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H:\1. Technical\1. SESAME\0. Development\0. Tech models &amp; Flex &amp; SA features\1. Techs\Biofuel\"/>
    </mc:Choice>
  </mc:AlternateContent>
  <bookViews>
    <workbookView xWindow="0" yWindow="0" windowWidth="20657" windowHeight="10654" tabRatio="909" activeTab="1"/>
  </bookViews>
  <sheets>
    <sheet name="Knobs for CSV" sheetId="47" r:id="rId1"/>
    <sheet name="Results Summary" sheetId="5" r:id="rId2"/>
    <sheet name="1.Corn cultiv. + other Conseq. " sheetId="14" r:id="rId3"/>
    <sheet name="2. Corn Transport" sheetId="6" r:id="rId4"/>
    <sheet name="3a. EPA data on biorefineries" sheetId="46" r:id="rId5"/>
    <sheet name="3b. Biorefinery (AECOM)" sheetId="9" r:id="rId6"/>
    <sheet name="3c. Sequestration" sheetId="13" r:id="rId7"/>
    <sheet name="4. EtOH Transport" sheetId="12" r:id="rId8"/>
    <sheet name="5. End Use" sheetId="41" r:id="rId9"/>
    <sheet name="NETL &amp; GREET Grid mix" sheetId="38" r:id="rId10"/>
    <sheet name="GWP" sheetId="4" r:id="rId11"/>
    <sheet name="Fuel Properties" sheetId="17" r:id="rId12"/>
    <sheet name="Transport" sheetId="16" r:id="rId13"/>
    <sheet name="Waterway Transport" sheetId="34" r:id="rId14"/>
    <sheet name="eia-yield" sheetId="35" r:id="rId15"/>
    <sheet name="Hooker Table 8.1" sheetId="18" r:id="rId16"/>
    <sheet name="CB_DATA_" sheetId="15" state="veryHidden" r:id="rId17"/>
  </sheets>
  <externalReferences>
    <externalReference r:id="rId18"/>
    <externalReference r:id="rId19"/>
    <externalReference r:id="rId20"/>
    <externalReference r:id="rId21"/>
    <externalReference r:id="rId22"/>
  </externalReferences>
  <definedNames>
    <definedName name="_xlnm._FilterDatabase" localSheetId="4" hidden="1">'3a. EPA data on biorefineries'!$C$289:$C$289</definedName>
    <definedName name="_pb1">[1]Lookup!$B$20</definedName>
    <definedName name="_pb2">[1]Lookup!$B$21</definedName>
    <definedName name="Asia" localSheetId="5">#REF!</definedName>
    <definedName name="Asia" localSheetId="6">#REF!</definedName>
    <definedName name="Asia" localSheetId="7">#REF!</definedName>
    <definedName name="Asia" localSheetId="10">#REF!</definedName>
    <definedName name="Asia" localSheetId="13">#REF!</definedName>
    <definedName name="Asia">#REF!</definedName>
    <definedName name="Cap">[2]Conv!$F$75</definedName>
    <definedName name="CB_30450a5a31a54a148e02f16f72521282" localSheetId="15" hidden="1">'Hooker Table 8.1'!$B$8</definedName>
    <definedName name="CB_3676b92c18e447c4a603759d4e832983" localSheetId="5" hidden="1">'3b. Biorefinery (AECOM)'!$C$83</definedName>
    <definedName name="CB_52f46c0fc9cb43b284d9818a920da020" localSheetId="1" hidden="1">'Results Summary'!$B$11</definedName>
    <definedName name="CB_a8cffb1c16124492b9efe52018ba6615" localSheetId="3" hidden="1">'2. Corn Transport'!$C$10</definedName>
    <definedName name="CB_aab56309ea8247e4b40af46dcef390f5" localSheetId="1" hidden="1">'Results Summary'!$B$9</definedName>
    <definedName name="CB_Block_00000000000000000000000000000000" localSheetId="2" hidden="1">"'7.0.0.0"</definedName>
    <definedName name="CB_Block_00000000000000000000000000000000" localSheetId="3" hidden="1">"'7.0.0.0"</definedName>
    <definedName name="CB_Block_00000000000000000000000000000000" localSheetId="5" hidden="1">"'7.0.0.0"</definedName>
    <definedName name="CB_Block_00000000000000000000000000000000" localSheetId="7" hidden="1">"'7.0.0.0"</definedName>
    <definedName name="CB_Block_00000000000000000000000000000000" localSheetId="15" hidden="1">"'7.0.0.0"</definedName>
    <definedName name="CB_Block_00000000000000000000000000000000" localSheetId="1" hidden="1">"'7.0.0.0"</definedName>
    <definedName name="CB_Block_00000000000000000000000000000001" localSheetId="2" hidden="1">"'636669969237758972"</definedName>
    <definedName name="CB_Block_00000000000000000000000000000001" localSheetId="3" hidden="1">"'636707195314373027"</definedName>
    <definedName name="CB_Block_00000000000000000000000000000001" localSheetId="5" hidden="1">"'636707195313747822"</definedName>
    <definedName name="CB_Block_00000000000000000000000000000001" localSheetId="7" hidden="1">"'636644107708570756"</definedName>
    <definedName name="CB_Block_00000000000000000000000000000001" localSheetId="16" hidden="1">"'636707195314061936"</definedName>
    <definedName name="CB_Block_00000000000000000000000000000001" localSheetId="15" hidden="1">"'636707195314061936"</definedName>
    <definedName name="CB_Block_00000000000000000000000000000001" localSheetId="1" hidden="1">"'636707195314685471"</definedName>
    <definedName name="CB_Block_00000000000000000000000000000003" localSheetId="2" hidden="1">"'11.1.4100.0"</definedName>
    <definedName name="CB_Block_00000000000000000000000000000003" localSheetId="3" hidden="1">"'11.1.4100.0"</definedName>
    <definedName name="CB_Block_00000000000000000000000000000003" localSheetId="5" hidden="1">"'11.1.4100.0"</definedName>
    <definedName name="CB_Block_00000000000000000000000000000003" localSheetId="7" hidden="1">"'11.1.4100.0"</definedName>
    <definedName name="CB_Block_00000000000000000000000000000003" localSheetId="15" hidden="1">"'11.1.4100.0"</definedName>
    <definedName name="CB_Block_00000000000000000000000000000003" localSheetId="1" hidden="1">"'11.1.4100.0"</definedName>
    <definedName name="CB_BlockExt_00000000000000000000000000000003" localSheetId="2" hidden="1">"'11.1.2.4.000"</definedName>
    <definedName name="CB_BlockExt_00000000000000000000000000000003" localSheetId="3" hidden="1">"'11.1.2.4.000"</definedName>
    <definedName name="CB_BlockExt_00000000000000000000000000000003" localSheetId="5" hidden="1">"'11.1.2.4.000"</definedName>
    <definedName name="CB_BlockExt_00000000000000000000000000000003" localSheetId="7" hidden="1">"'11.1.2.4.000"</definedName>
    <definedName name="CB_BlockExt_00000000000000000000000000000003" localSheetId="15" hidden="1">"'11.1.2.4.000"</definedName>
    <definedName name="CB_BlockExt_00000000000000000000000000000003" localSheetId="1" hidden="1">"'11.1.2.4.000"</definedName>
    <definedName name="CB_c84f0236e89446b182125599737bf815" localSheetId="1" hidden="1">'Results Summary'!$B$60</definedName>
    <definedName name="CB_d8b090b1f7e644548629311ec0b54a3e" localSheetId="1" hidden="1">'Results Summary'!$B$14</definedName>
    <definedName name="CB_e10a97466b204c10a75e3051ee42b8cd" localSheetId="15" hidden="1">'Hooker Table 8.1'!$B$7</definedName>
    <definedName name="CBCR_0aad8809130645adaac13ad5e68dee0c" localSheetId="1" hidden="1">'Results Summary'!$D$14</definedName>
    <definedName name="CBCR_102bcd68907e49d289a99a258227465b" localSheetId="5" hidden="1">'3b. Biorefinery (AECOM)'!$F$83</definedName>
    <definedName name="CBCR_1fe7dda4a84a4c28b1a2c94653a02905" localSheetId="15" hidden="1">CONCATENATE('Hooker Table 8.1'!$A$7, ", ", 'Hooker Table 8.1'!$C$7)</definedName>
    <definedName name="CBCR_2616c233cb604cf18e670f440a408e57" localSheetId="3" hidden="1">'2. Corn Transport'!$I$10</definedName>
    <definedName name="CBCR_3d10e456ce2f4d0493fed173d43bf901" localSheetId="1" hidden="1">'Results Summary'!$F$11</definedName>
    <definedName name="CBCR_440900f899a343af94bcb37376bb0a8e" localSheetId="15" hidden="1">'Hooker Table 8.1'!$L$17:$L$20</definedName>
    <definedName name="CBCR_5fffba80207947bf9397ae0c09e74b64" localSheetId="3" hidden="1">'2. Corn Transport'!$I$10</definedName>
    <definedName name="CBCR_72d95bcdf7514059a7f6da8c7e7ba873" localSheetId="15" hidden="1">'Hooker Table 8.1'!$L$12:$L$16</definedName>
    <definedName name="CBCR_85ca2ef86e244d788c44e5f221bd8524" localSheetId="15" hidden="1">CONCATENATE('Hooker Table 8.1'!$A$8, ", ", 'Hooker Table 8.1'!$C$8)</definedName>
    <definedName name="CBCR_9a440b4ef122402098d579fc0912f0bb" localSheetId="3" hidden="1">'2. Corn Transport'!$H$10</definedName>
    <definedName name="CBCR_a7eb0e2f3ba942d8b3f98529657c3cd4" localSheetId="1" hidden="1">'Results Summary'!$A$60</definedName>
    <definedName name="CBCR_db44c3e79ef547a1b19e5102bb98e2d8" localSheetId="1" hidden="1">'Results Summary'!$E$14</definedName>
    <definedName name="CBCR_dd254f19208c4939b888f85fd435ae00" localSheetId="1" hidden="1">'Results Summary'!$A$14</definedName>
    <definedName name="CBCR_e11ba5b727e0481eb5ce1cc9a2a11ab8" localSheetId="1" hidden="1">'Results Summary'!$H$9</definedName>
    <definedName name="CBCR_ea6e6671e2884219934af935c3ba441a" localSheetId="1" hidden="1">'Results Summary'!$D$11</definedName>
    <definedName name="CBCR_f79807d30f1341659fd06b8b379dea1b" localSheetId="5" hidden="1">'3b. Biorefinery (AECOM)'!$E$83</definedName>
    <definedName name="CBCR_fc9e03cb81784b769e4d43ef8f3e563e" localSheetId="1" hidden="1">'Results Summary'!$D$9</definedName>
    <definedName name="CBWorkbookPriority" localSheetId="16" hidden="1">-1130774184200440</definedName>
    <definedName name="CBx_263acdfe22ce4916b8fdbc879f320d69" localSheetId="16" hidden="1">"'3. Biorefinery'!$A$1"</definedName>
    <definedName name="CBx_300b04a794a746de8358fbf2d40d7aca" localSheetId="16" hidden="1">"'1. Corn cultivation'!$A$1"</definedName>
    <definedName name="CBx_3899b69fedd145148af9612f53454dd9" localSheetId="16" hidden="1">"'CB_DATA_'!$A$1"</definedName>
    <definedName name="CBx_78d4ba9c470c4436b24e0736005d3776" localSheetId="16" hidden="1">"'Hooker Table 8.1'!$A$1"</definedName>
    <definedName name="CBx_89281b2207404b969100481a18673d32" localSheetId="16" hidden="1">"'4. EtOH Transport'!$A$1"</definedName>
    <definedName name="CBx_a81556b8b5ef46b8877e38061759a914" localSheetId="16" hidden="1">"'2. Corn Transport'!$A$1"</definedName>
    <definedName name="CBx_c917691513af4056aa8c5e4e103e018d" localSheetId="16" hidden="1">"'1.Corn cultiv. + Conseq. elem.'!$A$1"</definedName>
    <definedName name="CBx_d3407dcb14b742108cf161476f939921" localSheetId="16" hidden="1">"'1.Corn cultiv. + Conseq. Elem.'!$A$1"</definedName>
    <definedName name="CBx_e65f8b80f39245f08b39da43426da3d9" localSheetId="16" hidden="1">"'Results Summary'!$A$1"</definedName>
    <definedName name="CBx_Sheet_Guid" localSheetId="2" hidden="1">"'c9176915-13af-4056-aa8c-5e4e103e018d"</definedName>
    <definedName name="CBx_Sheet_Guid" localSheetId="3" hidden="1">"'a81556b8-b5ef-46b8-877e-38061759a914"</definedName>
    <definedName name="CBx_Sheet_Guid" localSheetId="5" hidden="1">"'263acdfe-22ce-4916-b8fd-bc879f320d69"</definedName>
    <definedName name="CBx_Sheet_Guid" localSheetId="7" hidden="1">"'89281b22-0740-4b96-9100-481a18673d32"</definedName>
    <definedName name="CBx_Sheet_Guid" localSheetId="16" hidden="1">"'3899b69f-edd1-4514-8af9-612f53454dd9"</definedName>
    <definedName name="CBx_Sheet_Guid" localSheetId="15" hidden="1">"'78d4ba9c-470c-4436-b24e-0736005d3776"</definedName>
    <definedName name="CBx_Sheet_Guid" localSheetId="1" hidden="1">"'e65f8b80-f392-45f0-8b39-da43426da3d9"</definedName>
    <definedName name="CBx_SheetRef" localSheetId="2" hidden="1">CB_DATA_!$G$14</definedName>
    <definedName name="CBx_SheetRef" localSheetId="3" hidden="1">CB_DATA_!$C$14</definedName>
    <definedName name="CBx_SheetRef" localSheetId="5" hidden="1">CB_DATA_!$E$14</definedName>
    <definedName name="CBx_SheetRef" localSheetId="7" hidden="1">CB_DATA_!$D$14</definedName>
    <definedName name="CBx_SheetRef" localSheetId="16" hidden="1">CB_DATA_!$A$14</definedName>
    <definedName name="CBx_SheetRef" localSheetId="15" hidden="1">CB_DATA_!$F$14</definedName>
    <definedName name="CBx_SheetRef" localSheetId="1" hidden="1">CB_DATA_!$B$14</definedName>
    <definedName name="CBx_StorageType" localSheetId="2" hidden="1">2</definedName>
    <definedName name="CBx_StorageType" localSheetId="3" hidden="1">2</definedName>
    <definedName name="CBx_StorageType" localSheetId="5" hidden="1">2</definedName>
    <definedName name="CBx_StorageType" localSheetId="7" hidden="1">2</definedName>
    <definedName name="CBx_StorageType" localSheetId="16" hidden="1">2</definedName>
    <definedName name="CBx_StorageType" localSheetId="15" hidden="1">2</definedName>
    <definedName name="CBx_StorageType" localSheetId="1" hidden="1">2</definedName>
    <definedName name="CoLoc">[1]Lookup!$B$5</definedName>
    <definedName name="CTLookup" localSheetId="5">[1]Lookup!#REF!</definedName>
    <definedName name="CTLookup" localSheetId="6">[1]Lookup!#REF!</definedName>
    <definedName name="CTLookup" localSheetId="7">[1]Lookup!#REF!</definedName>
    <definedName name="CTLookup" localSheetId="10">[1]Lookup!#REF!</definedName>
    <definedName name="CTLookup" localSheetId="13">[1]Lookup!#REF!</definedName>
    <definedName name="CTLookup">[1]Lookup!#REF!</definedName>
    <definedName name="Europe" localSheetId="5">#REF!</definedName>
    <definedName name="Europe" localSheetId="6">#REF!</definedName>
    <definedName name="Europe" localSheetId="7">#REF!</definedName>
    <definedName name="Europe" localSheetId="10">#REF!</definedName>
    <definedName name="Europe" localSheetId="13">#REF!</definedName>
    <definedName name="Europe">#REF!</definedName>
    <definedName name="GPV2_Clear">[1]GPV2!$F$13:$O$157,[1]GPV2!$C$172:$O$199,[1]GPV2!$F$200:$O$200,[1]GPV2!$C$214:$Q$401</definedName>
    <definedName name="h" localSheetId="5">#REF!</definedName>
    <definedName name="h" localSheetId="6">#REF!</definedName>
    <definedName name="h" localSheetId="7">#REF!</definedName>
    <definedName name="h" localSheetId="10">#REF!</definedName>
    <definedName name="h" localSheetId="13">#REF!</definedName>
    <definedName name="h">#REF!</definedName>
    <definedName name="huh" localSheetId="5">#REF!</definedName>
    <definedName name="huh" localSheetId="6">#REF!</definedName>
    <definedName name="huh" localSheetId="7">#REF!</definedName>
    <definedName name="huh" localSheetId="10">#REF!</definedName>
    <definedName name="huh" localSheetId="13">#REF!</definedName>
    <definedName name="huh">#REF!</definedName>
    <definedName name="k" localSheetId="5">#REF!</definedName>
    <definedName name="k" localSheetId="6">#REF!</definedName>
    <definedName name="k" localSheetId="7">#REF!</definedName>
    <definedName name="k" localSheetId="10">#REF!</definedName>
    <definedName name="k" localSheetId="13">#REF!</definedName>
    <definedName name="k">#REF!</definedName>
    <definedName name="kWh2BTU">[3]Fuel_Specs!$F$151</definedName>
    <definedName name="NA_Pounds" localSheetId="5">#REF!</definedName>
    <definedName name="NA_Pounds" localSheetId="6">#REF!</definedName>
    <definedName name="NA_Pounds" localSheetId="7">#REF!</definedName>
    <definedName name="NA_Pounds" localSheetId="10">#REF!</definedName>
    <definedName name="NA_Pounds" localSheetId="13">#REF!</definedName>
    <definedName name="NA_Pounds">#REF!</definedName>
    <definedName name="NA_Tons" localSheetId="5">#REF!</definedName>
    <definedName name="NA_Tons" localSheetId="6">#REF!</definedName>
    <definedName name="NA_Tons" localSheetId="7">#REF!</definedName>
    <definedName name="NA_Tons" localSheetId="10">#REF!</definedName>
    <definedName name="NA_Tons" localSheetId="13">#REF!</definedName>
    <definedName name="NA_Tons">#REF!</definedName>
    <definedName name="NSA">[1]Lookup!$B$51</definedName>
    <definedName name="P2RefineryGroup" localSheetId="5">[1]Lookup!#REF!</definedName>
    <definedName name="P2RefineryGroup" localSheetId="6">[1]Lookup!#REF!</definedName>
    <definedName name="P2RefineryGroup" localSheetId="7">[1]Lookup!#REF!</definedName>
    <definedName name="P2RefineryGroup" localSheetId="10">[1]Lookup!#REF!</definedName>
    <definedName name="P2RefineryGroup" localSheetId="13">[1]Lookup!#REF!</definedName>
    <definedName name="P2RefineryGroup">[1]Lookup!#REF!</definedName>
    <definedName name="RankNumPages">[1]Lookup!$D$192</definedName>
    <definedName name="RankRefineryGroup">[1]Lookup!$D$193</definedName>
    <definedName name="reformerFeedstockActive">[4]CokingRefineryPFD!$E$12</definedName>
    <definedName name="RMC2_Clear">[1]RMC2!$G$22:$P$57,[1]RMC2!$I$65:$P$85,[1]RMC2!$G$13:$P$15</definedName>
    <definedName name="SecondScenario">[1]Lookup!$D$191</definedName>
    <definedName name="STUDY">[1]Lookup!$B$2</definedName>
    <definedName name="StudyName">[5]Studies!$F$3</definedName>
    <definedName name="Total_Pounds" localSheetId="5">#REF!</definedName>
    <definedName name="Total_Pounds" localSheetId="6">#REF!</definedName>
    <definedName name="Total_Pounds" localSheetId="7">#REF!</definedName>
    <definedName name="Total_Pounds" localSheetId="10">#REF!</definedName>
    <definedName name="Total_Pounds" localSheetId="13">#REF!</definedName>
    <definedName name="Total_Pounds">#REF!</definedName>
    <definedName name="Total_Tons" localSheetId="5">#REF!</definedName>
    <definedName name="Total_Tons" localSheetId="6">#REF!</definedName>
    <definedName name="Total_Tons" localSheetId="7">#REF!</definedName>
    <definedName name="Total_Tons" localSheetId="10">#REF!</definedName>
    <definedName name="Total_Tons" localSheetId="13">#REF!</definedName>
    <definedName name="Total_Tons">#REF!</definedName>
    <definedName name="u" localSheetId="5">[1]Lookup!#REF!</definedName>
    <definedName name="u" localSheetId="6">[1]Lookup!#REF!</definedName>
    <definedName name="u" localSheetId="7">[1]Lookup!#REF!</definedName>
    <definedName name="u" localSheetId="10">[1]Lookup!#REF!</definedName>
    <definedName name="u" localSheetId="13">[1]Lookup!#REF!</definedName>
    <definedName name="u">[1]Lookup!#REF!</definedName>
    <definedName name="ugh" localSheetId="5">#REF!</definedName>
    <definedName name="ugh" localSheetId="6">#REF!</definedName>
    <definedName name="ugh" localSheetId="7">#REF!</definedName>
    <definedName name="ugh" localSheetId="10">#REF!</definedName>
    <definedName name="ugh" localSheetId="13">#REF!</definedName>
    <definedName name="ugh">#REF!</definedName>
  </definedNames>
  <calcPr calcId="162913" iterate="1" iterateDelta="1.0000000000000001E-5"/>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8" i="47" l="1"/>
  <c r="G17" i="47"/>
  <c r="G16" i="47"/>
  <c r="G15" i="47"/>
  <c r="G14" i="47"/>
  <c r="G13" i="47"/>
  <c r="G12" i="47"/>
  <c r="G11" i="47"/>
  <c r="G10" i="47"/>
  <c r="G9" i="47"/>
  <c r="G8" i="47"/>
  <c r="G7" i="47"/>
  <c r="G6" i="47"/>
  <c r="G5" i="47"/>
  <c r="G4" i="47"/>
  <c r="G3" i="47"/>
  <c r="G2" i="47"/>
  <c r="C35" i="41" l="1"/>
  <c r="C180" i="9" l="1"/>
  <c r="C169" i="9"/>
  <c r="C170" i="9"/>
  <c r="C171" i="9" s="1"/>
  <c r="C172" i="9" s="1"/>
  <c r="D37" i="5"/>
  <c r="C85" i="9"/>
  <c r="C133" i="9"/>
  <c r="C149" i="9"/>
  <c r="C161" i="9"/>
  <c r="B188" i="46"/>
  <c r="C28" i="5"/>
  <c r="C12" i="6"/>
  <c r="C15" i="6"/>
  <c r="C29" i="41" l="1"/>
  <c r="B101" i="46" l="1"/>
  <c r="B102" i="46"/>
  <c r="B103" i="46"/>
  <c r="B104" i="46"/>
  <c r="B105" i="46"/>
  <c r="B106" i="46"/>
  <c r="B107" i="46"/>
  <c r="B108" i="46"/>
  <c r="B109" i="46"/>
  <c r="B110" i="46"/>
  <c r="B111" i="46"/>
  <c r="B112" i="46"/>
  <c r="B113" i="46"/>
  <c r="B114" i="46"/>
  <c r="B115" i="46"/>
  <c r="B116" i="46"/>
  <c r="B117" i="46"/>
  <c r="B118" i="46"/>
  <c r="B119" i="46"/>
  <c r="B120" i="46"/>
  <c r="B121" i="46"/>
  <c r="B122" i="46"/>
  <c r="B123" i="46"/>
  <c r="B124" i="46"/>
  <c r="B125" i="46"/>
  <c r="B126" i="46"/>
  <c r="B127" i="46"/>
  <c r="B128" i="46"/>
  <c r="B129" i="46"/>
  <c r="B130" i="46"/>
  <c r="B131" i="46"/>
  <c r="B132" i="46"/>
  <c r="B133" i="46"/>
  <c r="B134" i="46"/>
  <c r="B135" i="46"/>
  <c r="B136" i="46"/>
  <c r="B137" i="46"/>
  <c r="B138" i="46"/>
  <c r="B139" i="46"/>
  <c r="B140" i="46"/>
  <c r="B141" i="46"/>
  <c r="B142" i="46"/>
  <c r="B143" i="46"/>
  <c r="B144" i="46"/>
  <c r="B145" i="46"/>
  <c r="B146" i="46"/>
  <c r="B147" i="46"/>
  <c r="B148" i="46"/>
  <c r="B149" i="46"/>
  <c r="B150" i="46"/>
  <c r="B151" i="46"/>
  <c r="B152" i="46"/>
  <c r="B153" i="46"/>
  <c r="B154" i="46"/>
  <c r="B155" i="46"/>
  <c r="B156" i="46"/>
  <c r="B157" i="46"/>
  <c r="B158" i="46"/>
  <c r="B159" i="46"/>
  <c r="B160" i="46"/>
  <c r="B161" i="46"/>
  <c r="B162" i="46"/>
  <c r="B163" i="46"/>
  <c r="B164" i="46"/>
  <c r="B165" i="46"/>
  <c r="B166" i="46"/>
  <c r="B167" i="46"/>
  <c r="B168" i="46"/>
  <c r="B169" i="46"/>
  <c r="B170" i="46"/>
  <c r="B171" i="46"/>
  <c r="B172" i="46"/>
  <c r="B173" i="46"/>
  <c r="B174" i="46"/>
  <c r="B175" i="46"/>
  <c r="B176" i="46"/>
  <c r="B177" i="46"/>
  <c r="B178" i="46"/>
  <c r="B179" i="46"/>
  <c r="B180" i="46"/>
  <c r="B181" i="46"/>
  <c r="B182" i="46"/>
  <c r="B183" i="46"/>
  <c r="B184" i="46"/>
  <c r="B185" i="46"/>
  <c r="B186" i="46"/>
  <c r="B100" i="46"/>
  <c r="D25" i="5" l="1"/>
  <c r="C50" i="41" l="1"/>
  <c r="C51" i="41" s="1"/>
  <c r="B50" i="41"/>
  <c r="C47" i="41"/>
  <c r="C48" i="41" s="1"/>
  <c r="C17" i="41"/>
  <c r="D17" i="41"/>
  <c r="B17" i="41"/>
  <c r="C16" i="41"/>
  <c r="C42" i="41" s="1"/>
  <c r="C44" i="41" s="1"/>
  <c r="D16" i="41"/>
  <c r="B16" i="41"/>
  <c r="C43" i="41" l="1"/>
  <c r="C38" i="41"/>
  <c r="C40" i="41" s="1"/>
  <c r="C53" i="41" s="1"/>
  <c r="C39" i="41"/>
  <c r="C54" i="41" s="1"/>
  <c r="B8" i="5" l="1"/>
  <c r="B37" i="5" l="1"/>
  <c r="C32" i="41"/>
  <c r="B2" i="41" l="1"/>
  <c r="C7" i="9"/>
  <c r="C6" i="9"/>
  <c r="C9" i="9"/>
  <c r="B1" i="5"/>
  <c r="E11" i="15" l="1"/>
  <c r="G11" i="15" l="1"/>
  <c r="F11" i="15"/>
  <c r="D11" i="15"/>
  <c r="C11" i="15"/>
  <c r="B11" i="15"/>
  <c r="A11" i="15"/>
  <c r="B29" i="18"/>
  <c r="F27" i="18"/>
  <c r="F26" i="18"/>
  <c r="M23" i="18"/>
  <c r="N23" i="18" s="1"/>
  <c r="J23" i="18"/>
  <c r="K23" i="18" s="1"/>
  <c r="L23" i="18" s="1"/>
  <c r="E23" i="18"/>
  <c r="D23" i="18"/>
  <c r="C23" i="18"/>
  <c r="G23" i="18" s="1"/>
  <c r="I23" i="18" s="1"/>
  <c r="M22" i="18"/>
  <c r="N22" i="18" s="1"/>
  <c r="O22" i="18" s="1"/>
  <c r="J22" i="18"/>
  <c r="K22" i="18" s="1"/>
  <c r="L22" i="18" s="1"/>
  <c r="G22" i="18"/>
  <c r="I22" i="18" s="1"/>
  <c r="E22" i="18"/>
  <c r="D22" i="18"/>
  <c r="C22" i="18"/>
  <c r="M20" i="18"/>
  <c r="N20" i="18" s="1"/>
  <c r="J20" i="18"/>
  <c r="G20" i="18"/>
  <c r="I20" i="18" s="1"/>
  <c r="K20" i="18" s="1"/>
  <c r="L20" i="18" s="1"/>
  <c r="F20" i="18"/>
  <c r="M19" i="18"/>
  <c r="N19" i="18" s="1"/>
  <c r="J19" i="18"/>
  <c r="G19" i="18"/>
  <c r="I19" i="18" s="1"/>
  <c r="F19" i="18"/>
  <c r="M18" i="18"/>
  <c r="N18" i="18" s="1"/>
  <c r="O18" i="18" s="1"/>
  <c r="J18" i="18"/>
  <c r="K18" i="18" s="1"/>
  <c r="L18" i="18" s="1"/>
  <c r="I18" i="18"/>
  <c r="G18" i="18"/>
  <c r="F18" i="18"/>
  <c r="N17" i="18"/>
  <c r="O17" i="18" s="1"/>
  <c r="M17" i="18"/>
  <c r="J17" i="18"/>
  <c r="K17" i="18" s="1"/>
  <c r="L17" i="18" s="1"/>
  <c r="G17" i="18"/>
  <c r="I17" i="18" s="1"/>
  <c r="F17" i="18"/>
  <c r="M16" i="18"/>
  <c r="N16" i="18" s="1"/>
  <c r="O16" i="18" s="1"/>
  <c r="J16" i="18"/>
  <c r="G16" i="18"/>
  <c r="I16" i="18" s="1"/>
  <c r="K16" i="18" s="1"/>
  <c r="L16" i="18" s="1"/>
  <c r="F16" i="18"/>
  <c r="M15" i="18"/>
  <c r="N15" i="18" s="1"/>
  <c r="O15" i="18" s="1"/>
  <c r="J15" i="18"/>
  <c r="K15" i="18" s="1"/>
  <c r="L15" i="18" s="1"/>
  <c r="G15" i="18"/>
  <c r="I15" i="18" s="1"/>
  <c r="F15" i="18"/>
  <c r="M14" i="18"/>
  <c r="N14" i="18" s="1"/>
  <c r="O14" i="18" s="1"/>
  <c r="J14" i="18"/>
  <c r="K14" i="18" s="1"/>
  <c r="L14" i="18" s="1"/>
  <c r="I14" i="18"/>
  <c r="G14" i="18"/>
  <c r="F14" i="18"/>
  <c r="N13" i="18"/>
  <c r="O13" i="18" s="1"/>
  <c r="M13" i="18"/>
  <c r="J13" i="18"/>
  <c r="G13" i="18"/>
  <c r="I13" i="18" s="1"/>
  <c r="F13" i="18"/>
  <c r="M12" i="18"/>
  <c r="N12" i="18" s="1"/>
  <c r="J12" i="18"/>
  <c r="G12" i="18"/>
  <c r="I12" i="18" s="1"/>
  <c r="K12" i="18" s="1"/>
  <c r="F12" i="18"/>
  <c r="B2" i="18"/>
  <c r="J26" i="16" s="1"/>
  <c r="D45" i="34"/>
  <c r="C45" i="34"/>
  <c r="C46" i="34" s="1"/>
  <c r="B45" i="34"/>
  <c r="D42" i="34"/>
  <c r="C42" i="34"/>
  <c r="C43" i="34" s="1"/>
  <c r="B42" i="34"/>
  <c r="D40" i="34"/>
  <c r="C40" i="34"/>
  <c r="B40" i="34"/>
  <c r="C34" i="34"/>
  <c r="D24" i="34"/>
  <c r="C24" i="34"/>
  <c r="B24" i="34"/>
  <c r="D22" i="34"/>
  <c r="C22" i="34"/>
  <c r="B22" i="34"/>
  <c r="D21" i="34"/>
  <c r="C19" i="34"/>
  <c r="C9" i="34"/>
  <c r="C8" i="34"/>
  <c r="C7" i="34"/>
  <c r="C17" i="34" s="1"/>
  <c r="C6" i="34"/>
  <c r="B2" i="34"/>
  <c r="J21" i="12" s="1"/>
  <c r="C36" i="16"/>
  <c r="C35" i="16"/>
  <c r="D28" i="16"/>
  <c r="C28" i="16"/>
  <c r="C13" i="16" s="1"/>
  <c r="D26" i="16"/>
  <c r="C26" i="16"/>
  <c r="B26" i="16"/>
  <c r="C24" i="16"/>
  <c r="C21" i="16"/>
  <c r="C22" i="16" s="1"/>
  <c r="C16" i="16"/>
  <c r="C17" i="16" s="1"/>
  <c r="C14" i="16"/>
  <c r="C15" i="16" s="1"/>
  <c r="C12" i="16"/>
  <c r="C11" i="16"/>
  <c r="B2" i="16"/>
  <c r="J23" i="12" s="1"/>
  <c r="C66" i="17"/>
  <c r="C61" i="17"/>
  <c r="C60" i="17"/>
  <c r="C59" i="17"/>
  <c r="C54" i="17"/>
  <c r="C53" i="17"/>
  <c r="C52" i="17"/>
  <c r="B8" i="17"/>
  <c r="B7" i="17"/>
  <c r="B2" i="17"/>
  <c r="J25" i="12" s="1"/>
  <c r="D58" i="4"/>
  <c r="D59" i="4" s="1"/>
  <c r="D26" i="38" s="1"/>
  <c r="C58" i="4"/>
  <c r="B58" i="4"/>
  <c r="D57" i="4"/>
  <c r="C57" i="4"/>
  <c r="C90" i="9" s="1"/>
  <c r="B57" i="4"/>
  <c r="B90" i="9" s="1"/>
  <c r="D56" i="4"/>
  <c r="C56" i="4"/>
  <c r="B56" i="4"/>
  <c r="D55" i="4"/>
  <c r="C55" i="4"/>
  <c r="B55" i="4"/>
  <c r="D52" i="4"/>
  <c r="D53" i="4" s="1"/>
  <c r="C52" i="4"/>
  <c r="B52" i="4"/>
  <c r="D51" i="4"/>
  <c r="C51" i="4"/>
  <c r="C89" i="9" s="1"/>
  <c r="B51" i="4"/>
  <c r="B89" i="9" s="1"/>
  <c r="D50" i="4"/>
  <c r="C50" i="4"/>
  <c r="B50" i="4"/>
  <c r="D49" i="4"/>
  <c r="D11" i="41" s="1"/>
  <c r="C49" i="4"/>
  <c r="B49" i="4"/>
  <c r="D46" i="4"/>
  <c r="D47" i="4" s="1"/>
  <c r="C46" i="4"/>
  <c r="B46" i="4"/>
  <c r="D45" i="4"/>
  <c r="C45" i="4"/>
  <c r="C88" i="9" s="1"/>
  <c r="C134" i="9" s="1"/>
  <c r="C155" i="9" s="1"/>
  <c r="B45" i="4"/>
  <c r="D44" i="4"/>
  <c r="C44" i="4"/>
  <c r="B44" i="4"/>
  <c r="D43" i="4"/>
  <c r="D10" i="41" s="1"/>
  <c r="C43" i="4"/>
  <c r="B43" i="4"/>
  <c r="C6" i="4"/>
  <c r="C59" i="4" s="1"/>
  <c r="B2" i="4"/>
  <c r="C40" i="38"/>
  <c r="C39" i="38"/>
  <c r="C38" i="38"/>
  <c r="C37" i="38"/>
  <c r="C36" i="38"/>
  <c r="C35" i="38"/>
  <c r="C34" i="38"/>
  <c r="B34" i="38"/>
  <c r="E30" i="38"/>
  <c r="D30" i="38"/>
  <c r="C30" i="38"/>
  <c r="E29" i="38"/>
  <c r="D29" i="38"/>
  <c r="C29" i="38"/>
  <c r="B26" i="38"/>
  <c r="B25" i="38"/>
  <c r="B24" i="38"/>
  <c r="M10" i="38"/>
  <c r="L10" i="38"/>
  <c r="B2" i="38"/>
  <c r="C25" i="12"/>
  <c r="C23" i="12"/>
  <c r="C22" i="12"/>
  <c r="C19" i="12"/>
  <c r="D9" i="12"/>
  <c r="D8" i="12"/>
  <c r="C8" i="12"/>
  <c r="C7" i="12"/>
  <c r="C38" i="12" s="1"/>
  <c r="D6" i="12"/>
  <c r="C6" i="12"/>
  <c r="B6" i="12"/>
  <c r="B2" i="12"/>
  <c r="B28" i="13"/>
  <c r="C11" i="13"/>
  <c r="C10" i="13"/>
  <c r="C24" i="13" s="1"/>
  <c r="C25" i="13" s="1"/>
  <c r="C26" i="13" s="1"/>
  <c r="B2" i="13"/>
  <c r="C179" i="9"/>
  <c r="B179" i="9"/>
  <c r="C177" i="9"/>
  <c r="C66" i="5"/>
  <c r="C157" i="9"/>
  <c r="C158" i="9" s="1"/>
  <c r="C159" i="9" s="1"/>
  <c r="C154" i="9"/>
  <c r="C151" i="9"/>
  <c r="C148" i="9"/>
  <c r="C145" i="9"/>
  <c r="C142" i="9"/>
  <c r="C139" i="9"/>
  <c r="C136" i="9"/>
  <c r="B134" i="9"/>
  <c r="B133" i="9"/>
  <c r="B132" i="9"/>
  <c r="B131" i="9"/>
  <c r="B130" i="9"/>
  <c r="B129" i="9"/>
  <c r="B128" i="9"/>
  <c r="B127" i="9"/>
  <c r="C121" i="9"/>
  <c r="C122" i="9" s="1"/>
  <c r="C118" i="9"/>
  <c r="C119" i="9" s="1"/>
  <c r="C115" i="9"/>
  <c r="C116" i="9" s="1"/>
  <c r="C114" i="9"/>
  <c r="C111" i="9"/>
  <c r="C9" i="12" s="1"/>
  <c r="C109" i="9"/>
  <c r="D90" i="9"/>
  <c r="A90" i="9"/>
  <c r="D89" i="9"/>
  <c r="A89" i="9"/>
  <c r="D88" i="9"/>
  <c r="B88" i="9"/>
  <c r="A88" i="9"/>
  <c r="B2" i="9"/>
  <c r="D93" i="46" s="1"/>
  <c r="D15" i="6"/>
  <c r="B15" i="6"/>
  <c r="D14" i="6"/>
  <c r="C14" i="6"/>
  <c r="B14" i="6"/>
  <c r="D12" i="6"/>
  <c r="C22" i="6"/>
  <c r="C23" i="6" s="1"/>
  <c r="B12" i="6"/>
  <c r="E10" i="6"/>
  <c r="B2" i="6"/>
  <c r="I54" i="14"/>
  <c r="H54" i="14"/>
  <c r="G54" i="14"/>
  <c r="F54" i="14"/>
  <c r="E54" i="14"/>
  <c r="D54" i="14"/>
  <c r="C54" i="14"/>
  <c r="B54" i="14"/>
  <c r="I52" i="14"/>
  <c r="H52" i="14"/>
  <c r="G52" i="14"/>
  <c r="F52" i="14"/>
  <c r="E52" i="14"/>
  <c r="D52" i="14"/>
  <c r="C52" i="14"/>
  <c r="B52" i="14"/>
  <c r="I50" i="14"/>
  <c r="H50" i="14"/>
  <c r="G50" i="14"/>
  <c r="F50" i="14"/>
  <c r="E50" i="14"/>
  <c r="D50" i="14"/>
  <c r="C50" i="14"/>
  <c r="B50" i="14"/>
  <c r="A50" i="14"/>
  <c r="A54" i="14" s="1"/>
  <c r="A49" i="14"/>
  <c r="A53" i="14" s="1"/>
  <c r="C44" i="14"/>
  <c r="I49" i="14" s="1"/>
  <c r="B44" i="14"/>
  <c r="I53" i="14" s="1"/>
  <c r="A44" i="14"/>
  <c r="C43" i="14"/>
  <c r="H49" i="14" s="1"/>
  <c r="B43" i="14"/>
  <c r="H53" i="14" s="1"/>
  <c r="A43" i="14"/>
  <c r="C42" i="14"/>
  <c r="G49" i="14" s="1"/>
  <c r="B42" i="14"/>
  <c r="G53" i="14" s="1"/>
  <c r="A42" i="14"/>
  <c r="C41" i="14"/>
  <c r="F49" i="14" s="1"/>
  <c r="B41" i="14"/>
  <c r="F53" i="14" s="1"/>
  <c r="A41" i="14"/>
  <c r="C40" i="14"/>
  <c r="E49" i="14" s="1"/>
  <c r="B40" i="14"/>
  <c r="E53" i="14" s="1"/>
  <c r="A40" i="14"/>
  <c r="C39" i="14"/>
  <c r="D49" i="14" s="1"/>
  <c r="B39" i="14"/>
  <c r="D53" i="14" s="1"/>
  <c r="A39" i="14"/>
  <c r="C38" i="14"/>
  <c r="C49" i="14" s="1"/>
  <c r="B38" i="14"/>
  <c r="C53" i="14" s="1"/>
  <c r="A38" i="14"/>
  <c r="C37" i="14"/>
  <c r="B49" i="14" s="1"/>
  <c r="B37" i="14"/>
  <c r="B53" i="14" s="1"/>
  <c r="A37" i="14"/>
  <c r="B2" i="14"/>
  <c r="B47" i="5"/>
  <c r="B46" i="5"/>
  <c r="A45" i="5"/>
  <c r="B45" i="5" s="1"/>
  <c r="A44" i="5"/>
  <c r="B44" i="5" s="1"/>
  <c r="B43" i="5"/>
  <c r="B42" i="5"/>
  <c r="C27" i="5"/>
  <c r="B19" i="5"/>
  <c r="A19" i="5"/>
  <c r="A18" i="5"/>
  <c r="B17" i="5"/>
  <c r="A17" i="5"/>
  <c r="B16" i="5"/>
  <c r="A16" i="5"/>
  <c r="B15" i="5"/>
  <c r="C6" i="13" s="1"/>
  <c r="D12" i="5"/>
  <c r="B21" i="34" s="1"/>
  <c r="E10" i="5"/>
  <c r="D10" i="5"/>
  <c r="B2" i="5"/>
  <c r="L12" i="18" l="1"/>
  <c r="C48" i="34"/>
  <c r="C49" i="34" s="1"/>
  <c r="C58" i="34" s="1"/>
  <c r="K13" i="18"/>
  <c r="L13" i="18" s="1"/>
  <c r="K19" i="18"/>
  <c r="L19" i="18" s="1"/>
  <c r="D8" i="18" s="1"/>
  <c r="O23" i="18"/>
  <c r="D13" i="41"/>
  <c r="D7" i="17"/>
  <c r="D24" i="38"/>
  <c r="D14" i="41"/>
  <c r="D25" i="38"/>
  <c r="D8" i="17"/>
  <c r="C51" i="34"/>
  <c r="C52" i="34" s="1"/>
  <c r="O12" i="18"/>
  <c r="O19" i="18"/>
  <c r="O20" i="18"/>
  <c r="C173" i="9"/>
  <c r="C174" i="9" s="1"/>
  <c r="C175" i="9" s="1"/>
  <c r="C53" i="4"/>
  <c r="C25" i="38" s="1"/>
  <c r="B10" i="5"/>
  <c r="C6" i="14" s="1"/>
  <c r="J16" i="41"/>
  <c r="J17" i="41"/>
  <c r="J85" i="9"/>
  <c r="J16" i="13"/>
  <c r="B12" i="5"/>
  <c r="B16" i="13" s="1"/>
  <c r="C26" i="38"/>
  <c r="C47" i="4"/>
  <c r="C7" i="6" s="1"/>
  <c r="J13" i="41"/>
  <c r="J14" i="41"/>
  <c r="J90" i="9"/>
  <c r="C125" i="9"/>
  <c r="C124" i="9"/>
  <c r="J6" i="9"/>
  <c r="J7" i="9"/>
  <c r="C112" i="9"/>
  <c r="B18" i="5"/>
  <c r="D66" i="5" s="1"/>
  <c r="C127" i="9"/>
  <c r="C137" i="9" s="1"/>
  <c r="C131" i="9"/>
  <c r="C146" i="9" s="1"/>
  <c r="C129" i="9"/>
  <c r="C143" i="9" s="1"/>
  <c r="C43" i="12"/>
  <c r="C40" i="12"/>
  <c r="C46" i="12"/>
  <c r="C128" i="9"/>
  <c r="C140" i="9" s="1"/>
  <c r="C130" i="9"/>
  <c r="C152" i="9" s="1"/>
  <c r="C132" i="9"/>
  <c r="C36" i="12"/>
  <c r="C31" i="13"/>
  <c r="C32" i="13" s="1"/>
  <c r="C28" i="13"/>
  <c r="C29" i="13" s="1"/>
  <c r="J11" i="13"/>
  <c r="J22" i="12"/>
  <c r="J8" i="6"/>
  <c r="J24" i="38"/>
  <c r="J25" i="38"/>
  <c r="J13" i="34"/>
  <c r="J10" i="13"/>
  <c r="J22" i="34"/>
  <c r="J21" i="34"/>
  <c r="J12" i="34"/>
  <c r="J89" i="9"/>
  <c r="J24" i="34"/>
  <c r="J8" i="34"/>
  <c r="J6" i="34"/>
  <c r="J28" i="16"/>
  <c r="J7" i="17"/>
  <c r="J8" i="17"/>
  <c r="J9" i="34"/>
  <c r="J12" i="6"/>
  <c r="J14" i="6"/>
  <c r="J15" i="6"/>
  <c r="J7" i="34"/>
  <c r="I6" i="4"/>
  <c r="J7" i="6"/>
  <c r="J88" i="9"/>
  <c r="J26" i="12"/>
  <c r="K26" i="18" l="1"/>
  <c r="K25" i="18"/>
  <c r="K28" i="18"/>
  <c r="K27" i="18"/>
  <c r="D7" i="18"/>
  <c r="C25" i="5"/>
  <c r="C8" i="6"/>
  <c r="B59" i="14"/>
  <c r="C8" i="17"/>
  <c r="C14" i="41"/>
  <c r="C33" i="41" s="1"/>
  <c r="C13" i="34"/>
  <c r="C67" i="14"/>
  <c r="D35" i="5" s="1"/>
  <c r="C35" i="5" s="1"/>
  <c r="C61" i="14"/>
  <c r="D29" i="5" s="1"/>
  <c r="C29" i="5" s="1"/>
  <c r="C60" i="14"/>
  <c r="D22" i="5" s="1"/>
  <c r="C64" i="14"/>
  <c r="D32" i="5" s="1"/>
  <c r="C32" i="5" s="1"/>
  <c r="C24" i="38"/>
  <c r="B81" i="38" s="1"/>
  <c r="B13" i="5" s="1"/>
  <c r="C7" i="17"/>
  <c r="C55" i="17" s="1"/>
  <c r="C57" i="17" s="1"/>
  <c r="B85" i="9"/>
  <c r="D27" i="5"/>
  <c r="C12" i="34"/>
  <c r="C13" i="41"/>
  <c r="C30" i="41" s="1"/>
  <c r="C162" i="9"/>
  <c r="C34" i="13"/>
  <c r="B67" i="14"/>
  <c r="B60" i="14"/>
  <c r="C63" i="14"/>
  <c r="D31" i="5" s="1"/>
  <c r="B63" i="14"/>
  <c r="B65" i="14"/>
  <c r="C66" i="14"/>
  <c r="D34" i="5" s="1"/>
  <c r="C34" i="5" s="1"/>
  <c r="C65" i="14"/>
  <c r="D33" i="5" s="1"/>
  <c r="C33" i="5" s="1"/>
  <c r="B61" i="14"/>
  <c r="C62" i="14"/>
  <c r="D30" i="5" s="1"/>
  <c r="B66" i="14"/>
  <c r="B62" i="14"/>
  <c r="B64" i="14"/>
  <c r="D49" i="5" l="1"/>
  <c r="B77" i="38"/>
  <c r="C22" i="5"/>
  <c r="D47" i="5"/>
  <c r="B79" i="38"/>
  <c r="C62" i="17"/>
  <c r="C64" i="17" s="1"/>
  <c r="C68" i="14"/>
  <c r="D36" i="5"/>
  <c r="D42" i="5"/>
  <c r="C37" i="5"/>
  <c r="C50" i="5" s="1"/>
  <c r="C36" i="41"/>
  <c r="C164" i="9"/>
  <c r="C30" i="5"/>
  <c r="C29" i="34"/>
  <c r="C55" i="34"/>
  <c r="C54" i="34"/>
  <c r="C31" i="5"/>
  <c r="C47" i="5"/>
  <c r="C26" i="12"/>
  <c r="C25" i="6"/>
  <c r="C26" i="6" s="1"/>
  <c r="C23" i="5" s="1"/>
  <c r="C42" i="5" l="1"/>
  <c r="C24" i="5"/>
  <c r="C165" i="9"/>
  <c r="C166" i="9" s="1"/>
  <c r="C167" i="9" s="1"/>
  <c r="B93" i="46" s="1"/>
  <c r="C49" i="5"/>
  <c r="D50" i="5"/>
  <c r="C46" i="5"/>
  <c r="D46" i="5"/>
  <c r="C57" i="34"/>
  <c r="C21" i="12" s="1"/>
  <c r="C41" i="12" s="1"/>
  <c r="D23" i="5"/>
  <c r="C34" i="12"/>
  <c r="C44" i="12" s="1"/>
  <c r="C33" i="12"/>
  <c r="C47" i="12" s="1"/>
  <c r="D24" i="5" l="1"/>
  <c r="D44" i="5" s="1"/>
  <c r="C44" i="5"/>
  <c r="D48" i="5"/>
  <c r="C48" i="5" s="1"/>
  <c r="C36" i="5"/>
  <c r="C49" i="12"/>
  <c r="C50" i="12" s="1"/>
  <c r="C51" i="12" s="1"/>
  <c r="C52" i="12" l="1"/>
  <c r="C53" i="12" s="1"/>
  <c r="D28" i="5" s="1"/>
  <c r="C21" i="34"/>
  <c r="C16" i="13"/>
  <c r="C36" i="13" s="1"/>
  <c r="C26" i="5" s="1"/>
  <c r="C181" i="9" l="1"/>
  <c r="C182" i="9" s="1"/>
  <c r="C183" i="9" s="1"/>
  <c r="C196" i="9" s="1"/>
  <c r="C65" i="5"/>
  <c r="D65" i="5" s="1"/>
  <c r="C38" i="5"/>
  <c r="C43" i="5"/>
  <c r="C191" i="9"/>
  <c r="C192" i="9" s="1"/>
  <c r="C193" i="9" s="1"/>
  <c r="C194" i="9" s="1"/>
  <c r="C186" i="9"/>
  <c r="C187" i="9" s="1"/>
  <c r="C188" i="9" s="1"/>
  <c r="C189" i="9" s="1"/>
  <c r="C45" i="5"/>
  <c r="D26" i="5"/>
  <c r="D43" i="5"/>
  <c r="D67" i="5" l="1"/>
  <c r="C67" i="5"/>
  <c r="D45" i="5"/>
  <c r="D38" i="5"/>
  <c r="C51" i="5"/>
  <c r="D51" i="5" l="1"/>
  <c r="B60" i="5" s="1"/>
</calcChain>
</file>

<file path=xl/sharedStrings.xml><?xml version="1.0" encoding="utf-8"?>
<sst xmlns="http://schemas.openxmlformats.org/spreadsheetml/2006/main" count="2369" uniqueCount="1083">
  <si>
    <t>Input Data</t>
  </si>
  <si>
    <t>Category</t>
  </si>
  <si>
    <t>Description</t>
  </si>
  <si>
    <t>Figure</t>
  </si>
  <si>
    <t>Units</t>
  </si>
  <si>
    <t>Mean</t>
  </si>
  <si>
    <t>Standard Error</t>
  </si>
  <si>
    <t>n</t>
  </si>
  <si>
    <t>Low</t>
  </si>
  <si>
    <t>High</t>
  </si>
  <si>
    <t>Reference</t>
  </si>
  <si>
    <t>Notes</t>
  </si>
  <si>
    <t>Other comments</t>
  </si>
  <si>
    <t>alpha (Beta distribution param)</t>
  </si>
  <si>
    <t>beta (Beta distribution param)</t>
  </si>
  <si>
    <t>Calculations</t>
  </si>
  <si>
    <t>MMSCFD</t>
  </si>
  <si>
    <t>gpm</t>
  </si>
  <si>
    <t>Alpha-Amalase</t>
  </si>
  <si>
    <t>lb/hr</t>
  </si>
  <si>
    <t>Gluco-Amylase</t>
  </si>
  <si>
    <t>pH Control at Saccharification</t>
  </si>
  <si>
    <t>pH Control at Liquefaction Step</t>
  </si>
  <si>
    <t>Purchased Yeast Cake</t>
  </si>
  <si>
    <t>Ethanol production rate</t>
  </si>
  <si>
    <t>Feed rate (corn)</t>
  </si>
  <si>
    <t>Non-denatured Ethanol (Dry)</t>
  </si>
  <si>
    <t>Ethanol Yield</t>
  </si>
  <si>
    <t>Corn Oil Yield</t>
  </si>
  <si>
    <t>Natural Gas Consumption</t>
  </si>
  <si>
    <t>Power Purchased</t>
  </si>
  <si>
    <t>Freshwater Makeup</t>
  </si>
  <si>
    <t>Dried Distiller's Grain Yield</t>
  </si>
  <si>
    <t>Stack emissions (CO2)</t>
  </si>
  <si>
    <t>Enzyme requirement</t>
  </si>
  <si>
    <t>Chemicals requirement</t>
  </si>
  <si>
    <t>Nutrient requirement (for yeast)</t>
  </si>
  <si>
    <t>Enzyme introduced during Liquefaction 
- See "Misc. Calcs"  sheet in the AECOM's Excel file</t>
  </si>
  <si>
    <t>Enzyme introduced during Saccharification 
- See "Misc. Calcs"  sheet in the AECOM's Excel file</t>
  </si>
  <si>
    <t>Yeast requirement</t>
  </si>
  <si>
    <t>Caustic: 50 wt% NaOH (Liquid)</t>
  </si>
  <si>
    <t>Sulfuric Acid: 98 wt% H2SO4 (Liquid)</t>
  </si>
  <si>
    <t>Lime: 100% CaCO3 (Solid)</t>
  </si>
  <si>
    <t>Purchased Yeast cake</t>
  </si>
  <si>
    <t>CO2 from Fermentor</t>
  </si>
  <si>
    <t>Unit Conversion</t>
  </si>
  <si>
    <t>1 lb</t>
  </si>
  <si>
    <t>kg</t>
  </si>
  <si>
    <t>1 gallon</t>
  </si>
  <si>
    <t>Liter</t>
  </si>
  <si>
    <t>1 MWh</t>
  </si>
  <si>
    <t>MJ</t>
  </si>
  <si>
    <t>1 MW</t>
  </si>
  <si>
    <t>hp</t>
  </si>
  <si>
    <t>1 ton</t>
  </si>
  <si>
    <t>1 MJ</t>
  </si>
  <si>
    <t>MMBtu</t>
  </si>
  <si>
    <t>lbs</t>
  </si>
  <si>
    <t>Lime</t>
  </si>
  <si>
    <t>Aqueous Ammonia</t>
  </si>
  <si>
    <t>g CO2/ton gluco-amylase</t>
  </si>
  <si>
    <t>g CH4/ton gluco-amylase</t>
  </si>
  <si>
    <t>Gluco-amylase</t>
  </si>
  <si>
    <t>Alfa-amylase</t>
  </si>
  <si>
    <t>g CO2/ton alfa-amylase</t>
  </si>
  <si>
    <t>g CH4/ton alfa-amylase</t>
  </si>
  <si>
    <t>GREET2017, Enzymes-Yeast sheet, I97</t>
  </si>
  <si>
    <t>GREET2017, Enzymes-Yeast sheet, J99</t>
  </si>
  <si>
    <t>GREET2017, Enzymes-Yeast sheet, J97</t>
  </si>
  <si>
    <t>Caustic (NaOH)</t>
  </si>
  <si>
    <t>g CO2/ton NaOH</t>
  </si>
  <si>
    <t>g CH4/ton NaOH</t>
  </si>
  <si>
    <t>g N2O/ton alfa-amylase</t>
  </si>
  <si>
    <t>GREET2017, Enzymes-Yeast sheet, I98</t>
  </si>
  <si>
    <t>g N2O/ton gluco-amylase</t>
  </si>
  <si>
    <t>GREET2017, Enzymes-Yeast sheet, J98</t>
  </si>
  <si>
    <t>g N2O/ton NaOH</t>
  </si>
  <si>
    <t>GREET2017, Catalyst sheet, B169</t>
  </si>
  <si>
    <t>GREET2017, Catalyst sheet, B168</t>
  </si>
  <si>
    <t>GREET2017, Catalyst sheet, B167</t>
  </si>
  <si>
    <t>NH3</t>
  </si>
  <si>
    <t>GREET2017, Catalyst sheet, c169</t>
  </si>
  <si>
    <t>GREET2017, Catalyst sheet, c167</t>
  </si>
  <si>
    <t>GREET2017, Catalyst sheet, c168</t>
  </si>
  <si>
    <t>H2SO4</t>
  </si>
  <si>
    <t>GREET2017, Catalyst sheet,U169</t>
  </si>
  <si>
    <t>GREET2017, Catalyst sheet, U167</t>
  </si>
  <si>
    <t>GREET2017, Catalyst sheet, U168</t>
  </si>
  <si>
    <t>Urea</t>
  </si>
  <si>
    <t>GREET2017, Catalyst sheet,T169</t>
  </si>
  <si>
    <t>GREET2017, Catalyst sheet, T167</t>
  </si>
  <si>
    <t>GREET2017, Catalyst sheet, T168</t>
  </si>
  <si>
    <t>GREET2017, Catalyst sheet, AT169</t>
  </si>
  <si>
    <t>GREET2017, Catalyst sheet, AT167</t>
  </si>
  <si>
    <t>GHG Emissions, U.S. Electricity Mix</t>
  </si>
  <si>
    <t>kg CO2eq/MWh consumed</t>
  </si>
  <si>
    <t>Current Sheet Name</t>
  </si>
  <si>
    <t>GWP of SF6</t>
  </si>
  <si>
    <t>AR5, 20 yr</t>
  </si>
  <si>
    <t>AR5, 100 yr</t>
  </si>
  <si>
    <t>AR4, 20 yr</t>
  </si>
  <si>
    <t>AR4, 100 yr</t>
  </si>
  <si>
    <t>GWP of N2O</t>
  </si>
  <si>
    <t>GWP of CH4</t>
  </si>
  <si>
    <t>http://www.climatechange2013.org/images/report/WG1AR5_Chapter08_FINAL.pdf</t>
  </si>
  <si>
    <t>IPCC:2013 (AR5 Chapter 8); 20 year, Table 8.A.1</t>
  </si>
  <si>
    <t>kg CO2eq/kg</t>
  </si>
  <si>
    <t>SF6</t>
  </si>
  <si>
    <t>N2O</t>
  </si>
  <si>
    <t xml:space="preserve">  PROPANE                 </t>
  </si>
  <si>
    <t xml:space="preserve">  ETHANE                  </t>
  </si>
  <si>
    <t>IPCC:2013 (AR5 Chapter 8); 20 year, Table 8.A.1 (fossil methane)</t>
  </si>
  <si>
    <t xml:space="preserve">  METHANE                 </t>
  </si>
  <si>
    <t xml:space="preserve">  CO2                     </t>
  </si>
  <si>
    <t xml:space="preserve">  N2                      </t>
  </si>
  <si>
    <t>IPCC 2013 (AR5) 20-year GWPs</t>
  </si>
  <si>
    <t>IPCC:2013 (AR5 Chapter 8); 100 year, Table 8.A.1</t>
  </si>
  <si>
    <t>IPCC:2013 (AR5 Chapter 8); 100 year, Table 8.A.1 (fossil methane)</t>
  </si>
  <si>
    <t>IPCC 2013 (AR5) 100-year GWPs</t>
  </si>
  <si>
    <t>IPCC:2007, Table 2.14</t>
  </si>
  <si>
    <t>3.3 in report; 100 year IPCC potential.  IPCC does not report a 20 year potential for C3</t>
  </si>
  <si>
    <t>5.5 in report; 100 year IPCC potential.  IPCC does not report a 20 year potential for C2</t>
  </si>
  <si>
    <t>IPCC:2007</t>
  </si>
  <si>
    <t>IPCC 2007 (AR4) 20-year GWPs</t>
  </si>
  <si>
    <t>In AR4, is 3.3</t>
  </si>
  <si>
    <t>IPCC:2007, Table 2.15</t>
  </si>
  <si>
    <t>In AR4, is 5.5</t>
  </si>
  <si>
    <t>IPCC 2007 (AR4) 100-year GWPs</t>
  </si>
  <si>
    <t>GWP</t>
  </si>
  <si>
    <t>g CO2 eq/ton alfa-amylase</t>
  </si>
  <si>
    <t>g CO2 eq/ton gluco-amylase</t>
  </si>
  <si>
    <t>g CO2 eq/ton NaOH</t>
  </si>
  <si>
    <t>g CO2 eq/ton H2SO4</t>
  </si>
  <si>
    <t>g CO2 eq/ton lime</t>
  </si>
  <si>
    <t>g CO2 eq/ton Urea</t>
  </si>
  <si>
    <t>Yeast cake</t>
  </si>
  <si>
    <t>g CO2/ton yeast cake</t>
  </si>
  <si>
    <t>g CH4/ton yeast cake</t>
  </si>
  <si>
    <t>g N2O/ton yeast cake</t>
  </si>
  <si>
    <t>GREET2017, Enzymes-Yeast sheet, L99</t>
  </si>
  <si>
    <t>GREET2017, Enzymes-Yeast sheet, L97</t>
  </si>
  <si>
    <t>GREET2017, Enzymes-Yeast sheet, L98</t>
  </si>
  <si>
    <t xml:space="preserve">g CO2 eq/ton yeast cake </t>
  </si>
  <si>
    <t>Ethanol density</t>
  </si>
  <si>
    <t xml:space="preserve">MJ/L </t>
  </si>
  <si>
    <t>MJ/gal</t>
  </si>
  <si>
    <t>BIOGENIC CREDIT</t>
  </si>
  <si>
    <t>ft3</t>
  </si>
  <si>
    <t>Corn oil density</t>
  </si>
  <si>
    <t>lb/ft3</t>
  </si>
  <si>
    <t>1 bushel</t>
  </si>
  <si>
    <t>Energy content of corn oil</t>
  </si>
  <si>
    <t>energy content of dry DGS</t>
  </si>
  <si>
    <t>Btu/lb</t>
  </si>
  <si>
    <t>GREET 2017, Ethanol sheet, E368</t>
  </si>
  <si>
    <t>GREET 2017, Ethanol sheet, D368</t>
  </si>
  <si>
    <t>Total Yield</t>
  </si>
  <si>
    <t>Fuels emission factor:</t>
  </si>
  <si>
    <t xml:space="preserve">g CO2eq/MJ LHV </t>
  </si>
  <si>
    <t>GHG emissions from NG use</t>
  </si>
  <si>
    <t>Not included in the calculations as considered biogenic carbon</t>
  </si>
  <si>
    <t>%</t>
  </si>
  <si>
    <t>Product properties</t>
  </si>
  <si>
    <t>Stage</t>
  </si>
  <si>
    <t>Feedstock Transport</t>
  </si>
  <si>
    <t>Conversion Facility</t>
  </si>
  <si>
    <t>Fermenter CO2 Sequestration</t>
  </si>
  <si>
    <t>Ethanol distribution</t>
  </si>
  <si>
    <t>Corn transport</t>
  </si>
  <si>
    <t>Global Warming Potential</t>
  </si>
  <si>
    <t>GWP CO2</t>
  </si>
  <si>
    <t>GWP CH4</t>
  </si>
  <si>
    <t>GWP N2O</t>
  </si>
  <si>
    <t>Input from Farm</t>
  </si>
  <si>
    <t>Transportation distance to biorefinery</t>
  </si>
  <si>
    <t>miles</t>
  </si>
  <si>
    <t>Transport Mode Energy Use</t>
  </si>
  <si>
    <t>Truck fuel efficiency</t>
  </si>
  <si>
    <t>Fuel Properties</t>
  </si>
  <si>
    <t>kg CO2eq/MMBtu LHV</t>
  </si>
  <si>
    <t>Low Sulfur Diesel/Jet Fuel</t>
  </si>
  <si>
    <t>Btu/gal</t>
  </si>
  <si>
    <t>Diesel GHG emissions, wtw</t>
  </si>
  <si>
    <t>Conversions</t>
  </si>
  <si>
    <t>1 MMBTU</t>
  </si>
  <si>
    <t>BTU</t>
  </si>
  <si>
    <t>Diesel Use</t>
  </si>
  <si>
    <t>Diesel use to transfer stover</t>
  </si>
  <si>
    <t>GHG Emission from Diesel Use</t>
  </si>
  <si>
    <t>kg CO2eq/gal diesel</t>
  </si>
  <si>
    <t>Carbon Sequestration</t>
  </si>
  <si>
    <t>CCS for Fermentor CO2</t>
  </si>
  <si>
    <t>Disposition of fermenter CO2</t>
  </si>
  <si>
    <t>Vented</t>
  </si>
  <si>
    <t>Options</t>
  </si>
  <si>
    <t>Sequestration</t>
  </si>
  <si>
    <t>Fermentor and Biorefinery Data</t>
  </si>
  <si>
    <t>Vent scrub evaporation loss (from fermenters) (CO2)</t>
  </si>
  <si>
    <t>Sequestration Data</t>
  </si>
  <si>
    <t xml:space="preserve">Power requirement for compression to bring fermentor CO2 to pipeline pressure </t>
  </si>
  <si>
    <t>MW/MMSCFD</t>
  </si>
  <si>
    <t>Power requirement for other equipment</t>
  </si>
  <si>
    <t>MW</t>
  </si>
  <si>
    <t>1 kgmole CO2</t>
  </si>
  <si>
    <t>scf</t>
  </si>
  <si>
    <t>Emissions from fuel use</t>
  </si>
  <si>
    <t>Emissions from Chemicals Use</t>
  </si>
  <si>
    <t>Emissions from electricity use</t>
  </si>
  <si>
    <t>Total Biorefining Emissions</t>
  </si>
  <si>
    <t>Emissions from fermentor</t>
  </si>
  <si>
    <t>Yields</t>
  </si>
  <si>
    <t>Ethanol properties</t>
  </si>
  <si>
    <t>Electricity emission factor:</t>
  </si>
  <si>
    <t>Ethanol density (from ASPEN)</t>
  </si>
  <si>
    <t>LHV of ethanol</t>
  </si>
  <si>
    <t>Dry corn</t>
  </si>
  <si>
    <t>g CO2 eq/kg wet corn</t>
  </si>
  <si>
    <t>corn moisture content</t>
  </si>
  <si>
    <t>lb EtOH/lb wet corn</t>
  </si>
  <si>
    <t>MJ ethanol/lb wet corn</t>
  </si>
  <si>
    <t>Btu ethanol/lb wet corn</t>
  </si>
  <si>
    <t>lb corn oil/lb wet corn</t>
  </si>
  <si>
    <t>Btu corn oil/lb wet corn</t>
  </si>
  <si>
    <t>lb (dry)/lb wet corn</t>
  </si>
  <si>
    <t>Btu DDGS/lb wet corn</t>
  </si>
  <si>
    <t>Btu of ethanol+corn oil+dry DGS/lb wet corn</t>
  </si>
  <si>
    <t>lb of ethanol+corn oil+dry DGS/lb wet corn</t>
  </si>
  <si>
    <t>g CO2 eq/lb wet corn</t>
  </si>
  <si>
    <t>LHV of NG</t>
  </si>
  <si>
    <t>Btu LHV NG/lb wet corn</t>
  </si>
  <si>
    <t>MMBtu LHV NG/lb wet corn</t>
  </si>
  <si>
    <t>Btu/lb mole</t>
  </si>
  <si>
    <t>lb mole/h</t>
  </si>
  <si>
    <t xml:space="preserve">g CO2 eq/kg wet corn </t>
  </si>
  <si>
    <t>lb Alpha-Amalase/lb wet corn</t>
  </si>
  <si>
    <t>lb Gluco-Amylase/lb wet corn</t>
  </si>
  <si>
    <t>lb Caustic: 50 wt% NaOH/lb wet corn</t>
  </si>
  <si>
    <t>lb Sulfuric Acid: 98 wt% H2SO4/lb wet corn</t>
  </si>
  <si>
    <t>lb Lime: 100% CaCO3/lb wet corn</t>
  </si>
  <si>
    <t>lb Aqueous Ammonia/lb wet corn</t>
  </si>
  <si>
    <t>lb Yeast/lb wet corn</t>
  </si>
  <si>
    <t>kW</t>
  </si>
  <si>
    <t>kWh/lb wet corn</t>
  </si>
  <si>
    <t>kg/hr</t>
  </si>
  <si>
    <t>AECOM's Excel file: Corn_Etanol_Starch_InSitu_Metrics_030118, Emissions sheet, cell F69</t>
  </si>
  <si>
    <t>AECOM's Excel file: Corn_Etanol_Starch_InSitu_Metrics_030118, Metrics sheet, cell E48</t>
  </si>
  <si>
    <t>AECOM's Aspen plus model, stream 78, Ethanol product</t>
  </si>
  <si>
    <t xml:space="preserve">AECOM's Excel file: Corn_Etanol_Starch_InSitu_Metrics_030118, Metrics sheet, cell E10 </t>
  </si>
  <si>
    <t xml:space="preserve">AECOM's Excel file: Corn_Etanol_Starch_InSitu_Metrics_030118, Aspen_streams sheet, cell C100 </t>
  </si>
  <si>
    <t>AECOM's Excel file: Corn_Etanol_Starch_InSitu_Metrics_030118, Aspen_streams sheet, cell C102</t>
  </si>
  <si>
    <t>AECOM's Excel file: Corn_Etanol_Starch_InSitu_Metrics_030118, Aspen_streams sheet, cell P12</t>
  </si>
  <si>
    <t>AECOM's Excel file: Corn_Etanol_Starch_InSitu_Metrics_030118, Misc_Calcs sheet, cell C16</t>
  </si>
  <si>
    <t>AECOM's Excel file: Corn_Etanol_Starch_InSitu_Metrics_030118, Power sheet, cell C40</t>
  </si>
  <si>
    <t>AECOM's Excel file: Corn_Etanol_Starch_InSitu_Metrics_030118, Metrics sheet, cell G63</t>
  </si>
  <si>
    <t>AECOM's Excel file: Corn_Etanol_Starch_InSitu_Metrics_030118, Metrics sheet, cell G64</t>
  </si>
  <si>
    <t>AECOM's Excel file: Corn_Etanol_Starch_InSitu_Metrics_030118, Metrics sheet, cell G67</t>
  </si>
  <si>
    <t xml:space="preserve">Sellect "Aqueos Ammonia" in Metrics sheet, cell E58, "CIP" - Clean-in-Place. Caustic is utilized to kill organism during cleaning.  CIP stream also accounts for steaming of fermenter. </t>
  </si>
  <si>
    <t>AECOM's Excel file: Corn_Etanol_Starch_InSitu_Metrics_030118, Metrics sheet, cell G68</t>
  </si>
  <si>
    <t>AECOM's Excel file: Corn_Etanol_Starch_InSitu_Metrics_030118, Metrics sheet, cell G69</t>
  </si>
  <si>
    <t>AECOM's Excel file: Corn_Etanol_Starch_InSitu_Metrics_030118, Metrics sheet, cell G72</t>
  </si>
  <si>
    <t>AECOM's Excel file: Corn_Etanol_Starch_InSitu_Metrics_030118, Metrics sheet, cell G73</t>
  </si>
  <si>
    <t>Sellect "Aqueos Ammonia" in Metrics sheet</t>
  </si>
  <si>
    <t>AECOM's Excel file: Corn_Etanol_Starch_InSitu_Metrics_030118, Aspen_Streams sheet, cell AL89</t>
  </si>
  <si>
    <t>AECOM Aspen plus model, stream 78, QVALNET property</t>
  </si>
  <si>
    <t>lb/h</t>
  </si>
  <si>
    <t>AECOM's Excel file: Corn_Etanol_Starch_InSitu_Metrics_030118, Aspen_streams sheet, cell E100</t>
  </si>
  <si>
    <t>AECOM's Excel file: Corn_Etanol_Starch_InSitu_Metrics_030118, Aspen_streams sheet, cell G100</t>
  </si>
  <si>
    <t>AECOM's Excel file: Corn_Etanol_Starch_InSitu_Metrics_030118, Aspen_streams sheet, cell Z100</t>
  </si>
  <si>
    <t>AECOM's Excel file: Corn_Etanol_Starch_InSitu_Metrics_030118, Aspen_streams sheet, cell G15</t>
  </si>
  <si>
    <t>Corn feed</t>
  </si>
  <si>
    <t>gal diesel/kg transported wet corn</t>
  </si>
  <si>
    <t>gal diesel/short tone transported wet corn</t>
  </si>
  <si>
    <t>Ethanol from Biorefinery</t>
  </si>
  <si>
    <t>Ethanol transportation distances</t>
  </si>
  <si>
    <t>Trasportation distance by barge</t>
  </si>
  <si>
    <t>mile</t>
  </si>
  <si>
    <t>Share of transportation by barge</t>
  </si>
  <si>
    <t>Trasportation distance by rail</t>
  </si>
  <si>
    <t>Share of transportation by rail</t>
  </si>
  <si>
    <t>Trasportation distance by truck</t>
  </si>
  <si>
    <t>Share of transportation by truck</t>
  </si>
  <si>
    <t>Transportation Impacts</t>
  </si>
  <si>
    <t>Fuel Properties and WTW for Diesel</t>
  </si>
  <si>
    <t>Truck and rail GHG</t>
  </si>
  <si>
    <t>Truck GHG intensity</t>
  </si>
  <si>
    <t>kg CO2eq/ton-mile</t>
  </si>
  <si>
    <t>Rail GHG intensity</t>
  </si>
  <si>
    <t>Ethanol Transported (energy basis)</t>
  </si>
  <si>
    <t>MJ/hr</t>
  </si>
  <si>
    <t>Flow through transportation mode</t>
  </si>
  <si>
    <t>short tons/hr</t>
  </si>
  <si>
    <t>GHG Emissions from Barge Transportation of Ethanol</t>
  </si>
  <si>
    <t>Ethanol transport by barge</t>
  </si>
  <si>
    <t>ton-miles/hr</t>
  </si>
  <si>
    <t>kg CO2eq/hr</t>
  </si>
  <si>
    <t>GHG Emissions from Rail Transportation of Ethanol</t>
  </si>
  <si>
    <t>Ethanol transport by rail</t>
  </si>
  <si>
    <t>GHG Emissions from Truck Transportation of Ethanol</t>
  </si>
  <si>
    <t>Ethanol transport by truck</t>
  </si>
  <si>
    <t>Total GHG Emissions from transportation of Ethanol</t>
  </si>
  <si>
    <t>GHG emissions from ethanol transport</t>
  </si>
  <si>
    <t>lb non-denatured ethanol/h</t>
  </si>
  <si>
    <t>Waterway GHG intensity</t>
  </si>
  <si>
    <t>Truck fuel economy</t>
  </si>
  <si>
    <t>short ton-mile/gal</t>
  </si>
  <si>
    <t>Rail fuel efficiency</t>
  </si>
  <si>
    <t>Btu of diesel/ton-mile</t>
  </si>
  <si>
    <t>Denatured Ethanol Produced at Biorefinery</t>
  </si>
  <si>
    <t>Biorefiner Excel Sheet</t>
  </si>
  <si>
    <t>Biorefinery Excel Sheet</t>
  </si>
  <si>
    <t>Non-denatured Ethanol Produced at Biorefinery</t>
  </si>
  <si>
    <t>kg CO2eq/MJ LHV non-denatured Ethanol</t>
  </si>
  <si>
    <t>g CO2eq/MJ LHV non-denatured Ethanol</t>
  </si>
  <si>
    <t>CO2 sequestered</t>
  </si>
  <si>
    <t>kgmole CO2/hr</t>
  </si>
  <si>
    <t>scf/hr</t>
  </si>
  <si>
    <t>Power for other equipment</t>
  </si>
  <si>
    <t>Total power requirement for CCS</t>
  </si>
  <si>
    <t>GHG Emissions: CCS</t>
  </si>
  <si>
    <t>GREET 2017, T&amp;D Flow charts sheet, row 1570</t>
  </si>
  <si>
    <t>GREET 2017, T&amp;D Flow charts sheet, row 1571</t>
  </si>
  <si>
    <t>GREET 2017, T&amp;D Flow charts sheet, row 1578</t>
  </si>
  <si>
    <t>GREET 2017, T&amp;D Flow charts sheet, row 1579</t>
  </si>
  <si>
    <t>GREET 2017, T&amp;D Flow charts sheet, row 1582</t>
  </si>
  <si>
    <t>GREET 2017, T&amp;D Flow charts sheet, row 1583</t>
  </si>
  <si>
    <t>kg CO2/h</t>
  </si>
  <si>
    <t>Wet corn input to the biorefinery</t>
  </si>
  <si>
    <t>lb wet corn/h</t>
  </si>
  <si>
    <t>MWh/kg wet corn</t>
  </si>
  <si>
    <t>kg CO2eq/kg wet corn</t>
  </si>
  <si>
    <t>Corn to Biorefinery</t>
  </si>
  <si>
    <t>corn input (wet)</t>
  </si>
  <si>
    <t>gal/h</t>
  </si>
  <si>
    <t>g CO2eq/lb wet corn</t>
  </si>
  <si>
    <t>g CO2eq/kg wet corn</t>
  </si>
  <si>
    <t>Denaturant ratio</t>
  </si>
  <si>
    <t>lb denaturant/lb non-denatured ethanol</t>
  </si>
  <si>
    <t>Life cycle emission factor for gasoline</t>
  </si>
  <si>
    <t>Denaturant (gasoline)</t>
  </si>
  <si>
    <t>kg CO2 eq/lb gasoline</t>
  </si>
  <si>
    <t>kg CO2 eq/h</t>
  </si>
  <si>
    <t>g CO2eq/kg transported wet corn</t>
  </si>
  <si>
    <t>GHG Emissions (g CO2eq/kg wet corn)</t>
  </si>
  <si>
    <t>g CO2 eq/MJ of ethanol</t>
  </si>
  <si>
    <t xml:space="preserve">High </t>
  </si>
  <si>
    <t xml:space="preserve">Low </t>
  </si>
  <si>
    <t>https://biotechnologyforbiofuels.biomedcentral.com/track/pdf/10.1186/s13068-017-0877-y</t>
  </si>
  <si>
    <t>Fermenter CO2 scenario</t>
  </si>
  <si>
    <t>Credit from CO2 sequestration</t>
  </si>
  <si>
    <t>Selected model</t>
  </si>
  <si>
    <t>Crystal Ball Data</t>
  </si>
  <si>
    <t>Workbook Variables</t>
  </si>
  <si>
    <t>Last Var Column</t>
  </si>
  <si>
    <t xml:space="preserve">    Name:</t>
  </si>
  <si>
    <t xml:space="preserve">    Value:</t>
  </si>
  <si>
    <t>Worksheet Data</t>
  </si>
  <si>
    <t>Last Data Column Used</t>
  </si>
  <si>
    <t>Sheet Ref</t>
  </si>
  <si>
    <t>Sheet Guid</t>
  </si>
  <si>
    <t>Deleted sheet count</t>
  </si>
  <si>
    <t>Last row used</t>
  </si>
  <si>
    <t>Data blocks</t>
  </si>
  <si>
    <t>3899b69f-edd1-4514-8af9-612f53454dd9</t>
  </si>
  <si>
    <t>CB_Block_0</t>
  </si>
  <si>
    <t>Decisioneering:7.0.0.0</t>
  </si>
  <si>
    <t>e65f8b80-f392-45f0-8b39-da43426da3d9</t>
  </si>
  <si>
    <t>CB_Block_7.0.0.0:1</t>
  </si>
  <si>
    <t>a81556b8-b5ef-46b8-877e-38061759a914</t>
  </si>
  <si>
    <t>89281b22-0740-4b96-9100-481a18673d32</t>
  </si>
  <si>
    <t>Aqueous Ammonia (30% wt. liquid NH3)</t>
  </si>
  <si>
    <t>gal/ton-mile</t>
  </si>
  <si>
    <t>Table 6-1. Conventional Diesel and Conventional Gasoline Operational Parameters and Emissions for 2000 Model Passenger Cars (EPA 2008)</t>
  </si>
  <si>
    <t>Development of Baseline Data and Analysis of Life Cycle Greenhouse Gas Emissions of Petroleum-Based Fuels. November 26, 2008. DOE/NETL-2009/1346</t>
  </si>
  <si>
    <t>Btu LHV/mile</t>
  </si>
  <si>
    <t>Diesel Fuel Efficiency</t>
  </si>
  <si>
    <t>Mogas Fuel Efficiency</t>
  </si>
  <si>
    <t>Fuel Efficiency</t>
  </si>
  <si>
    <t>Diesel HHV</t>
  </si>
  <si>
    <t>millions of ton-miles</t>
  </si>
  <si>
    <t>Revenue Ton-MIles, Class I freight in 2010 from TRANSPORTATION ENERGY DATA BOOK: EDITION 31 (July 2012) http://info.ornl.gov/sites/publications/files/Pub37730.pdf Table 9.8 page 9-9</t>
  </si>
  <si>
    <t>Revenue Ton-Miles</t>
  </si>
  <si>
    <t>Btu/ton-mile</t>
  </si>
  <si>
    <t>gal diesel/ton-mile</t>
  </si>
  <si>
    <t>Average Haul Length, Class I freight in 2010 from TRANSPORTATION ENERGY DATA BOOK: EDITION 31 (July 2012) http://info.ornl.gov/sites/publications/files/Pub37730.pdf Table 9.8 page 9-9</t>
  </si>
  <si>
    <t>Average length of haul</t>
  </si>
  <si>
    <t>Tons Originated, Class I freight in 2010 from TRANSPORTATION ENERGY DATA BOOK: EDITION 31 (July 2012) http://info.ornl.gov/sites/publications/files/Pub37730.pdf Table 9.8 page 9-9</t>
  </si>
  <si>
    <t>millions of tons</t>
  </si>
  <si>
    <t>Tons originated</t>
  </si>
  <si>
    <t>https://www.aar.org/environment/Pages/Carbon-Calculator.aspx</t>
  </si>
  <si>
    <t>Rail Fuel Efficiency (AAR), (90%)*436 ton-mile/gal</t>
  </si>
  <si>
    <t>Rail Fuel Efficiency (AAR), 436 ton-mile/gal</t>
  </si>
  <si>
    <t>http://www.csx.com/index.cfm/about-csx/projects-and-partnerships/fuel-efficiency/</t>
  </si>
  <si>
    <t>Rail Fuel Efficiency (CSX), "468 miles per gallon per ton"</t>
  </si>
  <si>
    <t>factor difference between rail and road</t>
  </si>
  <si>
    <t>Fuel use by Class I freight in 2010 from TRANSPORTATION ENERGY DATA BOOK: EDITION 31 (July 2012) http://info.ornl.gov/sites/publications/files/Pub37730.pdf Table A.13 page A-20</t>
  </si>
  <si>
    <t>thousand gallons of diesel</t>
  </si>
  <si>
    <t xml:space="preserve">TRANSPORTATION ENERGY DATA BOOK: EDITION 31 (July 2012) http://info.ornl.gov/sites/publications/files/Pub37730.pdf Table 2-15, page 2-19. </t>
  </si>
  <si>
    <t>Median</t>
  </si>
  <si>
    <t>Transport</t>
  </si>
  <si>
    <t>kg H2O/kg diesel</t>
  </si>
  <si>
    <t>Water consumption for diesel manufacture</t>
  </si>
  <si>
    <t>Diesel water consumption</t>
  </si>
  <si>
    <t>kg CO2eq/gal mogas</t>
  </si>
  <si>
    <t>kg N2O/gal mogas</t>
  </si>
  <si>
    <t>Gasoline, N2O emissions, wtw</t>
  </si>
  <si>
    <t>kg CH4/gal mogas</t>
  </si>
  <si>
    <t>Gasoline, CH4 emissions, wtw</t>
  </si>
  <si>
    <t>kg CO2/gal mogas</t>
  </si>
  <si>
    <t>Gasoline, CO2 emissions, wtw</t>
  </si>
  <si>
    <t>kg N2O/gal diesel</t>
  </si>
  <si>
    <t>Diesel, N2O emissions, wtw</t>
  </si>
  <si>
    <t>kg CH4/gal diesel</t>
  </si>
  <si>
    <t>Diesel, CH4 emissions, wtw</t>
  </si>
  <si>
    <t>kg CO2/gal diesel</t>
  </si>
  <si>
    <t>Diesel, CO2 emissions, wtw</t>
  </si>
  <si>
    <t>Diesel GHG</t>
  </si>
  <si>
    <t>http://www.wolframalpha.com/input/?i=density+of+water+in+kg%2Fgal</t>
  </si>
  <si>
    <t>kg/gal</t>
  </si>
  <si>
    <t>Density of water</t>
  </si>
  <si>
    <t>Physical Properties</t>
  </si>
  <si>
    <t>1.4 to 2.9 gal H2O/gal diesel in King:2008, Table 2. Note: These figures come from Gleick, and production consumption is associated with EOR</t>
  </si>
  <si>
    <t>gal H2O/gal diesel</t>
  </si>
  <si>
    <t>Life cycle water consumption for diesel</t>
  </si>
  <si>
    <t>Water consumption</t>
  </si>
  <si>
    <t>http://cta.ornl.gov/bedb/appendix_a/Lower_and_Higher_Heating_Values_of_Gas_Liquid_and_Solid_Fuels.pdf</t>
  </si>
  <si>
    <t>GREET1_2011.xlsx</t>
  </si>
  <si>
    <t>g C/g</t>
  </si>
  <si>
    <t>LPG</t>
  </si>
  <si>
    <t>Residual Oil</t>
  </si>
  <si>
    <t>Reformulated/low sulfur Gasoline</t>
  </si>
  <si>
    <t>Fuel Carbon</t>
  </si>
  <si>
    <t>g/gal</t>
  </si>
  <si>
    <t>Fuel Density</t>
  </si>
  <si>
    <t>Fuel LHV</t>
  </si>
  <si>
    <t>Fuel HHV</t>
  </si>
  <si>
    <t>DOE/NETL-2009/1346, Appendix L, page L-1</t>
  </si>
  <si>
    <t>kg CO2eq/bbl mogas (2007 IPCC)</t>
  </si>
  <si>
    <t>kg CO2eq/bbl diesel (2007 IPCC)</t>
  </si>
  <si>
    <t>Diesel &amp; Gasoline Impact</t>
  </si>
  <si>
    <t>GWP of N2O (2007, 100 year)</t>
  </si>
  <si>
    <t>GWP of CH4 (2007, 100 year)</t>
  </si>
  <si>
    <t>kg CO2eq/kg CO2</t>
  </si>
  <si>
    <t>GWP of CO2 (2007, 100 year)</t>
  </si>
  <si>
    <t>IPCC 2007</t>
  </si>
  <si>
    <t>GWP of CO2</t>
  </si>
  <si>
    <t>"Btu of electricity"/ton-mile</t>
  </si>
  <si>
    <t>Electricity Intensiveness for pipeline</t>
  </si>
  <si>
    <t>Table S.1</t>
  </si>
  <si>
    <t>Energy Intensiveness with 30% efficiency of powergen and transmission</t>
  </si>
  <si>
    <t>Energy Intensiveness with 32.3% efficiency of powergen and transmission</t>
  </si>
  <si>
    <t>Data from J. N. Hooker, Oil Pipeline Energy Consumption and Efficiency, ORNL-5697, ORNL,. Oak Ridge, TN, 1981; Table 8.1 page 8-10 http://www.ornl.gov/info/reports/1981/3445605445863.pdf</t>
  </si>
  <si>
    <t>Products</t>
  </si>
  <si>
    <t>Crude</t>
  </si>
  <si>
    <t>F</t>
  </si>
  <si>
    <t>D</t>
  </si>
  <si>
    <t>B</t>
  </si>
  <si>
    <t>A</t>
  </si>
  <si>
    <t>G3</t>
  </si>
  <si>
    <t>G2</t>
  </si>
  <si>
    <t>G1</t>
  </si>
  <si>
    <t>E</t>
  </si>
  <si>
    <t>C</t>
  </si>
  <si>
    <t>Primary Energy Intensity (Btu/ton-mile)</t>
  </si>
  <si>
    <t>Primary Energy Consumption (Btu)</t>
  </si>
  <si>
    <t>Primary Energy Consumption (10^12 J, assumed 32.3% efficiency from primary energy to pipeline pumping station)</t>
  </si>
  <si>
    <t>Electricity Intensity (MWh/ton-mile)</t>
  </si>
  <si>
    <t>Electricity Intensity (Btu/ton-mile)</t>
  </si>
  <si>
    <t>Electricity Consumption (Btu)</t>
  </si>
  <si>
    <t>Movements (ton-miles)</t>
  </si>
  <si>
    <t>Density of water (kg/gal)</t>
  </si>
  <si>
    <t>Movements (gal-miles)</t>
  </si>
  <si>
    <t>tkm</t>
  </si>
  <si>
    <t>Actual Electrical Consumption (10^12 J)</t>
  </si>
  <si>
    <t>SG</t>
  </si>
  <si>
    <t>Movements (10^6 m3-km)</t>
  </si>
  <si>
    <t>Type</t>
  </si>
  <si>
    <t>Company</t>
  </si>
  <si>
    <t xml:space="preserve">Table 8.1 page 8-10 </t>
  </si>
  <si>
    <t>MWh/ton-mile</t>
  </si>
  <si>
    <t>Products Pipeline Electricity Intensity</t>
  </si>
  <si>
    <t>Crude Pipeline Electricity Intensity</t>
  </si>
  <si>
    <t>http://www.ornl.gov/info/reports/1981/3445605445863.pdf</t>
  </si>
  <si>
    <t>Data from J. N. Hooker, Oil Pipeline Energy Consumption and Efficiency, ORNL-5697, ORNL,. Oak Ridge, TN, 1981</t>
  </si>
  <si>
    <t>Pipeline Energy Consumption</t>
  </si>
  <si>
    <t>Biorefinery</t>
  </si>
  <si>
    <t>Corn Transportation</t>
  </si>
  <si>
    <t>Economic model scenario</t>
  </si>
  <si>
    <t>Economic model for LUC forecast</t>
  </si>
  <si>
    <t>IPCC GWP time (yr)</t>
  </si>
  <si>
    <t>Total</t>
  </si>
  <si>
    <t>Emissions associated with corn transportation</t>
  </si>
  <si>
    <t>GHG emissions associated with purchased power</t>
  </si>
  <si>
    <t>GHG emissions associated with chemical additive manufacture</t>
  </si>
  <si>
    <t>GHG emissions associated with biorefinery NG use</t>
  </si>
  <si>
    <t>Fermenter CO2 sequestration</t>
  </si>
  <si>
    <t>Ethanol transportation &amp; distribution</t>
  </si>
  <si>
    <t>78d4ba9c-470c-4436-b24e-0736005d3776</t>
  </si>
  <si>
    <t>Life Cycle GHG Emissions, g CO2eq/MJ LHV</t>
  </si>
  <si>
    <t>1lb mole</t>
  </si>
  <si>
    <t>Basic Principles &amp; Calculations in Chemical Engineering, 8th edition, Table 7.1, Authors: David M. Himmelblau, James B. Riggs, link: http://www.gatewayinstitute.co.in/reference-books/Basic-Principles-and-Calculations-in-Chemical-Engineering-8th-Edition.pdf</t>
  </si>
  <si>
    <t>Ethanol Transport</t>
  </si>
  <si>
    <t>Consequential Elements</t>
  </si>
  <si>
    <t>g CO2eq/MMBtu Ethanol</t>
  </si>
  <si>
    <t>Process Design and Economics for Biochemical Conversion of Lignocellulosic Biomass to Ethanol, D. Humbird et. al. (NREL), May 2011 report, page 12, link: https://www.nrel.gov/docs/fy11osti/47764.pdf</t>
  </si>
  <si>
    <t>Power requirement</t>
  </si>
  <si>
    <t>Energy input</t>
  </si>
  <si>
    <t>1 short ton</t>
  </si>
  <si>
    <t>Chemicals Emission Factors:(ton is short ton here)</t>
  </si>
  <si>
    <t>g CO2 eq/ton NH3</t>
  </si>
  <si>
    <t>GREET2017, Enzymes-Yeast sheet, I99</t>
  </si>
  <si>
    <t>ton-mile/gal</t>
  </si>
  <si>
    <t>ORNL’s Vehicle Technologies Market Report (ORNL/TM-2016/124), Class 8 trucks, 2015_vtmarketreport_full_doc.pdf (TABLE 25. Typical Weights and Fuel Use by Truck Class, page 110 of pdf)</t>
  </si>
  <si>
    <t>GREET1_2017 excel file, Fuel_Specs sheet, cell D16</t>
  </si>
  <si>
    <t>GREET1_2017 excel file, Fuel_Specs sheet, cell C16</t>
  </si>
  <si>
    <t>GREET1_2017 excel file, Fuel_Specs sheet, cell D23</t>
  </si>
  <si>
    <t>GREET1_2017 excel file, Fuel_Specs sheet, cell C23</t>
  </si>
  <si>
    <t>GREET1_2017 excel file, Fuel_Specs sheet, cell C29</t>
  </si>
  <si>
    <t>GREET1_2017 excel file, Fuel_Specs sheet, cell D29</t>
  </si>
  <si>
    <t>GREET1_2017 excel file, Fuel_Specs sheet, cell D36</t>
  </si>
  <si>
    <t>GREET1_2017 excel file, Fuel_Specs sheet, cell C36</t>
  </si>
  <si>
    <t>GREET1_2017 excel file, Fuel_Specs sheet, cell E16</t>
  </si>
  <si>
    <t>GREET1_2017 excel file, Fuel_Specs sheet, cell E23</t>
  </si>
  <si>
    <t>GREET1_2017 excel file, Fuel_Specs sheet, cell E29</t>
  </si>
  <si>
    <t>GREET1_2017 excel file, Fuel_Specs sheet, cell E36</t>
  </si>
  <si>
    <t>GREET1_2017 excel file, Fuel_Specs sheet, cell F16</t>
  </si>
  <si>
    <t>GREET1_2017 excel file, Fuel_Specs sheet, cell F23</t>
  </si>
  <si>
    <t>GREET1_2017 excel file, Fuel_Specs sheet, cell F29</t>
  </si>
  <si>
    <t>GREET1_2017 excel file, Fuel_Specs sheet, cell F36</t>
  </si>
  <si>
    <t>ICF customized the allocation of co-products based on the methods available in GREET—using the</t>
  </si>
  <si>
    <t>displacement method for DGS and the marginal method for corn oil. The displacement method allocates</t>
  </si>
  <si>
    <t>all energy for DGS drying to the ethanol production process, and the benefits are assumed to displace</t>
  </si>
  <si>
    <t>animal feed (see the Domestic Farm Inputs and Fertilizer N2O section). The marginal method does not</t>
  </si>
  <si>
    <t>allocate the energy required for corn oil extraction to the ethanol process, but there are no benefits</t>
  </si>
  <si>
    <t>A Life-Cycle Analysis of the Greenhouse Gas Emissions of Corn-Based Ethanol</t>
  </si>
  <si>
    <t>ICF 147 January 12, 2017</t>
  </si>
  <si>
    <t>(i.e., displacement of other commodities reducing the ethanol carbon intensity, such as production of</t>
  </si>
  <si>
    <t>biodiesel) of corn oil production included in the assessment from any potential downstream use.</t>
  </si>
  <si>
    <t>Page 146</t>
  </si>
  <si>
    <t>Dry mill with corn oil extraction (currrent condition)</t>
  </si>
  <si>
    <t>Note:</t>
  </si>
  <si>
    <t>Geothermal</t>
  </si>
  <si>
    <t>Wind</t>
  </si>
  <si>
    <t>Nuclear</t>
  </si>
  <si>
    <t>Coal</t>
  </si>
  <si>
    <t>Electricity Impacts</t>
  </si>
  <si>
    <t>Hydro</t>
  </si>
  <si>
    <t>Existing Nuclear</t>
  </si>
  <si>
    <t>GWPs</t>
  </si>
  <si>
    <t>NREL Aspen model for corn stover ethanol, stream 701 in A700</t>
  </si>
  <si>
    <t>bbl/ton-mile</t>
  </si>
  <si>
    <t>Waterway water intensity</t>
  </si>
  <si>
    <t>Waterway GHG from residual fuel oil</t>
  </si>
  <si>
    <t>Waterway GHG from diesel</t>
  </si>
  <si>
    <t>gal residual fuel oil/ton-mile</t>
  </si>
  <si>
    <t>Btu HHV/ton-mile</t>
  </si>
  <si>
    <t>Waterway residual fuel oil consumption</t>
  </si>
  <si>
    <t>Waterway diesel consumption</t>
  </si>
  <si>
    <t>Btu HHV</t>
  </si>
  <si>
    <t>Waterway Impacts</t>
  </si>
  <si>
    <t>Calculation Rebuild</t>
  </si>
  <si>
    <t>Development of Baseline Data and Analysis of Life Cycle Greenhouse Gas Emissions of Petroleum-Based Fuels. 2008. DOE/NETL-2009/1346  Page 95 (129 of pdf)</t>
  </si>
  <si>
    <t>kWh/gal fuel added to tank</t>
  </si>
  <si>
    <t>Refueling Operations</t>
  </si>
  <si>
    <t>Refueling</t>
  </si>
  <si>
    <t>ASSUMPTION = DIESEL FACTOR</t>
  </si>
  <si>
    <t>gal H2O/gal residual fuel oil</t>
  </si>
  <si>
    <t>Life cycle water consumption for residual fuel oil</t>
  </si>
  <si>
    <t>Development of Baseline Data and Analysis of Life Cycle Greenhouse Gas Emissions of Petroleum-Based Fuels. 2008. DOE/NETL-2009/1346  Page 94 (128 of pdf) Table 5-9</t>
  </si>
  <si>
    <t>g N2O/gal</t>
  </si>
  <si>
    <t>Residual Fuel Oil, Water Carrier, N2O emissions from combustion</t>
  </si>
  <si>
    <t>g CH4/gal</t>
  </si>
  <si>
    <t>Residual Fuel Oil, Water Carrier, CH4 emissions from combustion</t>
  </si>
  <si>
    <t>g CO2/gal</t>
  </si>
  <si>
    <t>Residual Fuel Oil, Water Carrier, CO2 emissions from combustion</t>
  </si>
  <si>
    <t>Residual Fuel Oil Impact, EIA</t>
  </si>
  <si>
    <t>kg CO2eq/gal diesel used as water carrier fuel</t>
  </si>
  <si>
    <t>Diesel, Water Carrier, N2O emissions from combustion</t>
  </si>
  <si>
    <t>Diesel, Water Carrier, CH4 emissions from combustion</t>
  </si>
  <si>
    <t>Diesel, Water Carrier, CO2 emissions from combustion</t>
  </si>
  <si>
    <t>Diesel Impact, Water Carrier, EIA</t>
  </si>
  <si>
    <t>Trillion Btu</t>
  </si>
  <si>
    <t xml:space="preserve">TRANSPORTATION ENERGY DATA BOOK: EDITION 31 (July 2012) http://info.ornl.gov/sites/publications/files/Pub37730.pdf Table A-10, page A-16. </t>
  </si>
  <si>
    <t>thousand gallons</t>
  </si>
  <si>
    <t>Residual fuel oil for Vessel Bunkering, 2009</t>
  </si>
  <si>
    <t>Distillate fuel oil for Vessel Bunkering, 2009</t>
  </si>
  <si>
    <t>NETL uses 514</t>
  </si>
  <si>
    <t>NB: HHV basis</t>
  </si>
  <si>
    <t>Btu (HHV)/ton-mile</t>
  </si>
  <si>
    <t>Waterway fuel efficiency (HHV)</t>
  </si>
  <si>
    <t>Transportation modes</t>
  </si>
  <si>
    <t>used by ORNL for waterway Btu (TRANSPORTATION ENERGY DATA BOOK: EDITION 31 (July 2012) http://info.ornl.gov/sites/publications/files/Pub37730.pdf Table A.10)</t>
  </si>
  <si>
    <t>Residual Fuel Oil HHV</t>
  </si>
  <si>
    <t>Residual Fuel Oil LHV</t>
  </si>
  <si>
    <t>Diesel LHV</t>
  </si>
  <si>
    <t>Fuel Data</t>
  </si>
  <si>
    <t>Waterway Transport</t>
  </si>
  <si>
    <t>Results Summary (Consequential LCA)</t>
  </si>
  <si>
    <t>Conventional Till—ICF: 2022 BAU Scenario</t>
  </si>
  <si>
    <t>ICF Report: A Life-Cycle Analysis of the Greenhouse Gas Emissions of Corn-Based Ethanol, Table 4-3, Author: M. Flugge, USDA-, 2017, link: https://digitalcommons.unl.edu/cgi/viewcontent.cgi?referer=http://scholar.google.com/&amp;httpsredir=1&amp;article=2623&amp;context=usdaarsfacpub</t>
  </si>
  <si>
    <t>g CO2e/MJ</t>
  </si>
  <si>
    <t>2. Domestic land-use change (ICF/USDA)</t>
  </si>
  <si>
    <t>3. Domestic rice methane (ICF/USDA)</t>
  </si>
  <si>
    <t>4. Domestic livestock (ICF/USDA)</t>
  </si>
  <si>
    <t>5. International land-use change (ICF/USDA)</t>
  </si>
  <si>
    <t>6. International farm inputs and fertilizer N2O (ICF/USDA)</t>
  </si>
  <si>
    <t>7. International rice methane (ICF/USDA)</t>
  </si>
  <si>
    <t>8. International livestock (ICF/USDA)</t>
  </si>
  <si>
    <t xml:space="preserve">Crop Cultivation &amp; Co-product credit </t>
  </si>
  <si>
    <t>Domestic farm inputs &amp; co-product credits (consequential element)</t>
  </si>
  <si>
    <t xml:space="preserve">Note: </t>
  </si>
  <si>
    <t>2. Domestic land-use change (EPA)</t>
  </si>
  <si>
    <t>3. Domestic rice methane (EPA)</t>
  </si>
  <si>
    <t>4. Domestic livestock (EPA)</t>
  </si>
  <si>
    <t>5. International land-use change (EPA)</t>
  </si>
  <si>
    <t>6. International farm inputs and fertilizer N2O (EPA)</t>
  </si>
  <si>
    <t>7. International rice methane (EPA)</t>
  </si>
  <si>
    <t>8. International livestock (EPA)</t>
  </si>
  <si>
    <t>1. Domestic farm inputs &amp; co-product credits (EPA)</t>
  </si>
  <si>
    <t>International livestock</t>
  </si>
  <si>
    <t>Domestic livestock</t>
  </si>
  <si>
    <t>EPA's RFS2, Page 470</t>
  </si>
  <si>
    <t>Avg. 2022 dry mill plant: NG, 63% dry, 37% wet DGS (w/ fraction)</t>
  </si>
  <si>
    <t xml:space="preserve">g CO2e/MMBtu </t>
  </si>
  <si>
    <t xml:space="preserve">g CO2e/MJ </t>
  </si>
  <si>
    <t>1. Domestic farm inputs &amp; co-product credit</t>
  </si>
  <si>
    <t xml:space="preserve">2. Domestic land-use change </t>
  </si>
  <si>
    <t xml:space="preserve">3. Domestic rice methane </t>
  </si>
  <si>
    <t xml:space="preserve">5. International land-use change </t>
  </si>
  <si>
    <t xml:space="preserve">4. Domestic livestock </t>
  </si>
  <si>
    <t xml:space="preserve">6. International farm inputs and fertilizer N2O </t>
  </si>
  <si>
    <t xml:space="preserve">7. International rice methane </t>
  </si>
  <si>
    <t xml:space="preserve">8. International livestock </t>
  </si>
  <si>
    <t>2022 BAU Scenario: conventional till</t>
  </si>
  <si>
    <t>Domestic rice methane</t>
  </si>
  <si>
    <t>International farm inputs and fertilizer N2O</t>
  </si>
  <si>
    <t>International rice methane</t>
  </si>
  <si>
    <t>ICF Report: A Life-Cycle Analysis of the Greenhouse Gas Emissions of Corn-Based Ethanol, ICF results, Table 3-9, page 95, Author: M. Flugge, USDA-, 2017, link: https://digitalcommons.unl.edu/cgi/viewcontent.cgi?referer=http://scholar.google.com/&amp;httpsredir=1&amp;article=2623&amp;context=usdaarsfacpub</t>
  </si>
  <si>
    <t>ICF used USDA's data: crop yields will increase from 169.2 bushels/acre in 2016 to 181.3 bushels/acre in 2022 (USDA ERS, 2016). The low (cell H16) is refering to 2022 Building-Blocks Scenario: reduced till</t>
  </si>
  <si>
    <t>GHG emission from land use change (min.)</t>
  </si>
  <si>
    <t>LUC range by GTAP</t>
  </si>
  <si>
    <t>Conseqquential elemets source</t>
  </si>
  <si>
    <t>Unit conversion</t>
  </si>
  <si>
    <t>Options:</t>
  </si>
  <si>
    <t>Summary of the selected consequential elements:</t>
  </si>
  <si>
    <t>c9176915-13af-4056-aa8c-5e4e103e018d</t>
  </si>
  <si>
    <t>1. Domestic farm inputs (ICF/USDA)</t>
  </si>
  <si>
    <t xml:space="preserve">     1.a. co-product credits (ICF/USDA)</t>
  </si>
  <si>
    <t>GHG Emissions (g CO2eq/MJ non-denatured EtOH)</t>
  </si>
  <si>
    <t>GTAP (Base case/low LUC &amp; farm input), FASOM &amp; FAPRI, (ICF/USDA)</t>
  </si>
  <si>
    <t>Summary of Scenarios:</t>
  </si>
  <si>
    <t>Solar</t>
  </si>
  <si>
    <t>Gas</t>
  </si>
  <si>
    <t>Grid Mix Scenario</t>
  </si>
  <si>
    <t>Period</t>
  </si>
  <si>
    <t>Other</t>
  </si>
  <si>
    <t>Total Generation at Utility Scale Facilities</t>
  </si>
  <si>
    <t xml:space="preserve">Unit conversion: </t>
  </si>
  <si>
    <t>Selected GWP of CH4</t>
  </si>
  <si>
    <t>Selected GWP of N2O</t>
  </si>
  <si>
    <t>Selected GWP of SF6</t>
  </si>
  <si>
    <t>Petroleum liquids</t>
  </si>
  <si>
    <t>Petroleum coke</t>
  </si>
  <si>
    <t>Natural gas</t>
  </si>
  <si>
    <t>Other gas</t>
  </si>
  <si>
    <t>Hydroelectric conventional</t>
  </si>
  <si>
    <t>Renewable sources excluding hydroelecric &amp; solar</t>
  </si>
  <si>
    <t>Hydroelectric pumped storage</t>
  </si>
  <si>
    <t>Unit</t>
  </si>
  <si>
    <t>Thousand Megawatthours</t>
  </si>
  <si>
    <t>Total electricity generation in the U.S. (year 2017 reported by EIA)</t>
  </si>
  <si>
    <t>See Table below</t>
  </si>
  <si>
    <t xml:space="preserve">EIA website,  
Table 1.1. Net Generation by Energy Source: Total (All Sectors), 2008-April 2018, link: https://www.eia.gov/electricity/monthly/epm_table_grapher.php?t=epmt_1_1 
</t>
  </si>
  <si>
    <t xml:space="preserve">EIA-Net Generation by Energy Source: Total (All Sectors in 2017) </t>
  </si>
  <si>
    <t>Grid Mix data</t>
  </si>
  <si>
    <t>WTW GHG for natural gas</t>
  </si>
  <si>
    <r>
      <t xml:space="preserve">Dharik S. Mallapragada, Eric Reyes-Bastida, Frank Roberto, Erin M. McElroy, Dejan Veskovic, and Ian J. Laurenzi. “Life cycle analysis of Marcellus shale gas used for power generation in Europe, Latin America and Asia”. </t>
    </r>
    <r>
      <rPr>
        <i/>
        <sz val="11"/>
        <color rgb="FF1F497D"/>
        <rFont val="Calibri"/>
        <family val="2"/>
        <scheme val="minor"/>
      </rPr>
      <t>In peer review</t>
    </r>
    <r>
      <rPr>
        <sz val="11"/>
        <color rgb="FF1F497D"/>
        <rFont val="Calibri"/>
        <family val="2"/>
        <scheme val="minor"/>
      </rPr>
      <t>. 2018</t>
    </r>
  </si>
  <si>
    <t xml:space="preserve">This is WTW GHGs for U.S. domestic NG used in the U.S. (i.e. no liquefaction, shipping or regasification).  Laurenzi et. al. “curve fit” the MC results to get this.  The Crystal Ball cell is modeled (“lognormal distribution with mean 64.70, location 59.15, and std dev 3.06”).  </t>
  </si>
  <si>
    <t>㜸〱敤㕣㕤㙣ㅣ搷㜵摥扢攴㉥㜷㤶㕣㤱ㄶ㈵摢㜲ㅣ㥢㠹攳昸㠷㉡㉤捡㔶㙤愷㔵ㄸ晥㠸ㄲㄳ㑡愴㐵㑡戶㙢愷昴㜰㜷㐶ㅣ㘹㘷㤶㥥㤹愵㐴挷慤㥤㌴㘹㥡晥〶〶㡡搴㠹ぢ摢改㔳搱戴㐰㠱挶戵搱戴㐵搱ㄶ㈹ちㅢ攸㐳晡㔰愰て㙥㔰戴て㌱ち〱㝤挹㐳㠰昴晢捥㥤搹㥤㕤㜲㠷昴摡㙥改㠲㘳敦攱㥤㜳敦㥤戹昷㥥摦㝢捥ㅤ㘵㔴㈶㤳昹㈹㉥晥攵搵换挲慤㑢㥢㐱㘸戹㘳搳戵㙡搵㉡㠷㑥捤ぢ挶㈶㝤摦摣㥣㜷㠲戰〷つ昲㉢づ敡㠳摣㑡攰㍣㘳ㄵ㔶㌶㉣㍦㐰愳㕣㈶㔳㈸ㄸ㔹搴昳㈱晣つ挵㌷〶㝢つ昴〲㉣㑦㑦㉤慣㕥挶㔳㤷挲㥡㙦ㅤㅤ戹愸晢㥥ㅣㅦㅦㅢㅦ㝢㘰晣搸戱戱㘳㐷㐷愶敢搵戰敥㕢㈷㍤慢ㅥ晡㘶昵攸挸㘲㝤戵敡㤴㍦㘷㙤㉥搷慥㔸摥㐹㙢昵搸晤慢收〳て㡤㍦㜰攲㠴晤昰挳てつ攰搵㤹㜳搳㔳㡢扥㘵〷敦搳㌳㜳ㅣ昲〳㌳㔶搹攱摣㉣换㜷扣㑢㘳搳㔳昸㍦㌱㝥摣㍤㌸戶戴㘶㔹㈱㕦㙤昹㤶㔷戶〲〳ㅤ晢摤挹㈰愸扢敢㕣㍣挳㥤挵㔴换㘶㄰收摣㘹慢㕡㌵摣昸愹〵㜷〱㙢㔷㌵㌷〷摣㈵换ぢ㥣搰搹㜰挲捤扣扢㡣〷㔵㑡敥㠵挰㍡㙦㝡㤷慣㜳愶㙢攵摣搳㜵愷搲慢慦㑣捦㕤昱㈳㤲〳㤳改㡦㑤〶敥昴㥡改换㠸〲㉥㑣㑡摢㔹扦摣摡昶㡥捥捦攵搰攵つ㝣收㥤㥤摢愱收愲改㌷㕡㡥㜶㙥ㄹ㑤扥㜵〴昷㜵㙥㥦㔸愳搶㍥昷㜴敥㈳㑢搹摡㕡昵㐷晣㉤㉢㡡挹ㄸ㜹㠲㍥㠲〲〱〹㘸ㄴ〹晡〹〶〰㔴敦㝦㐳㑡㤲ㅤ㔹㤵㕤㌱戳㉢慢搹㤵㜲㜶愵㤲㕤戱戲㉢㜶㜶攵㔲㜶㘵㉤扢攲㘴㔷㉥㘷㔷慥愰㑤㝣ㄵ晡晡戲搱昵㐷㥢㍦㝡愷㜴㌸㍣晢㥤攱户晥慣㝣晡㥤㐳〳〷搰攸㤱㘸㔰㌳扥㜹ㄵ慣搶攴攲攳㘳㤰㠹摤㐸〵㠴挲㍥㘱㍦㘸㡦㡦㔷㑥ㅣ㌳敦㌷㜳㥣㔶ち昱㕢ㄸ㘵〸㙤〷散㐷ㅤ慦㔲扢㉡戴扢㜵捡っ慣收挲㡤㐶㜵㔳戵扡㔷〹㍥戲㝤攵㔲㘸㠶搶㉤敤㜵捤㠷㙣改戶〴戱戲〲㜹摦㙤敤摤㉥㥡搵扡㌵㜹捤搱搵ㅦ㙤慢㜶ㄷ晤摡㙡攷摡㔹摦㝡扡㔱扢㘵㐴㤳㔰㙡ㅢ昲散㉤戳搴㔵㝡㕣㈳搳㙢戵挰昲㘴㜸愳敥愲㔳扥㘲昹㑢ㄶ㔵愲㔵㤱愹ㅥ㘶㔵㈴昵愳ぢㅥ㈶ち㘹慤㝣㍣㠹戵㑦㕤ぢ㈱捣㔶〵攳㕤户晣㜰㜳搹㕣慤㕡㌷戶㌴搱敦㐴挵㤱ㄶ昴㙣慤㕣て愶㙢㕥攸搷慡慤㌵㤳㤵つㄳ㥡愶㜲戶㔶戱㝡㝢㌳愲ㄴ愰㜰㝢㝡㤴捡摣摢㔹ㄶ㠴㄰〹ㄲ㔳㤰㙦㙥㘵扢戱昳㤸ㅤ㘶㔱戵挸㤳搹㑦散昰㌰㡥㔷㜴㑣㡡〴㈶收㐴晢挱㤷摥扤挳㘳ㅢ㤴晢㘰ㅢ㘷戳挳搱散㑦㙤㔸㕥㜸挶昴㉡㔵换㑦戵㝥㡡㈳㌲〶〱㜲搷愱㄰㍡慥ㅥ㑤㥤扡愶㌶㜳㔷㥤㑡戸㤶㕦戳㥣㑢㙢㈱㜰戰㤰㠵〲㤷㜶换㘵摣〰㤴㜱㤰㘰ㄸ愰㔸捣攴て戱㔱扥㠸㉢㤳愳㜶㑡㤱攵ㄶ㐵捥㝥㉤戲㍣㘰捦㍡搵搰搲㑡㜹搰〶㐵戴㔵ㄳ昲㤵挸愲扥㔹搶〶攳㤰㍤つ㉥㌵ㅤ㉦摣㙣捡敤ㄶ㈹搱㑣戴慦ぢ昶㥣㉥愰㉡㘸搵〷㈹戲〶愶㘹搳〶改㡤ㄳ㑣㐴㌱㐸戱散㜸㜲㉢㤳戱㝤㡡㡥㐰晢㈴ㄳ戲昵戱捥㍡㠲捣扥㤵㐹搹愹愳㍣敥㙢戳敤㝣㜹慤捤づ㘳攱㡣ㅢ〹㙥㈲戸㤹攰〸㠰晡て㘸㌸㙡㌹㤴㕢㉦攳㈳戸㌷㙥㈵昸㈸〰昴㤳㐱㥤ㄳ愹㉡晡㔰扢昱㈳搹慥〴㍦㔹㥣㘲慤㡡攸ㄹ㌷晣捣㤲㉢㠴㡥扣捥扤㘱㙢㝢挵挶㝥戲㌳㙦㈶愷㐳㡥㑣㘹㥡㥣敢づ㑤㤳ぢ挱愶㕤摡慤摢搱搵ㄸ㈱昸ㄸ㐰搱昸㌸㈱㡣ぢㅤ摥摤㜹昴㜴㈹㍦ㄴ㙥㤱㜶㠶扡㌴昰ㄱ㈳㜳ぢ㤰愲攴戶㙣㕦昶㝤㘸扡㠳愳昶㠷摥㠷㍥摡㔹扥㈳愲户搹捤㝤扢挳㜸搱扢昴愲敦㠰㜸愹㝦敤㘸㘳敥㐴戵昱㐹㠲扢〰摡㙣っ㜷摦敦㌶㔲㈰㙥戱㥢愰摣㐱㐶㕤挴换㕤摥㕣户挴〲つ搸换愶㝦挹ちㄱ挱㤸㥢㠱㉦㕣昳㝤慢㡡㑤㙤㐵㄰摣扦摣搴㡡っ㘶晤㥡㑢晣扥㡦ㅣ㝣㈸っ㐳㙦㙦戶㈷搳收㈳愷昸㥡㠹㤸㔳㠲㜳㘸㠳敦敦慣㈴ㄲ㥤㕡搹㡢晤搲昷㤷晢㥡愴ぢ㑤㜲て㤶搵戸ㄷ〰㕡㐲晤㜳㐷㡤㜲㤴捤㝥㐶㥡戵㝡慣㡣昰愵散㑥摡㘲㠸㕢昴㐸扦づ搸㑥㈱㝥㄰㤴摣㈵挷㙤㈸㡢㝥㜷搱昲换㠸㉤㌸㔵慢愸挳戲㔴㌵晢扡攲㐳愲㉢㝡㝡戶散愷㔳攲㙢挲㈷㙤㕡㈲㔵摡㔳㉢㔳昶攲㑤愶㘲ㄸ㤲㑡㈵㈵㌴搴搰㐰攴㍣戶摤㔷㌱㕤愸㤸晢戰㜰挶㌱㠲㜱㠲攳〰戹户愰㘹㜶扢昰㑣㠷昵㙤㌰愴扤戲㤲㈹㤰っㄲ㈲㝣戳愳戲㍡挱搷晣㉣挱㠳〰㙤敥て〳㤰㈹㡣㈸㈴㑦㌰愲愴㌱散㡢㡥㜵㤵㍣㜰挰㐶㘲㘹扡ㅥ㠴㌵㤷㤹愵㤲㍤㔳㍢㔷ぢ㘷㥣㘰ㅤ㤹愸㘱㍢㉡㍣扡㘶㜹攰㉥ㅦ扥㑦ㅢ慥戶扥㙥㔵っ㝢愹㔶㠷㙡㥢㥢搹ぢㅢ㜳㉣〷㝣㐹搹㥢㘷ㄵ慥敥昶挷㜸㠴挲㑡㑢扣㤵搱搸㕤㐵扦戹改ㅢ㙣慥攸戲ㄳ㔶慤㝥㕢ぢㅤ换〵ㅢ慢㠸捣㐱愵捦㕥㕥昳㉤㙢愶㘴㥦昶㥤㑡搵昱㉣ㄲ〳㍥㈶㤳㜵昳搶㈵㘴〹ㄶ㙢捣〱搶扣㤲扤散㥢㕥戰㙥㌲愱戸㜹戰攵㑥搲㈲㌹㝢捡昱〲扣㐶愸挸昲愰扤戴㔶扢㡡㡣㙤摤昵㑥㥢敢挱㥥愰ち㤹㕥㕦㐲ㅡ㤵㔵搹慣㉡㘴ぢ摤搲㠷ㅢ昲㑣㠶戲搷㑢㈰戴捡攴ㄸ㌳㑦戱摥昴敢愳ㅣつ晤㜴㡥㘹〰搹愳〶戲㈷㔵ぢ㔳㔲㡤㠷搹攷㔳〰㥦㍤㝤㘱慥㤹㤹㝢㑦㌹敢ㅣ愳晣㈹㍡㕥搸愲㤱〸㘱㡣敥㠰㘶ㄵ攲挸㌹㤰㐰㔰㥣㜷敤散㔷戴愵つ戹敦㐰戳㌸㡢㑣搲㠰㍤㙦慥㕡㔵攴愳㕤㌳㍣愰㙦攸挶扡㘶㌵㠸敡愶㙢慥㙢㤲戵挸㤶㑢㘵㤳ㅣ㍣㔹て㙢㘷ㅤ捦戰〱㠴晦㈲㤴㜹つ㈸昳㥡愰〶散昳㑣つ㑡㤹捦慡㕤㌲㝤㈷㕣㜳㥤㜲㠱㌷㑣摦敤〹㥥㠴㤰㔳昳挶㔷慣㌳㐶摡扣昹ぢ㜰搹㠲㌱㤰㝢っ㝡㤴㑢㐷昲㠳㜳戳㉡㡦晦㔴㤷㠱㈵㈸ㄸ㠹㤴ㅡ㍦㡦愷攵攴㜴〴㔴㡥㕣搷攳㌳ㄸ搷㥦〳㐶㉢㈱㔲㍤㠵㐵㄰ㄵ㑣㈸㜹㠶戸昳昶〵捦〹㐱㍤㔲㙣搶〹㘷〲㤰ㅣ〰㐵搹摥摥㈲㔴㑤㜴ㅡ㙤㔸㠵摢户㔶戵㤸㠹摢戶搶㈷敤挶㈷戶愹搶ㄶ㈵㘱㐸㜶㙡㈴㤶㘵㥢㌱敥㈵㔳愳挴㜰挷搶㐶愵㠵㑤㥢敢㑥㉤昲ㅥっ㤳昰㑣挶昸戴㌰ちㄲ扤㤱㡤㘲捣㍥㥤㍤ㄲㄹㅢ晡〰㐵摡㈹㡤㉢㐵㈹挱㌹ㅣ㍢愹㔸挵攸づ昲㝤㈰㉡㉥搴挳㤶ㅡ昳摡㜰㔴㌳㔹慤㉥㜸昰ㄲ捡愶㕦搹㈳㈲㡤戹㘹ぢ㈳搲搹慤昵搷换㥢㄰挴㐸っ㤹ㄶ㐹㠹〳㐳っ㈱㕣㠹㡣㉡扤戳ㄲ㤷扡㠱㉥昰敥慣㘵㝡㐲㠱愵戰㌲㘳㙤㠸ㅢ搶昴攴㠷愵㐳㘳户㈸㝡搴戰㈷㔷〳㤸昴㤰㝡㍣㉡㠹㠰ㅢ昶㜹㠶愵㜰㠸〱㙡㌷㉡㉤㤶㐳愴㜶ㅢて攰捥㘰敦㔰〷㉢愲㔳㈷昴捥愸㐱昳㈹㡣摢㍡〹捡㑥㤷ㄴ㠵㈲戵攵晡慦〹昵捤ㄷ㜹晤攱㐴㈶㉥㐴㐲挴㜴㔷㡡昷〰攲㈶㌳㤳㤴愲攱㌸㘱慥㌵㥢㈸慤㠱ㄸ㐷ㄷ愳㐴㤷捦て㜱㡡㠷戹慣㐱㡡㑤ㄵ攷摣㐲〷搶戴扡㜹挰㥥昳捡搵㝡挵ㄲ㔳ㅣ敢㙡戱挸㝢㠲㕥㜲〴㔰㑢㔳捡扡㐴㡢㌲㠷慤ㄴ愷㑣㈲㜵敦㜷ㅢㄳ攸㉥㑡づ捦搰愶㡦〹挸㤴戰㥣㈴挴戶㥣㔳愰㝦㜸戰㜹㠰㐱づ捦㐱愵㙤㐱㔱㤷捤攳㍣㕥㈳㡢㉣搲㤶㘸㌶㕦㥢慦搱㘷㑦愰捥㌸ㅡ戵㈷㘸㠴㜹㙡㠵㤷捦挳ㄹ改㔲㍡昸㤰捣昵㈸扢㝢晤㌹戹捤㕣〷㈹㠴〲㡡㌹㕥敥㠲㌲㔸㔵〸ㄲㅤ敥㙣搳敢㔶捣晥搲昳㌶㈶〱ㄴ搳挰㜴㘸搱㔲㍢㌸搳㈸敦散攰摣㡥㔶㈹ㄹ搲㘴㌲㤵㌹捡㘱〴散㐱㌴㐸ㄳ㌷搲换㌵ㄸ愱昰㤰ㅣっ㡢捦㈶㡥扡搸〲搵晣ㅢ摢㤰㡢㘶㠸攳㉦摥㤱㌶昴㘴愵㐲㜷ㄷ昱戹㍤㐱㔵ㅣ摤搰敥攸愱戶㐳㔹㌲㈷晡㜷㜷戴㔵㐴㠷〵㡦捦㡣㥤㌱挳昲摡㔲戸愹て㙥㜵换ㄲ戹敦㈱ㅥ戱敤摢改㌳昷㝡㍣㠸扡挱戵㉦㕥昱㙡㔷㍤ㄹ㔷㉥攰愹㍦㜰〸㡥㔰昶㜱㤰挵捣㑦昱㥦㕣搹㑣敥㉦昰挴摤っ㥢て㘸〶㐸昸ㅣ戹㡡挶㉣晥㌲㐹㍤㠲扦㈹扣〲晦扤㜱㜲㠰扣㜲愸㡤㔷㐴ㄹ散㌳㡢㜷改㝤㘳ㄶ昵〶㐸㑢㠶〱挱攳㐳㈲搹㡣㝡ㅤ㌷㈴㍡㘸〰挲ㄹ㜳㠴㈰摦挷昰㌷㠵㝣愲搰愳愳ㅥ㍣ㄸ昲晦㠷㔲戱㔴㙦㉢㔶晦ぢ㐲慤㕥〳㌱㠴㑣愰㐹㐳㉥搵㜷㕢挹㌴慦挹愴㜸㈴㐴㘴昹㉣ち昱㤵㘳慡昶㕤㈵挵㌹慦晤捤攸〷㝥昸昷晦㜰㌳扡㄰㌱㠷昸㙢㐸扢摤㠹晢㠶扢搰戳挵㕤㘰㈲㕦摣㠵㐵ㄴㄴ㌳晡摡㕤㠸攲㈱攷㠱搸搹㕤㘰㥥㉦挵㈹㑣愴㕤ㄳ㈱づ敥挶㙥㜴ㄹ㉢㍢㠳㐳戸㔶㠰摣㍥っ㔸㌰㡤攸搴㑤㕢搱㡢愶㙦扡㐷〴㝦摡户㘰搸晣㘵㥣敡㤶㉥散㜱换戶㌵搲㘹㥢戸㐵ㅣ㜱摦㡦慤散敥㉣㍢㈸愵㉦ㅤ捡㔷〵㤵㝦て㔱ㄳ挵㍤㐴收ぢ㠷晥攴昴扦㍤昳攵〹㥥㕣㡢㜸㌵挷㔴㜱㌷改㝢晡ㄵ㐸昰㈶づ㡤ㅣ收㐷㍡㘷昱戹㤲戳㕥戵愶㑣㕦㍣愲挰㜰攳愲㘶扣〴㘳㙡收摢ぢ敥㈶捥㐰㘸㜷㜳慣㉤昴㈹ㅦ㌹㐹戸㜰㉣㌱㜰㠹敦挵㈹㐴搵搱㤸㜵改㜹收晥ㄸ收攸㕤づ愴搵㘳攴づ㤴㤷㔲摦㠹敤㥤㐶㘴㌲㈷㘰搱昴戶㔲昱〸㐰慣愵㤰㡢㈰㠷㈴㌷㌵㍣ㅣ㈰㕡敡〲ち戹晢〰㔲戲㙣敤改㕥挶〶昶㤵㠰搵㌸〰搸攵〷㉤㔸㐵㔰㌱㡥换㜷扢扢㘵㈸㈰㌶㑤㑣摢㡡㑦㜳ㄱ〵搹挸㄰㌱ㅥ㘳㕢㍣㥤攳挰敥㍡㌴挵㤷㤴㕣㥤㠴搳㠲㥤㜳ㄹ㜷㉢扡愷扣㍡㑥㠱挰捥攴挵㘰㜸〷㠹挶收㔴昲㜵扡㘹㔱愳〸〷㜵戱搱愹㍦慡㠲捤昲㡥㘰㠷㡡㐴㈰扦ㅡ㘲晤㘸昳搱㠷摢㙢㘸攳扣㍥㑣㤰㍦昸㕦户愵〸㌶摥㑡㠹㠱㠶摤㔵慢㠲㍥㉡晥ㄸ扡㜰搲ㄹ㘵㌴㡢㜲慦㤸慦㡥㈵慢㈷扢挵晥㌳㤳㉤㤲昵㌸㝢㌳愵摤㘲晦㥦〰㘲㐷晢慦ㅥ㘶㕦晣㡣㈷愳〲㙦㜲捣愵散㤸扥攱㡡㈰捡㡤㐴㡥㙣㤲つ㈹㌲晤慤㑢㑢昸㤰㔵㔷㡢〶㐷っ慣户晤㤸㐴愳㉦㝤摢晥㡥ち㤰㜹愲摣ㅦ㐰〵㜵散摦慡户攲㥤㙥晥ㄷ搱昱搰㔹愷散搷㠲㥡ㅤ㡥㉣㈱〱㍣挲敦搰㙣昸㍣㤳敡搵㜶愵㜶〷㔶㘲攰㈹昴㌹户〰㠵㝤捥ち摦慦扣㈴戳っ扢换㙡昰㥢愴愱㐴慡㠹搶㈱戸挱㝥愴㙥㔶昱ㄹ敢〲攲㥥㈱㔱㝢挲搸改攸㜳晢㘹つ㉥ㅤ捥㙢㝤づ戱㈱慢㍡㠶㐴㤹㑣攱㠹捦㜳㕤摢搷愰戵㙤㌴户㠰㉤扢㡢扦ㄵ㜳㉦㠳愶扢㝢㑢㉢换昰㥤晣㍡戹㘸慣ㄲ㘲㜳㍤㠱扦扢て搶昲㘹挳攰昳攸攳㙥〶挵㐶慢〸愵敤㈲ㄳ㕥㐶㔷㌵㐹㠰㥦㔱㠹ち扣㔱㡣昸㔱ㄴ搵户㌰㉤ち〰捡搸〳〲㜴收敡ㄷ搱㑣㐷㄰搸ㄸㄷ戹㕡捤愲㈰捦㕦㐳㠱㝥ㅢ㝦㡡㠱〴挱㍡㐹㉣昷慤㠲扤㥣挰づ挵㉡㕤㜱㤷㐲㠶㉥慡摦挵慢㕥挶㑦㉦㕣㤵㌸散㕡㘴㌷㠲戲ㄱ昷㐰㌹愳戸ㅢ㤱愹扣㠰づ㡤愹搴㠰敤㍣㤵慦愳改搶愹搰㡦㤰攱㈵㥦㍦ㄴ摢㈱挳㐷戵ㄱ㄰㠴〴㜵㠰㐱㉡㔶㙡慢扣㑥㔴扣㐱摡攲晡愷攸敦摢ㄳ㙦扤挹敢㥤〹㈵慡ㄴ㔵慤㠳愷㉡㤵挱㝦㉤㌹昸㙢挰㜶ㅥ晣㔷户ㅢ晣搰㤳攸挳㤱ㄸ捦〰㤴㝡ㄴ戹㑤㈶昳〵ㄴ戸㡥晣愹㜲㡣㙤㤹㈲㔹㐳晡晥ㄲち愵㥥㈱㤲㤲㜱ㅤ攳㤷〹㥥㈳㜸㥥攰㡢〴㕦㈲昸ㄵ㠰㔲㜶㠸搴㤵㠶㕦㈶昲㉢〴扦㑡昰㔵㠲㕦㈳昸ㅡ〰ㅡ㤲攰搲昰搷㠹晣つ㠲摦㈴昸㉤㠲摦㈶昸ㅤ㠰㔲㔶㤱搶㌲散慦愳㄰て㍢挷愵㑦昹㑡㐹㥣㍢㥥攸攴㉢昲㍡慡㥣搷㈶扤攰㐶攱攴㍤愱搸㌰㈵㝥昶摢搱ㅥ攵扢㍣慡愰㙡㌱㑦㥣㌹ㄳ〵昳㌲搹㈸㜹〶㥥搴㌹〲戲㉥ㄷ㔲㜹㜱攳㍦㝤慤ㄹ㘳㐲〵㉥㌰慥㙥㑣ㄶ㤷挶㙥摣昸㌸㍥㉦㤳㌶㜸戲扥摥㡥ㅢ㔳ㄴ愴㜱㌵㙥晣愳攳㐷ㅡ㡤㘳ㄱ搰㑦捥㤱㍦㔳ㅣ㜵搹扡㈴㍥㌵ㅦ㐴昳㥣㑤攳摦㙦㙢㌴搵扥攴挰慢㘲晥〷㜰慡挵挷挷摥昳㌸愴㠵戳㉣戰㄰晡摦㝣㤸挳攱慤ㄹ㌳㌴昱㉤昷〶戲收扥㈱㜷散㥣户ㄷ㝣㈰晡散戹〰ㅢ挲捡㥥㘲ㄱ昸㌲扤㝡㝤㜷挸㉥愴昸扤捤昵㠸戳㝤㔹ㅥ㠶改捥昲㐹㠶愸㔷㕤㡥㈹㥢㜹扥挹㌳挶㌷㐰ㅣ㈸㘶㐰ㄶ㡣摦〳搴ㄹ㈵ㅥ扢捥っ㔱昵㠸㕥昹㈶㉢扥㐵昰ㄲ㐰㔱㔱捦㤰て昲扦て㌰ㄸ晦㡢ㅢ㈳ㅢㄲ散挹慡搵昸㘵㐹㌶㌲㕥㘶㠷㔷〰㝡㄰㝦㔶ㄱㄳㄶ㡤㔷㠱㐹扣㌴㐷㥤昵㜳㥤㥤㘹敥㤵攳㝦〵〰㜹搱㤶捦晤㑦攱昳晤㑤㍥戸〷晦㝡㐹㑥㍣晦摥散愷扡㝢ㄶㄹ㡤㑥扢晣㍥㡦〹扤㠷攷㜰㠱㥢改ㄶ㍥㤱㥡戱愸愸㤹㌹㕤昵㈴㥥捦㜷搰愷㉦慡攷㘳昴ㄳㄱ㥡㘷㑦㡡敡㡢㌱晡ㄷ㈲㌴㡦㑡ㄴ搵㤷㘲昴攳ㄱ晡㙥㐱㔳挳换戳ㅦ㡢搰昷〸㥡㡡㕥搰㡦㐶㘸㍤㤲慦挴攸㡢ㄱ㕡㡦㠴挶㐰㕡㕦㠸搰㝡㈴㌴て㠲㕥㡥搰㝡㈴㌴ㄸ㠲㕥㡡搰㝡㈴㌴㈱㠲㍥ㅦ愱昵㐸㘸㐹〴晤㐸㠴搶㈳愱㙤ㄱ昴㘲㠴搶㈳愱戵ㄱ昴㐲㠴搶㈳愱晤ㄱ昴戹〸慤㐷㐲㡢㈴攸戳ㄱ㕡㡦㠴㌶㑡搰昳ㄱ㕡㐶㌲㐴㔳㈵㙣晥㕤ㄴ㡣搷〸晥ㅣ愰㤸晢〶攰慥攵㤴㐴敥搲搱㝢ㅤ㕤ㄵ㠵㡦捦㌰摥㠸ち扣㔱㤴㍣ㄹ昲㙣㌴㘴㝡ㅢ㠵㙣㕥㔱ㅡ愵攲㔴㔴㜱㔲㉡㤴愲㠴㑡挵㑣㔴㌱〱㠴昱㤷〰㡡ㄲ挸㌹ㄹ㝦挵扢㔷〹㜸昷搷㔱㐱㕥挸㌵㤰敥㥦㘹㝢㈱搷㐵㉡㈶摡㕥挸戵㤲㡡㑦㈷㕦昸户㝣愸㑣っ㠵ㄶ愷㘹㠸ㄳ㤴昵晥㝢ㄴ㑡㍤㠳ㅣ摢愳昸㘵慦愹昲㔳㤵愷㥥晡昱㘰敦挸㉤扤㡦㝤㘶攰挵户晦昱㠷㉦晣攰挹㤳晦昹㤳㤷㕥晡挱扦扦昰收㑦扥户㝡昲晢摦晥昶摦㝤昶攵㌷㝦㜸搰㝥㈵晢摡㡦攷㕦㜹㜶晣捡戳㑦摢ㄷ敥㍤晤散攳㤷ㅦㄹ㕦扣㘱戴愷愷慦敦慥攱㝦戸昹敥愱攷㥦㝥㕤晤捤扦摣攴㈹㤹㉥㕥搰㍡っ㑥㕢㠶昱㝤ㄴ㌰っ㡥昸〳ㅤ〶愷㉢ぢ昵㔰戴㔰㔳㐰ㄴ攰㠳㜳〰㔲昱㘰㙢㐵晦晦〰㍤㙤㔷愸</t>
  </si>
  <si>
    <t>㜸〱敤㕣㕢㙣ㅣ搷㜹摥㌳攴㉥㜷㤶愴㐸㡢昲㐵㡥㘳㌳㜱ㅣ㕦愸搲愲㙣搵㜶㕡㐵攱㐵㤴㤸㔰㈲㉤㔲戲㕤㍢愵㠷扢㌳攴㐸㍢戳昴捣㤰ㄲㅤ户㔶㙥㑤搳㙢㙡愰㐸㥤戸戰㥤昶愵攸〵敤㐳㕣ㅢ㑤㕢ㄴ㑤㤱愲㜰搰愲㐸ㅦち昴挱つ㡡昶愱ㄷ〸攸㑢ㅥ〲愴摦昷㥦㤹摤搹㈵㜷㐸慦敤㤶㉥㌸昶晥㍣昳㥦㜳㘶捥㌹晦昵晣晦ㄹ攵㔴㉥㤷晢ㄱ㉥晥攵搵捤挲㙤ぢ㥢㘱㘴㝢愳㤳戵㙡搵㉥㐷㙥捤て㐷挷㠳挰摡㥣㜵挳愸ぢつち㑢㉥敡挳晣㔲攸㍥㙢ㄷ㤷㌶散㈰㐴愳㝣㉥㔷㉣㥡〶敡昹㄰晥〶㤳ㅢ㤳扤晡扡〱ㄶ㈷㈷收㤶㉦攱愹ぢ㔱㉤戰㡦っ㕦搴㝤㑦㡣㡤㡤㡥㡤㍥㌸㜶昴攸攸搱㈳挳㤳敢搵㘸㍤戰㑦昸昶㝡ㄴ㔸搵㈳挳昳敢换㔵户晣㈹㝢㜳戱㜶搹昶㑦搸换㐷ㅦ㔸戶ㅥ㝣㜸散挱攳挷㥤㐷ㅥ㜹戸て慦捥㥤㥢㥣㤸て㙣㈷㝣㤷㥥㤹攷㤰ㅦ㥣戲换㉥攷㘶摢㠱敢慦㡣㑥㑥攰晦搴昸㜱昷搰攸挲慡㙤㐷㝣戵ㅤ搸㝥搹づ㑤㜴散昵挶挳㜰摤㕢攳攲㤹摥㌴愶㕡戶挲㈸敦㑤摡搵慡改㈵㑦㉤㝡㜳㔸扢慡戵搹攷㉤搸㝥攸㐶敥㠶ㅢ㙤ㄶ扣㐵㍣愸搲敦㕤〸敤昳㤶扦㘲㥦戳㍣㍢敦㥤㕥㜷㉢摤晡捡㜵摤㥤㍣㈲㍤㌰㤹晥攸㜸攸㑤慥㕡㠱㡣㈸攴挲㘴戴㥤づ捡捤㙤敦㙣晦㕣づ㕤摥挰㘷摥搵扥ㅤ㙡㉥㕡㐱扤攵㐸晢㤶昱攴㥢㐷㜰㝦晢昶愹㌵㙡敥㜳㙦晢㍥戲㤴捤慤㔵㙦捣摦戲愲㤸㡣㔹㈰攸㈱㈸ㄲ㤰㠰㘶㠹愰㤷愰て㐰㜵晦㌷愴㈴摤㤱㔵挶㤲㘵㉣㉤ㅢ㑢㘵㘳愹㘲㉣搹挶㤲㘳㉣慤ㄸ㑢慢挶㤲㙢㉣㕤㌲㤶㉥愳㑤㜲ㄵ㝢㝡㡣昸晡挳扦晤晢敢㉢扦㝤敤捣慦捤晦攷户㝦昷捡挲㤹扥〳㘸昴㘸㍣愸愹挰扡〲㔶㙢㜰昱戱㔱挸挴㙥愴〲㐲攱ㅣ㜷ㅥ㜲挶挶㉡挷㡦㕡て㔸㜹㑥㉢㠳昸㑤㡣㌲㠸戶㝤捥㘳慥㕦愹㕤ㄱ摡摤㌶㘱㠵㜶㘳攱㐶攲扡㠹摡扡㕦〹㍦戰㝤攵㐲㘴㐵昶慤慤㜵㡤㠷㙣改戶〰戱戲㐳㜹摦敤慤摤㉥㕡搵㜵㝢晣慡慢慢㍦搸㔲敤捤〷戵攵昶戵搳㠱晤㑣扤㜶换㠸挶愱搴㌶攴搹㕢㘶愹慢昴戸㠶㈷㔷㙢愱敤换昰㐶扣㜹户㝣搹づㄶ㙣慡㐴扢㈲㔳扤㤱㔵戱搴㡦捣昹㤸㈸愴戵昲攱㌴搶㌹㜵㌵㠲㌰摢ㄵ㡣㜷捤づ愲捤㐵㙢戹㙡摦搴搴㐴扦ㄳㄵ㠷㥢搰搳戵昲㝡㌸㔹昳愳愰㔶㙤慥ㄹ慦㙣㔸搰㌴㤵戳戵㡡摤摤㥤ㄳ愵〰㠵摢搵愵㔴敥扥昶戲㈰㠴㐸㤱㤸㠲㝣㑢㌳摢㡤㥥挷散㌰㡢慡㑤㥥㌴㍥戲挳挳㌸㕥搱㌱ㄹㄲ㤸㥡ㄳ敤〷㕦㝡捦づ㡦慤㔳敥扤㙤㙣ㄸ㐳昱散㑦㙤搸㝥㜴挶昲㉢㔵㍢挸戴㝥㡡㈳㌲〷〰昲搷愱㄰摡慥ㅥ㑤㥤扡慡㌶昳㔷摣㑡戴㕡㔸戵摤㤵搵〸㌸㔸挸㘲㤱㑢扢攵㌲㙦〰捡㍣㐸㌰〴㔰㉡攵ち㠷搸愸㔰挲㤵换㔳㍢㘵挸㜲㤳㈲㘷扦㈶㔹敥㜳愶摤㙡㘴㙢愵㍣攰㠰㈲摡慡〹昹晡挹愲㠱㔵搶〶攳㤰㌳〹㉥戵㕣㍦摡㙣挸敤ㄶ㈹搱㑣戴慦ぢ昶㥣㉥愰㉡㘸搶〷ㄹ戲〶愶㘹搱〶搹㡤㔳㑣㐴㌱挸戰散㜸㜲㌳㤳戱㝤㠶㡥㐰晢㌴ㄳ戲昵搱昶㍡㠲捣扥㤵㐹搹愹慤㍣敥㙢戳敤㝣㜹慤捤㙥挴挲㤹㌷ㄱ摣㑣㜰ぢ挱㘱〰昵慦搰㜰搴㜲㈸㌷㕦收〷㜰㙦摥㐶昰㐱〰攸㈷㤳㍡㈷㔶㔵昴愱㜶攳㐷戲㕤㍦晣㘴㜱㡡戵㉡愲㘷㕣昷㌳晢㍤㈱㜴散㜵敥つ㕢摢㉤㌶昶愳敤㜹㌳㍤ㅤ㜲㘴㐶搳昴㕣㜷㘸㥡㕥〸㌶敤搰㙥摤㠱慥收㌰挱㠷〰㑡收㠷〹㘱㕣攸昰敥捥愳愷㑢昹扥㜰㡢戴㌳搴愱㠱㡦ㄹ㤹㕢㠰っ㈵户㘵晢戲敦㐳搳ㅤㅣ㜱摥昷㍥昴㤱昶昲ㅤㄳ扤挵㙥敥摢ㅤ挶㡢摥愶ㄷ㝤㈷挴㑢晤㔳㕢ㅢ㜳ㄷ慡捤㡦ㄲ摣つ搰㘲㘳戸晢㝥扢㤱〲㜱㡢扤ㄴ攵づ㌲敡㈲㕥敥攲收㥡㉤ㄶ愸捦㔹戴㠲ㄵ㍢㐲〴㘳㘶ち扥㜰㉤〸散㉡㌶戵ㄵ㐱㜰晦㜲㜳㌳㌲㥣づ㙡ㅥ昱晢㍥㜲昸扥㌰っ摤摤㐶㔷慥挵㐷捥昰㌵㔳㌱愷ㄴ攷搰〶㍦搰㕥㐹愴㍡㌵戳ㄷ晢㘵敦㉦昷㌵㐹〷㥡攴㕥㉣慢㜹ㅦ〰戴㠴晡㠷戶ㅡ攵〸㥢晤㤸㌴㙢昶㔸ㄹ攱换搸㥤戴挴㄰户攸㤱㕥ㅤ戰㥤㐰晣㈰散昷ㄶ㕣慦慥㉣㝡扤㜹㍢㈸㈳戶攰㔶敤㤲づ换㔲搵散敢㡡昷㠹慥攸敡摡戲㥦捥㠸慦〹㥦戴㘸㠹㑣㘹捦慣捣搸㡢㌷㤸㡡㘱㐸㉡㤵㡣搰㔰㕤〳㤱昳搸㜶㕦挵㜴愰㘲敥挷挲㤹㐷〹挶〸㡥〱攴扦ぢ㑤戳摢㠵㘷㍡慣㘷㠳㈱敤愵愵㕣㤱㘴㤰㄰攱㥢㙤㤵搵㜱扥收挷〹ㅥ〲㘸㜱㝦ㄸ㠰捣㘰㐴㈱㜹㡡ㄱ㈵㡤攱㕣㜴敤㉢攴㠱〳づㄲ㑢㤳敢㘱㔴昳㤸㔹敡㜷愶㙡攷㙡搱㤴ㅢ慥㈱ㄳ㌵攴挴㠵挷㔶㙤ㅦ摣ㄵ挰昷㘹挱搵搶搶散㡡改㉣搴搶愱摡㘶愶昶挲挶ㅣ换〱㕦㔲昶收㠶挲搵搹晥ㄸ㡦㔰㔸㘹㠹户㌲ㅡ扢慢攸㌷㌷㝤〳㡤ㄵ㕤㜴愳慡摤敢㘸愱㘳戹攸㘰ㄵ㤱㌹愸昴㌸㡢慢㠱㙤㑦昵㍢愷〳户㔲㜵㝤㥢挴㠰㡦挹㘴摤慣扤㠲㉣挱㝣㡤㌹挰㥡摦敦㉣〶㤶ㅦ慥㔹㑣㈸㙥ㅥ㙣扡㤳戴㐸摥㤹㜰晤㄰慦ㄱ㉡戲㍣攰㉣慣搶慥㈰㘳扢敥昹愷慤戵㜰㑦㔰㠵㑣慦㉦㈱㡤㌲㤴㘱愸愲㔱散㤴㍥摣㤰攷㜲㤴扤㙥〲愱㔵㉥捦㤸㜹㠶昵愶㕦ㅦ攷㘸攸愷㜳㑣㝤挸ㅥ搵㤱㕤㤹㕡㤸㤲㙡㍥挲㍥ㅦ〳昸攴改ぢ㌳㡤捣摣㍢捡㔹攷ㄹ攵捦搰昱挲ㄶ昵㐴〸㘳㜴〷㌴慢㄰㐷捥㠱〴㠲攲扣㙢㘵扦㤲㈳㙤挸㝤〷ㅡ挵㘹㘴㤲晡㥣㔹㙢搹慥㈲ㅦ敤㔹搱〱㝤㐳㌷搶戳慡㘱㕣㌷㔹昳㍣㡢慣㐵戶㕣㈸㕢攴攰昱昵愸㜶搶昵㑤〷㐰昸㉦㐶㔹㔷㠱戲慥ち慡捦㌹捦搴愰㤴昹慣摡㡡ㄵ戸搱慡攷㤶㡢扣㘱晡㙥㑦昰㈴㠴㥣㥡㌷戹ㄲ㥤㌱摣攲捤㕦㠰换ㄶ㡥㠲摣愳搰愳㕣㍡㤲ㅦ㥣㙢愸〲晥㔳ㅤ〶㤶愰㘰㈴㔲㙡晥㈴㥥㤶㤷搳ㄱ㔰㌹㜲㕤㑦捥㘰㕣㝦ㅥㄸ慤㠴㐸昵っㄶ㐱㔴㌰愵攴ㄹ攲㉥㌸ㄷ㝣㌷〲昵㐸戱㘹㌷㥡ち㐱㜲〰ㄴ㘵㝢㝢慢㔰㌵搵㘹愴㙥ㄵ敥搸㕡搵㘴㈶㙥摦㕡㥦戶ㅢㅦ搹愶㕡㕢㤴㤴㈱搹愹㤱㔸㤶㙤挶戸㤷㑣㡤ㄲ挳㥤㔸ㅢ㤵ㄵ㌶㙤慣㍢戵挸㍢㌰㑣挲㌳㌹昳攳挲㈸㐸昴挶㌶㡡㌱晢㙣昶㐸㘵㙣攸〳㤴㘸愷㌴慥㍦㑥〹捥攰搸㐹挵㉥挵㜷㤰敦〳㜱㜱㙥㍤㙡慡戱慥づ挵㌵攳搵敡㥣て㉦愱㙣〵㤵㍤㈲搲㤸㥢戶㌰㈲㥤㥤㕡㝦扤扣㈹㐱㡣挵㤰㘹㤱㡣㌸㌰挴㄰挲㤵捡愸搲㍢敢攷㔲搷搱㐵摥㥤戵㉤㕦㈸戰㄰㔵愶散つ㜱挳ㅡ㥥晣㤰㜴愸敦ㄶ㐵㡦㥡捥昸㜲〸㤳ㅥ㔱㡦挷㈵ㄱ㜰搳㌹捦戰ㄴづ㌱㐰敤挶愵昹㜲㠴搴㙥晤〱摣ㄹ散ㅤ敡㘰㐵㜴敡㠴摥ㄹ㌵㘸㈱㠳㜱㥢㈷㐱搹改㤰愲㔰愴㡥㕣晦㜵㔲㝤敤㐵㕥扦㜳㌲㤷ㄴ㘲㈱㘲扡㉢挳㝢〰㜱搳㤹㐹㑡搱㔰㤲㌰搷㥡㑤㤴㔶㕦㠲愳㡢搱㑦㤷㉦㠸㜰㡡㠷戹慣〱㡡㑤ㄵ攷摣㈲ㄷ搶戴扡㜹挰㤹昱换搵昵㡡㉤愶㌸搱搵㘲㤱昷〴扤攴〸愰㤶愶㡣㜵㠹ㄷ㘵〶㕢㈹㑥㤹㐴敡摣敦㌶㑦愲扢㈸㌹㍣㐳㥢㍥㈶㈰㌳挲㜲㤲㄰摢㜲㑥㠱晥攱挱挶〱〶㌹㍣〷㤵戶〵㐵㕤㌶㡢昳㜸昵㉣戲㐸㕢慡搹㙣㙤戶㐶㥦㍤㠵㍡攳㙡搴㥥愰ㄱ收愹ㄵ㕥愱〰㘷愴㐳改攰㐳㜲搷攳散敥昵攷攵㌶㜷ㅤ愴㄰ち㈸收㜸戹ぢ捡㘱㔵㈱㐸㜴戸㡤㠶搷慤㤸晤愵攷㙤㡥〳㈸愶㠱改搰愲愵㜶㜰㈶㔱摥搹挱戹〳慤㌲㌲愴改㘴㉡㜳㤴㐳〸搸㠳㘸㤰㈶㙥愴ㄷ㙢㌰㐲搱㈱㌹ㄸ㤶㥣㑤ㅣ昱戰〵慡〵㌷戵㈰攷慤〸挷㕦晣挳㉤攸昱㑡㠵敥㉥攲㜳㝢㠲慡㌸扡愱摤搱㐳㉤㠷戲㘴㑥昴敦敥㙣愹㠸てぢㅥ㥢ㅡ㍤㘳㐵攵搵㠵㘸㔳ㅦ摣敡㤴㈵昲摦㐲㍣㘲摢户搳㘷敥昶㜹㄰㜵㠳㙢㕦扡散搷慥昸㌲慥㝣挸㔳㝦攰㄰ㅣ愱散攱㈰㑢戹ㅦ攱㍦戹㡣㕣晥㑦昰挴摤っ㥢て㘸〴㐸昸ㅣ戹㑡收㌴晥㌲㐹㍤㡣扦ㄹ扣〲晦扤㝥㜲㠰扣㜲愸㠵㔷㐴ㄹ散㌳㡢扦昲慥㌱㡢㝡〳愴㈵挳㠰攰挹㈱ㄱ㈳愷㕥挷つ㠹づㅡ㠰㜰收っ㈱挸昷㈱晣捤㈰㥦㈸昴昸愸〷て㠶晣晦愱㔴㈲搵摢㡡搵晦㠲㔰慢搷㐰っ㈱ㄳ㘸㔲㤷㑢昵捤㘶㌲捤㙡㌲㈹ㅥ〹ㄱ㔹㍥㡢㐲㜲攵㤹慡㝤㕢㐹㜱捥㙢㝦㌳晡㥥ㅦ晥晤㍦摣㡣捥挵捣㈱晥ㅡ搲㙥㜷攱扥敥㉥㜴㙤㜱ㄷ㤸挸ㄷ㜷㘱ㅥ〵挵㡣扥㜶ㄷ攲㜸挸㜹㈰㜶㜶ㄷ㤸攷换㜰ち㔳㘹搷㔴㠸㠳扢戱㥢㍣挶捡捥攰㄰慥ㅤ㈲户て〳ㄶ㑥㈲㍡㜵昳㔶昴扣ㄵ㔸摥㘱挱㥦づ㙣ㄸ戶㘰ㄱ愷扡愵ぢ㝢摣扡㙤㡤㜴摡㈶㙥㤱㐴摣昷㘳㉢扢㍢换づ㑡改㑢㠷昲㔵㔱ㄵ摥㐱搴㐴㜱て㤱晢捣愱㍦㌸晤捦捦㝥攱㈴㑦慥挵扣㥡㘷慡戸㤳昴㍤晤ち㈴㜸㔳㠷㐶㙥攴㐷㍡㘷昱戹㤲扢㔶戵㈷慣㐰㍣愲搰昴㤲愲㘶扣ㄴ㘳㙡收摢ぢ敥㈶捥㐰㘸㜷㜳戴㈵昴㈹ㅦ㌹㐹戸㜰㌴㌵㜰㠹敦㈵㈹㐴搵搶㤸㜵攸㜹收㝦ㅦ收攸㙤づ愴搹㘳攴づ㤴㤷㔲扦㤷搸㍢㡤挸攵㡥挳愲改㙤愵攲ㄱ㠰㐴㑢㈱ㄷ㐱づ㐹㙦㙡㜸㌸㐰戴搴〵ㄴ昲昷〳㘴㘴搹㕡搳扤㡣つ散㉢〱扢㝥〰戰挳て㕡戰㡡愰㘲ㄲ㤷敦㜴㜷换㔰㐰㘲㥡㤸戶ㄵ㥦收㈲ち戲㤱㈱㘲㉣挱㌶㜹㍡挷㠰摤㜵㘸㡡㉦改昷㜴ㄲ㑥ぢ㜶摥㘳摣慤攴㥤昲搷㜱ち〴㜶愶㈰〶挳㍦㐸㌴㌶愷㤲慦搳㑤㑢ㅡ㐵㌸愰㡢昵㑥扤㜱ㄵ㙣㤶㝦ㄸ㍢㔴㈴〲昹搵㄰敢㐷ㅡ㡦扥戱戵㠶㌶捥敦挱〴昹㠳晦㜵㝢㠶㘰攳慤㤴ㄸ㘸搸㕤戵㉡敡愳攲㡦愳ぢ㈷㥤㔳㘶愳㈸昷㡡昹敡㐴戲扡㡣㉤昶㥦㤹㙣㤱慣㈷搸㥢㈹敤㈶晢晦㈴㄰㍢摡㝦昵〸晢攲㘷㍥ㄵㄷ㜸㤳㘷㉥㘵挷昴つ㔷〴㔱㙥㈴㜲㘴㤳㙣㑡㤱改㙦㕤㕡挰㠷慣扡㕡㌴㌸㘲㘰摤慤挷㈴敡㝤改摢昶戶㔵㠰捣ㄳ攵㝦ぢ㉡愸㙤晦㘶扤㤵散㜴ぢ㍦㡤㡥㠷捥扡攵愰ㄶ搶㥣㘸㜸〱〹攰㘱㝥㠷收挰攷ㄹ㔷慦戶㉡戵㍢戱ㄲ㝤㑦愳捦戹㌹㈸散㜳㜶昴㙥攵㈵㤹㘵搸㕤㔶㠳摦㈴つ愶㔲㑤戴づ攱つ捥愳敢㔶ㄵ㥦戱捥㈱敥ㄹㄱ戵㈷㡣㥤㡥㍥户㥥搶攰搲攱扣搶愷㄰ㅢ戲慢愳㐸㤴挹ㄴ㥥晣㌴搷戵㜵つ㥡摢挶㜳ぢ搹戲戳昸㕢㈹晦㌲㘸扡扢户㌴戳っ摦挹慦㤳㑢收㌲㈱㌶搷㈷昱㜷昷挱㕡㍥㙤〸㝣ㅥ㝦摣捤愰搸㐸ㄵ愱戴㕤㘴挲换攸慡挶〹昰㌳㉢㜱㠱㌷㡡ㄱ㍦㡡愲晡㍡愶㐵〱㐰ㄹ㝢㐰㠰昶㕣晤㈲㥡改〸〲ㅢ攳㈲㔷慢㘹ㄴ攴昹慢㈸搰㙦攳㑦㌱㤰㈰㔸㌷㡤攵扥㔵戰㤷㔲搸挱㐴愵㉢敥㔲挸搰㈵昵敢㜸搵换昸改㠵慢ㄲ㠷㕤㡢散㐶㔰㌶㤳ㅥ㈸攷ㄴ㜷㈳㌲㤵ㄷ搰愱㍥㤵ㅡ戰敤愷昲ㄵ㌴摤㍡ㄵ晡ㄱ㌲扣昴昳〷ㄳ㍢㘴〶愸㌶㐳㠲㠸㘰ㅤ㘰㠰㡡㤵摡慡愰ㄳㄵ㙦㤰戶戸晥㉥晥晢搶挹敦扥挹敢㍦㑥㉡㔱愵愸㙡ㅥ㍣㔵愹っ晥换改挱㕦〵戶晤攰扦戴摤攰〷㥦㐲ㅦ㡥挴㝣ㄶ愰扦㑢㤱摢㘴㌲㥦㐱㠱敢挸㥦㉡㈷搸愶㈹㤲㌵愴敦捦愰搰摦㌵㐸㔲㌲慥㘳晥㉣挱昳〴搷〸㍥㑢昰㌹㠲捦〳昴ㅢ㠳愴慥㌴晣〲㤱㕦㈴昸㌹㠲㉦ㄱ晣㍣挱㤷〱搰㤰〴㤷㠶扦㐰攴㉦ㄲ晣ㄲ挱㉦ㄳ晣ち挱慦〲昴ㅢ㡡戴㤶㘱㝦〵㠵㘴搸㜹㉥㝤挶㔷㑡攲摣昱㐴㈷㕦㔱搰㔱攵㠲㌶改㐵㉦づ㈷敦〹挵㠶㈹昱戳摦戶昶愸搰攱㔱〵㔵㑢㜸攲捣㤹㌸㤸㤷㌳攲攴ㄹ㜸㔲攷〸挸扡㕣㐸攵㈷㡤晦攸戵㐶㡣〹ㄵ戸挰戸扡㌱㔹㕣ㅡ㝢㐹攳㘳昸扣㑣摡攰挹晡㝡㉢㘹㑣㔱㤰挶搵愴昱扦ㅦ㍢㕣㙦㥣㠸㠰㝥㜲㥥晣㤹攱愸换搶㈵昵愹昹〰㥡攷ㅤㅡ晦㕥㐷愳愹昶㈵〷㕥ㄵ昳摦㠷㔳㉤〱㍥昶㥥挵㈱㉤㥣㘵㠱㠵搰晦收挳っづ㙦㑤㔹㤱㠵㙦戹㌷㤰㌵て㑣戹㘳攷㠲㌳ㄷ〰搱攳捣㠴搸㄰㔶昶ㄴ㡢挰㤷改搶敢扢㐳㜶㈱挳敦㙤慣㐷㤲敤㌳㜸ㄸ愶㌳换㈷ㄹ愲㙥㜵㈹愱㙣敥㕡㠳㘷捣慦㠲㌸㔰捣㠰㉣㤸扦〱愸㌳㑡㍣㜶㥤ㅢ愴敡ㄱ扤昲㌵㔶㝣㥤攰㈵㠰㤲愲㥥㈱ㅦㄴ㝥ㄳ㘰㈰昹ㄷ㌷㠶㌷㈴搸㘳愸攵攴㘵㘹㌶㌲㕦㘶㠷㔷〰扡㄰㝦㔶㌱ㄳ㤶捣㔷㠱㐹扤㌴㑦㥤昵ㄳ敤㥤㘹敥㤵㤳㝦〵〰㜹搱愶捦晤㑦攱昳晤㑤㍥戸ぢ晦㝡㐹㕥㍣晦㙥攳㘳㥤㍤㡢㡣㐶愷㕤㝥㥦挶㠴摥挱㜳戸挰㡤㜴ぢ㥦㐸捤㔸㔲搴捣㥣慥㝡ち捦攷㍢攸搳㤷搴戵〴晤㘴㡣收搹㤳㤲晡㙣㠲晥愹ㄸ捤愳ㄲ㈵昵戹〴晤㐴㡣扥㐷搰搴昰昲散挷㘳昴扤㠲愶愲ㄷ昴㘳㌱㕡㡦攴㡢〹晡㘲㡣搶㈳愱㌱㤰搶ㄷ㘲戴ㅥ〹捤㠳愰ㄷ㘳戴ㅥ〹つ㠶愰ㄷ㘲戴ㅥ〹㑤㠸愰捦挷㘸㍤ㄲ㕡ㄲ㐱㍦ㅡ愳昵㐸㘸㕢〴㍤ㅦ愳昵㐸㘸㙤〴㍤ㄷ愳昵㐸㘸㝦〴㝤㉥㐶敢㤱搰㈲〹晡㙣㡣搶㈳愱㡤ㄲ昴㙣㡣㤶㤱っ搲㔴〹㥢㝦ㄳ〵昳㌵㠲㍦〶㈸攵扦ち戸㙢㌹㈵㤱㍢㜴昴㕥㐷㔷㐵攱攳㌳捣㌷攲〲㙦ㄴ㈵㑦㠶㍣ㅤて㤹摥㐶搱㈸㈸㑡愳㔴㥣㡡㉢㑥㐸㠵㔲㤴㔰愹㤸㡡㉢㑥〲㘱晥㈹㠰愲〴㜲㑥收㥦昱敥㔵〲摥晤㜹㕣㤰ㄷ㜲つ愴晢㈷㕡㕥挸㜵㤱㡡㤳㉤㉦攴㕡㐹挵挷搳㉦晣㑢㍥㔴㈶㠶㐲㤳搳㌴挸〹捡㝡晦ㄵち晤㕤〳ㅣ摢㘳昸ㄹ㔷㔵昹改捡搳㑦晦㘰愰㝢昸搶敥挷㍦搱昷攲㕢㝦昳晤ㄷ扥昷搴㠹㝦晢攱㑢㉦㝤敦㕦㕥㜸昳㠷摦㕡㍥昱㥤㙦㝣攳摢㥦㝣昹捤敦ㅦ㜴㕥㌱㕥晢挱散㉢捦㡤㕤㝥敥ㄹ攷挲㝤愷㥦㝢攲搲愳㘳昳㌷㡣㜴㜵昵昴摣㍤昴搷户摣㌳㜸敤㤹搷搵㕦晣攳捤扥㤲改攲〵捤挳攰戴㘵ㄸ摦㐱〱挳攰㠸摦搳㘱㜰扡戲㔰て挷ぢ㌵〱㐴ㄱ㍥㌸〷㈰ㄵて㌵㔷昴晥て捤㌸㔹㐳</t>
  </si>
  <si>
    <t>㜸〱敤㕣㕢㙣ㅣ搷㜹摥㌳攴㉥㜷㤶愴㐸㡢昲㐵㡥㘳㌳㜱ㅣ㕦愸搲愲㙣搵㜶㕡㠵攱㐵㤴㤸㔰㈲㉤㔲戲㕤㍢愵㠷扢㌳攲㐸㍢戳昴捣㤰ㄲㅤ户㜶㙥㑤搳㙢㘰愰㐸㥤㌸戰㥤㍣〵㐸ぢ攴挱慥㡤愴㈹㡡戶㐸㔱㌸㐰ㅦ搲㠷ㄶ㉤攰〶㐵晢搰愲㄰搰㤷〰つ㤰㝥摦㝦㘶㜶㘷㤷摣㈱扤戶㕢扡攰搸晢昳捣㝦捥㤹㌹攷晣搷昳晦㘷㤴㔳戹㕣敥攷戸昸㤷㔷㌷ぢ户㉣㙥㠶㤱敤㡤㑥搵慡㔵扢ㅣ戹㌵㍦ㅣ㥤〸〲㙢㜳捥つ愳㉥㌴㈸㉣扢愸て昳换愱晢戴㕤㕣摥戰㠳㄰㡤昲戹㕣戱㘸ㅡ愸攷㐳昸ㅢ㑣㙥㑣昶敡敢〶㔸㥡㥡㥣㕦戹㠴愷㉥㐶戵挰㍥㌲㝣㐱昷㍤㌱㌶㌶㍡㌶㝡晦搸搱愳愳㐷㡦っ㑦慤㔷愳昵挰㍥攱摢敢㔱㘰㔵㡦っ㉦慣慦㔴摤昲愷散捤愵摡㘵摢㍦㘱慦ㅣ扤㙦挵扡晦挱戱晢㡦ㅦ㜷ㅥ㝡攸挱㍥扣㍡㜷㜶㙡㜲㈱戰㥤昰㕤㝡㘶㥥㐳扥㝦摡㉥扢㥣㥢㙤〷慥㝦㜱㜴㙡ㄲ晦愷挶㡦扢〷㐶ㄷ㔷㙤㍢攲慢敤挰昶换㜶㘸愲㘳慦㌷ㄱ㠶敢摥ㅡㄷ捦昴㘶㌰搵戲ㄵ㐶㜹㙦捡慥㔶㑤㉦㜹㙡搱㥢挷摡㔵慤捤㍥㙦搱昶㐳㌷㜲㌷摣㘸戳攰㉤攱㐱㤵㝥敦㝣㘸㥦戳晣㡢昶㔹换戳昳摥愹㜵户搲慤慦㕣搷㥤挹㈳搲〳㤳改㡦㑥㠴摥搴慡ㄵ挸㠸㐲㉥㑣㐶摢㤹愰摣摣昶昶昶捦攵搰攵つ㝣收ㅤ敤摢愱收㠲ㄵ搴㕢㡥戴㙦ㄹ㑦扥㜹〴昷戶㙦㥦㕡愳收㍥㜷户敦㈳㑢搹摣㕡昵挶晣㉤㉢㡡挹㤸〵㠲ㅥ㠲㈲〱〹㘸㤶〸㝡〹晡〰㔴昷㝦㐱㑡搲ㅤ㔹㘵㉣㕢挶昲㡡戱㕣㌶㤶㉢挶戲㙤㉣㍢挶昲㐵㘳㜹搵㔸㜶㡤攵㑢挶昲㘵戴㐹慥㘲㑦㡦ㄱ㕦晦昴昸敢晦晤摤㥢㝥㌰晦扤㔷㑦㉤㥤晥㠷愳换㝤〷搰攸攱㜸㔰搳㠱㜵〵慣搶攰攲㘳愳㤰㠹摤㐸〵㠴挲㌹敥㍣攰㡣㡤㔵㡥ㅦ戵敥戳昲㥣㔶〶昱㥢ㄸ㘵㄰㙤晢㥣㐷㕣扦㔲扢㈲戴扢㘵搲ち敤挶挲㡤挴㜵㤳戵㜵扦ㄲ㝥㘰晢捡挵挸㡡散㥢㕢敢ㅡて搹搲㙤ㄱ㘲㘵㠷昲扥㕢㕢扢㕤戰慡敢昶挴㔵㔷㔷㝦戰愵摡㕢〸㙡㉢敤㙢㘷〲晢愹㝡敤㤶ㄱ㑤㐰愹㙤挸戳户捣㔲㔷改㜱つ㑦慤搶㐲摢㤷攱㡤㜸ぢ㙥昹戲ㅤ㉣摡㔴㠹㜶㐵愶㝡㍤慢㘲愹ㅦ㤹昷㌱㔱㐸㙢攵挳㘹慣㜳昲㙡〴㘱戶㉢ㄸ敦㥡ㅤ㐴㥢㑢搶㑡搵扥愱愹㠹㝥㈷㉡づ㌷愱㘷㙡攵昵㜰慡收㐷㐱慤摡㕣㌳㔱搹戰愰㘹㉡㘷㙡ㄵ扢扢㍢㈷㑡〱ち户慢㑢愹摣㍤敤㘵㐱〸㤱㈲㌱〵昹愶㘶戶ㅢ㍤㠷搹㘱ㄶ㔵㥢㍣㘹㝣㘴㠷㠷㜱扣愲㘳㌲㈴㌰㌵㈷摡て扥昴慥ㅤㅥ㕢愷摣㝢摢搸㌰㠶攲搹㥦摣戰晤攸戴攵㔷慡㜶㤰㘹晤ㄴ㐷㘴づ〰攴慦㐱㈱戴㕤㍤㥡㍡㜵㔵㙤收慦戸㤵㘸戵戰㙡扢ㄷ㔷㈳攰㘰㈱㡢㐵㉥敤㤶换扣づ㈸昳㈰挱㄰㐰愹㤴㉢ㅣ㘲愳㐲〹㔷㉥㑦敤㤴㈱换㑤㡡㥣晤㥡㘴戹捦㤹㜱慢㤱慤㤵昲㠰〳㡡㘸慢㈶攴敢㈷㡢〶㔶㔹ㅢ㡣㐳捥ㄴ戸搴㜲晤㘸戳㈱户㕢愴㐴㌳搱扥㉥搸㜳扡㠰慡愰㔹ㅦ㘴挸ㅡ㤸愶㐵ㅢ㘴㌷㑥㌱ㄱ挵㈰挳戲攳挹捤㑣挶昶ㄹ㍡〲敤搳㑣挸搶㐷摢敢〸㌲晢㔶㈶㘵愷戶昲戸慦捤戶昳攵戵㌶扢ㅥぢ㘷摥㐰㜰㈳挱㑤〴㠷〱搴扦㐲挳㔱换愱摣㝣㤹ㅦ挰扤㜹ぢ挱〷〱愰㥦㑣敡㥣㔸㔵搱㠷摡㡤ㅦ挹㜶晤昰㤳挵㈹搶慡㠸㥥㜱摤捦散昷㠴搰戱搷戹㌷㙣㙤户搸搸㡦戶攷捤昴㜴挸㤱ㄹ㑤搳㜳摤愱㘹㝡㈱搸戴㐳扢㜵ㅢ扡㥡挳〴ㅦ〲㈸㤹ㅦ㈶㠴㜱愱挳扢㍢㡦㥥㉥攵晢挲㉤搲捥㔰㠷〶㍥㘶㘴㙥〱㌲㤴摣㤶敤换扥て㑤㜷㜰挴㜹摦晢搰㐷摡换㜷㑣昴ㄶ扢戹㙦㜷ㄸ㉦㝡㥢㕥昴敤㄰㉦昵㡦㙤㙤捣ㅤ愸㌶㍦㑡㜰㈷㐰㡢㡤攱敥晢敤㐶ち挴㉤昶㔲㤴㍢挸愸㡢㜸戹㑢㥢㙢戶㔸愰㍥㘷挹ち㉥摡ㄱ㈲ㄸ戳搳昰㠵㙢㐱㘰㔷戱愹慤〸㠲晢㤷ㅢ㥢㤱攱㑣㔰昳㠸摦昷㤱挳昷㠵㘱攸敥㌶扡㜲㉤㍥㜲㠶慦㤹㡡㌹愵㌸㠷㌶昸扥昶㑡㈲搵愹㤹扤搸㉦㝢㝦戹慦㐹㍡搰㈴㜷㘳㔹捤㝢〰愰㈵搴摦戵搵㈸㐷搸散ㄷ愴㔹戳挷捡〸㕦挶敥愴㈵㠶戸㐵㡦昴敡㠰敤㈴攲〷㘱扦户攸㝡㜵㘵搱敢㉤搸㐱ㄹ戱〵户㙡㤷㜴㔸㤶慡㘶㕦㔷扣㑦㜴㐵㔷搷㤶晤㜴㐶㝣㑤昸愴㐵㑢㘴㑡㝢㘶㘵挶㕥扣挱㔴っ㐳㔲愹㘴㠴㠶敡ㅡ㠸㥣挷戶晢㉡愶〳ㄵ㜳㉦ㄶ捥㍣㑡㌰㐶㜰っ㈰晦㈳㘸㥡摤㉥㍣搳㘱㍤ㅢっ㘹㉦㉦攷㡡㈴㠳㠴〸摦㙣慢慣㡥昳㌵扦㐸昰〰㐰㡢晢挳〰㘴〶㈳ち挹㔳㡣㈸㘹っ攷㠲㙢㕦㈱てㅣ㜰㤰㔸㥡㕡て愳㥡挷捣㔲扦㌳㕤㍢㕢㡢愶摤㜰つ㤹愸㈱㈷㉥㍣戲㙡晢攰慥〰扥㑦ぢ慥戶戶㘶㔷㑣㘷戱戶づ搵㌶㍢扤ㄷ㌶收㔸づ昸㤲戲㌷㌷ㄴ慥捥昶挷㜸㠴挲㑡㑢扣㤵搱搸㕤㐵扦戹改ㅢ㘸慣攸㤲ㅢ㔵敤㕥㐷ぢㅤ换㐵〷慢㠸捣㐱愵挷㔹㕡つ㙣㝢扡摦㌹ㄵ戸㤵慡敢摢㈴〶㝣㑣㈶敢收散㡢挸ㄲ㉣搴㤸〳慣昹晤捥㔲㘰昹攱㥡挵㠴攲收挱愶㍢㐹㡢攴㥤㐹搷て昱ㅡ愱㈲换〳捥攲㙡敤ち㌲戶敢㥥㝦捡㕡ぢ昷〴㔵挸昴晡ㄲ搲㈸㐳ㄹ㠶㉡ㅡ挵㑥改挳つ㜹㉥㐷搹敢㈶㄰㕡攵昲㡣㤹㘷㔸㙦晡昵㜱㡥㠶㝥㍡挷搴㠷散㔱ㅤ搹㤵愹㠵㈹愹收㐳散昳㌱㠰㑦㥥㍡㍦摢挸捣扤愳㥣㜵㥥㔱晥っㅤ㉦㙣㔱㑦㠴㌰㐶㜷㐰戳ち㜱攴ㅣ㐸㈰㈸捥扢㔶昶㉢㌹搲㠶摣㜷愰㔱㥣㐱㈶愹捦㤹戳㔶散㉡昲搱㥥ㄵㅤ搰㌷㜴㘳㍤慢ㅡ挶㜵㔳㌵捦戳挸㕡㘴换挵戲㐵づ㥥㔸㡦㙡㘷㕣摦㜴〰㠴晦㘲㤴㜵ㄵ㈸敢慡愰晡㥣㜳㑣つ㑡㤹捦慡㕤戴〲㌷㕡昵摣㜲㤱㌷㑣摦敤〹㥥㠴㤰㔳昳㈶㔷愲㌳㠶㕢扣昹昳㜰搹挲㔱㤰㝢ㄴ㝡㤴㑢㐷昲㠳㜳つ㔵挰㝦慡挳挰ㄲㄴ㡣㐴㑡捤㕦挶搳昲㜲㍡〲㉡㐷慥㙢挹ㄹ㡣㙢捦〲愳㤵㄰愹㥥挱㈲㠸ち愶㤴㍣㐳摣〵攷扣敦㐶愰ㅥ㈹㌶攳㐶搳㈱㐸づ㠰愲㙣㙦㙦ㄶ慡愶㍡㡤搴慤挲㙤㕢慢㥡捣挴慤㕢敢搳㜶攳㈳摢㔴㙢㡢㤲㌲㈴㍢㌵ㄲ换戲捤ㄸ昷㤲愹㔱㘲戸ㄳ㙢愳戲挲愶㡤㜵愷ㄶ㜹〷㠶㐹㜸㈶㘷㝥㕣ㄸ〵㠹摥搸㐶㌱㘶㥦捤ㅥ愹㡣つ㝤㠰ㄲ敤㤴挶昵挷㈹挱㔹ㅣ㍢愹搸愵昸づ昲㝤㈰㉥捥慦㐷㑤㌵搶搵愱戸㘶愲㕡㥤昷攱㈵㤴慤愰戲㐷㐴ㅡ㜳搳ㄶ㐶愴戳㔳敢慦㤷㌷㈵㠸戱ㄸ㌲㉤㤲ㄱ〷㠶ㄸ㐲戸㔲ㄹ㔵㝡㘷晤㕣敡㍡扡挸扢㌳戶攵ぢ〵ㄶ愳捡戴扤㈱㙥㔸挳㤳ㅦ㤲づ昵摤愲攸㔱搳㤹㔸〹㘱搲㈳敡昱戸㈴〲㙥㍡攷ㄸ㤶挲㈱〶愸摤戸戴㔰㡥㤰摡慤㍦㠰㍢㠳扤㐳ㅤ慣㠸㑥㥤搰㍢愳〶㉤㘴㌰㙥昳㈴㈸㍢ㅤ㔲ㄴ㡡搴㤱敢㍦挷搵搷㕥攰昵敤昱㕣㔲㠸㠵㠸改慥っ敦〱挴㑤㘷㈶㈹㐵㐳㐹挲㕣㙢㌶㔱㕡㝤〹㡥㉥㐶㍦㕤扥㈰挲㈹ㅥ收戲〶㈸㌶㔵㥣㜳㡢㕣㔸搳敡收〱㘷搶㉦㔷搷㉢戶㤸攲㐴㔷㡢㐵摥ㄳ昴㤲㈳㠰㕡㥡㌲搶㈵㕥㤴㔹㙣愵㌸㘵ㄲ愹㜳扦摢ㅣ㐷㜷㔱㜲㜸㠶㌶㝤㑣㐰㘶㠴攵㈴㈱戶攵㥣〲晤挳㠳㡤〳っ㜲㜸づ㉡㙤ぢ㡡扡㙣づ攷昱敡㔹㘴㤱戶㔴戳戹摡㕣㡤㍥㝢ち㜵摡搵愸㍤㐱㈳捣㔳㉢扣㐲〱捥㐸㠷搲挱㠷攴慥挵搹摤㙢捦捡㙤敥ㅡ㐸㈱ㄴ㔰捣昱㜲ㄷ㤴挳慡㐲㤰攸㜰ㅢつ慦㕢㌱晢㑢捦摢㥣〰㔰㑣〳搳愱㐵㑢敤攰㑣愱扣戳㠳㜳ㅢ㕡㘵㘴㐸搳挹㔴收㈸㠷㄰戰〷搱㈰㑤摣㐸㉦搵㘰㠴愲㐳㜲㌰㉣㌹㥢㌸攲㘱ぢ㔴ぢ㙥㘸㐱㉥㔸ㄱ㡥扦昸㠷㕢搰ㄳ㤵ち摤㕤挴攷昶〴㔵㜱㜴㐳扢愳㠷㕡づ㘵挹㥣攸摦摤摥㔲ㄱㅦㄶ㍣㌶㍤㝡摡㡡捡慢㡢搱愶㍥戸搵㈹㑢攴扦㡦㜸挴戶㙦愷捦摣敤昳㈰敡〶搷扥㜴搹慦㕤昱㘵㕣昹㤰愷晥挰㈱㌸㐲搹挳㐱㤶㜲㍦挷㝦㜲ㄹ戹晣昷昰挴摤っ㥢て㘸〴㐸昸ㅣ戹㑡收っ晥㌲㐹㍤㡣扦ㄹ扣〲晦扤㝥㜲㠰扣㜲愸㠵㔷㐴ㄹ散㌳㡢㝦昱㕤㘳ㄶ昵〶㐸㑢㠶〱挱㤳㐳㈲㐶㑥扤㡥ㅢㄲㅤ㌴〰攱捣㔹㐲㤰敦㐳昸㥢㐱㍥㔱攸昱㔱てㅥっ昹晦㐳愹㐴慡户ㄵ慢晦〵愱㔶慦㠱ㄸ㐲㈶搰愴㉥㤷敡搵㘶㌲捤㘹㌲㈹ㅥ〹ㄱ㔹㍥㠳㐲㜲攵㤹慡㝤㕢㐹㜱捥㙢㝦㌳晡㥥ㅦ晥晤㍦摣㡣捥挷捣㈱晥ㅡ搲㙥㜷攰扥敥㉥㜴㙤㜱ㄷ㤸挸ㄷ㜷㘱〱〵挵㡣扥㜶ㄷ攲㜸挸㌹㈰㜶㜶ㄷ㤸攷换㜰ち㔳㘹搷㔴㠸㠳扢戱ㅢ㍣挶捡㑥攳㄰慥ㅤ㈲户て〳ㄶ㑥㈱㍡㜵攳㔶昴㠲ㄵ㔸摥㘱挱㥦ち㙣ㄸ戶㘰〹愷扡愵ぢ㝢摣扣㙤㡤㜴摡㈶㙥㤱㐴摣昷㘳㉢扢㍢换づ㑡改㑢㠷昲㔵㔱ㄵ摥㐱搴㐴㜱て㤱晢捣愱㍦㍥昵捦㑦㝦㘱㥣㈷搷㘲㕥捤㌳㔵摣㐹晡㥥㝥〵ㄲ扣愹㐳㈳搷昳㈳㥤㌳昸㕣挹㕤慢摡㤳㔶㈰ㅥ㔱㘸㝡㐹㔱㌳㕥㡡㌱㌵昳敤〵㜷ㄳ㘷㈰戴扢㌹摡ㄲ晡㤴㡦㥣㈴㕣㌸㥡ㅡ戸挴昷㤲ㄴ愲㙡㙢捣㍡昴㍣昳㝦〴㜳昴㌶〷搲散㌱㜲〷捡㑢愹敦㈴昶㑥㈳㜲戹攳戰㘸㝡㕢愹㜸〴㈰搱㔲挸㐵㤰㐳搲㥢ㅡㅥづ㄰㉤㜵ㅥ㠵晣扤〰ㄹ㔹戶搶㜴㉦㘳〳晢㑡挰慥ㅦ〰散昰㠳ㄶ慣㈲愸㤸挴攵㍢摤摤㌲ㄴ㤰㤸㈶愶㙤挵愷戹㠰㠲㙣㘴㠸ㄸ㑢戰㑤㥥捥㌱㘰㜷ㅤ㥡攲㑢晡㍤㥤㠴搳㠲㥤昷ㄸ㜷㉢㜹㈷晤㜵㥣〲㠱㥤㈹㠸挱昰てㄲ㡤捤愹攴敢㜴搳㤲㐶ㄱづ攸㘲扤㔳㙦㕣〵㥢攵ㅦ挶づㄵ㠹㐰㝥㌵挴晡㤱挶愳慦㙦慤愱㡤昳㝢㌰㐱晥攰㝦摤㥡㈱搸㜸㉢㈵〶ㅡ㜶㔷慤㡡晡愸昸愳攸挲㐹攷㤴搹㈸捡扤㘲扥㍡㤱慣㉥㘳㡢晤㘷㈶㕢㈴敢㌱昶㘶㑡扢挹晥㍦づ挴㡥昶㕦㍤挴扥昸㤹㑦挴〵摥攴㤹㑢搹㌱㝤挳ㄵ㐱㤴ㅢ㠹ㅣ搹㈴㥢㔲㘴晡㕢㤷ㄶ昱㈱慢慥ㄶつ㡥ㄸ㔸㜷敢㌱㠹㝡㕦晡戶扤㙤ㄵ㈰昳㐴昹㙦㐱〵戵敤摦慣户㤲㥤㙥攱㔷搱昱搰ㄹ户ㅣ搴挲㥡ㄳつ㉦㈲〱㍣捣敦搰ㅣ昸㍣ㄳ敡㤵㔶愵㜶㍢㔶愲敦㐹昴㌹㍢て㠵㝤搶㡥摥慤扣㈴戳っ扢换㙡昰㥢愴挱㔴慡㠹搶㈱扣捥㜹㜸摤慡攲㌳搶㜹挴㍤㈳愲昶㠴戱搳搱攷搶搳ㅡ㕣㍡㥣搷晡ㄴ㘲㐳㜶㜵ㄴ㠹㌲㤹挲攳㥦收扡戶慥㐱㜳摢㜸㙥㈱㕢㜶ㄶ㝦㉢攵㕦〲㑤㜷昷㤶㘶㤶攱㍢昹㜵㜲挹㕣㈱挴收㝡ㅣ㝦㜷ㅦ慣攵搳㠶挰攷昱挷摤っ㡡㡤㔴ㄱ㑡摢㐵㈶扣㡣慥㙡㠲〰㍦戳ㄲㄷ㜸愳ㄸ昱愳㈸慡慦㘳㕡ㄴ〰㤴戱〷〴㘸捦搵㉦愰㤹㡥㈰戰㌱㉥㜲戵㥡㐱㐱㥥扦㡡〲晤㌶晥ㄴ〳〹㠲㜵搳㔸敥㕢〵㝢㈹㠵ㅤ㑣㔴扡攲㉥㠵っ㕤㔲㝦㠰㔷扤㠴㥦㕥戸㉡㜱搸戵挸㙥〴㘵㌳改㠱㜲㑥㜱㌷㈲㔳㜹ㅥㅤ敡㔳愹〱摢㝥㉡㕦㐱搳慤㔳愱ㅦ㈱挳㑢㍦㝦㌰戱㐳㘶㠰㙡㌳㈴㠸〸搶〱〶愸㔸愹慤ち㍡㔱昱〶㘹㡢敢㙦攳扦㙦㡤晦攸㑤㕥晦㌱慥㐴㤵愲慡㜹昰㔴愵㌲昸㉦愷〷㝦ㄵ搸昶㠳晦搲㜶㠳ㅦ㝣〲㝤㌸ㄲ昳㘹㠰晥㉥㐵㙥㤳挹㝣〶〵慥㈳㝦慡㥣㘰㥢愶㐸搶㤰扥扦㠶㐲㝦搷㈰㐹挹戸㡥昹敢〴捦ㄲ㍣㐷昰㔹㠲捦ㄱ㝣ㅥ愰摦ㄸ㈴㜵愵攱ㄷ㠸晣㈲挱㙦㄰㝣㠹攰㌷〹扥っ㠰㠶㈴戸㌴晣㉤㈲㝦㥢攰㜷〸㝥㤷攰昷〸㝥ㅦ愰摦㔰愴戵っ晢㉢㈸㈴挳捥㜳改㌳扥㔲ㄲ攷㡥㈷㍡昹㡡㠲㡥㉡ㄷ戴㐹㉦㝡㜱㌸㜹㑦㈸㌶㑣㠹㥦晤戶戵㐷㠵づ㡦㉡愸㕡挲ㄳ愷㑦挷挱扣㥣ㄱ㈷捦挰㤳㍡㐷㐰搶攵㐲㉡㍦㘹晣摤搷ㅡ㌱㈶㔴攰〲攳敡挶㘴㜱㘹散㈵㡤㡦攱昳㌲㘹㠳㈷敢敢慤愴㌱㐵㐱ㅡ㔷㤳挶晦㝥散㜰扤㜱㈲〲晡挹㜹昲㘷㠶愳㉥㕢㤷搴愷收〳㘸㥥㜷㘸晣㝢ㅤ㡤愶摡㤷ㅣ㜸㔵捣㝦ㅦ㑥戵〴昸搸㝢づ㠷戴㜰㤶〵ㄶ㐲晦㥢て戳㌸扣㌵㙤㐵ㄶ扥攵摥㐰搶㍣㌰攵㡥㥤ぢ捥㝣〰㐴㡦㌳ㅢ㘲㐳㔸搹㔳㉣〲㕦愶㕢慦敦づ搹㠵っ扦户戱ㅥ㐹戶捦攰㘱㤸捥㉣㥦㘴㠸扡搵愵㠴戲戹攷ㅡ㍣㘳㝥ㄵ挴㠱㘲〶㘴挱晣㐳㐰㥤㔱攲戱敢摣㈰㔵㡦攸㤵慦戱攲敢〴㉦〲㤴ㄴ昵っ昹愰昰つ㠰㠱攴㕦摣ㄸ摥㤰㘰㡦愱㔶㤲㤷愵搹挸㝣㠹ㅤ㕥〶攸㐲晣㔹挵㑣㔸㌲㕦〱㈶昵搲㍣㜵搶㉦戵㜷愶戹㔷㑥晥ㄵ〰攴㐵㥢㍥昷㍦㠹捦昷㌷昹攰㉥晣敢㈵㜹昱晣扢㡤㡦㜵昶㉣㌲ㅡ㥤㜶昹㝤ㅡㄳ㝡〷捦攱〲㌷搲㉤㝣㈲㌵㘳㐹㔱㌳㜳扡敡〹㍣㥦敦愰㑦㕦㔲捦㈵攸挷㘳㌴捦㥥㤴搴㘷ㄳ昴慦挴㘸ㅥ㤵㈸愹捦㈵攸挷㘲昴㕤㠲愶㠶㤷㘷㍦ㅡ愳敦ㄶ㌴ㄵ扤愰ㅦ㠹搱㝡㈴㕦㑣搰ㄷ㘲戴ㅥ〹㡤㠱戴㍥ㅦ愳昵㐸㘸ㅥ〴扤ㄴ愳昵㐸㘸㌰〴扤ㄸ愳昵㐸㘸㐲〴㝤㉥㐶敢㤱搰㤲〸晡攱ㄸ慤㐷㐲摢㈲攸㠵ㄸ慤㐷㐲㙢㈳攸昹ㄸ慤㐷㐲晢㈳攸戳㌱㕡㡦㠴ㄶ㐹搰㘷㘲戴ㅥ〹㙤㤴愰攷㘲戴㡣㘴㤰愶㑡搸晣㔵ㄴ捣搷〸晥〴愰㤴晦㉡攰慥攵㤴㐴敥搰搱㝢ㅤ㕤ㄵ㠵㡦捦㌰摦㠸ぢ扣㔱㤴㍣ㄹ昲㑣㍣㘴㝡ㅢ㐵愳愰㈸㡤㔲㜱㌲慥㌸㈱ㄵ㑡㔱㐲愵㘲㍡慥ㄸ〷挲晣㔳〰㐵〹攴㥣捣ㅦ昰敥ㄵ〲摥晤㔹㕣㤰ㄷ㜲つ愴晢㈷㕡㕥挸㜵㤱㡡昱㤶ㄷ㜲慤愴攲攳改ㄷ晥〵ㅦ㉡ㄳ㐳愱挹㘹ㅡ攴〴㘵扤晦ち㠵晥慥〱㡥敤ㄱ晣㡣慢慡晣㘴攵挹㈷㝦㍡搰㍤㝣㜳昷愳㥦攸㝢攱慤扦昹挹昳㍦㝥攲挴扦晤散挵ㄷ㝦晣㉦捦扦昹戳敦慦㥣昸攱㌷扦昹㤷㥦㝣改捤㥦ㅣ㜴㕥㌶㕥晢改摣换捦㡣㕤㝥收㈹攷晣㍤愷㥥㜹散搲挳㘳ぢ搷㡤㜴㜵昵昴摣㌹昴搷㌷摤㌵昸摣㔳慦慢㍦晦晢ㅢ㝤㈵搳挵ぢ㥡㠷挱㘹换㌰㝥㠸〲㠶挱ㄱ扦愷挳攰㜴㘵愱ㅥ㡣ㄷ㙡ㄲ㠸㈲㝣㜰づ㐰㉡ㅥ㘸慥攸晤ㅦ㐲捣㔸㕤</t>
  </si>
  <si>
    <t>㜸〱敤㕣㕢㙣ㅣ搷㜹摥㌳攴㉥㜷㤶愴㐸㡢昲㐵㡥㘳㌳㜱ㅣ㕦愸搲愲㙣搵㜶㕡㠵攱㐵㤴㤸㔰㈲㉤㔲戲㕤㍢愵㠷扢㌳攲㐸㍢戳昲捣㉣㈵㍡㙥敤愴㐹搳昴ㅡ戸㈸㔲㈷㉥㙣愷㐰㠱〲㙤㠱㍣挴戵搱戴㐵搱㑢㡡挲〱晡㤰㍥ㄴ攸㠳ㅢㄴ敤㐳㉦㄰搰㤷㍣〴㐸扦敦㍦㌳扢戳㑢敥㤰㕥摢㉤㕤㜰散晤㜹收㍦攷捣㥣㜳晥敢昹晦㌳捡愹㕣㉥昷㘳㕣晣换慢㤷㠵摢㤶㌷挳挸昶挶㘷㙡搵慡㕤㡥摣㥡ㅦ㡥㑦〵㠱戵戹攰㠶㔱てㅡㄴ㔶㕤搴㠷昹搵搰㝤搶㉥慥㙥搸㐱㠸㐶昹㕣慥㔸㌴つ搴昳㈱晣つ㈷㌷㈶㝢つ昴〲慣捣㑣㉦慥㕤挲㔳㤷愳㕡㘰ㅦㄹ扤愰晢㥥㤸㤸ㄸ㥦ㄸ㝦㜰攲攸搱昱愳㐷㐶㘷敡搵愸ㅥ搸㈷㝣扢ㅥ〵㔶昵挸攸㔲㝤慤敡㤶㍦㘳㙦慥搴㉥摢晥〹㝢敤攸〳㙢搶㠳て㑦㍣㜸晣戸昳挸㈳てて攰搵戹戳㌳搳㑢㠱敤㠴敦搱㌳昳ㅣ昲㠳戳㜶搹攵摣㙣㍢㜰晤㡢攳㌳搳昸㍦㌵㝥摣㍤㌴扥扣㙥摢ㄱ㕦㙤〷戶㕦戶㐳ㄳㅤ晢扤愹㌰慣㝢㔷戸㜸愶㌷㠷愹㤶慤㌰捡㝢㌳㜶戵㙡㝡挹㔳㡢摥㈲搶慥㙡㙤づ㜸换戶ㅦ扡㤱扢攱㐶㥢〵㙦〵て慡っ㝡攷㐳晢㥣攵㕦戴捦㕡㥥㥤昷㑥搵摤㑡慦扥㜲㍤㜷㈷㡦㐸て㑣愶㍦㍥ㄵ㝡㌳敢㔶㈰㈳ち戹㌰ㄹ㙤攷㠲㜲㙢摢㍢㍢㍦㤷㐳㤷㌷昰㤹㜷㜵㙥㠷㥡ぢ㔶搰㘸㌹搶戹㘵㍣昹搶ㄱ摣摦戹㝤㙡㡤㕡晢摣摢戹㡦㉣㘵㙢㙢搵ㅦ昳户慣㈸㈶㘳ㄶ〸晡〸㡡〴㈴愰㔹㈲攸㈷ㄸ〰㔰扤晦つ㈹㐹㜷㘴㤵戱㙡ㄹ慢㙢挶㙡搹㔸慤ㄸ慢戶戱敡ㄸ慢ㄷ㡤搵㜵㘳搵㌵㔶㉦ㄹ慢㤷搱㈶戹㡡㝤㝤㐶㝣扤㜴㙦敤㍦㘷昳搱改摦㝣攲㕢攷晥收昴挴敦つㅣ㐰愳㐷攳㐱捤〶搶㔵戰㕡㤳㡢㡦㡤㐳㈶㜶㈳ㄵ㄰ち攷戸昳㤰㌳㌱㔱㌹㝥搴㝡挰捡㜳㕡ㄹ挴㙦㘱㤴㘱戴ㅤ㜰ㅥ㜳晤㑡敤慡搰敥戶㘹㉢戴㥢ぢ㌷ㄶ搷㑤搷敡㝥㈵晣搰昶㤵换㤱ㄵ搹户戶搷㌵ㅦ戲愵摢㌲挴捡づ攵㝤户户㜷扢㘰㔵敢昶搴㌵㔷㔷㝦戸慤摡㕢ち㙡㙢㥤㙢攷〲晢㤹㐶敤㤶ㄱ㑤㐱愹㙤挸戳户捣㔲㔷改㜱㡤捥慣搷㐲摢㤷攱㡤㜹㑢㙥昹戲ㅤ㉣摢㔴㠹㜶㐵愶㝡㈳慢㘲愹ㅦ㕢昴㌱㔱㐸㙢攵愳㘹慣㜳昲㕡〴㘱戶㉢ㄸ敦ㄵ㍢㠸㌶㔷慣戵慡㝤㔳㑢ㄳ晤㑥㔴ㅣ㙥㐱捦搵捡昵㜰愶收㐷㐱慤摡㕡㌳㔵搹戰愰㘹㉡㘷㙡ㄵ扢户㌷㈷㑡〱ち户愷㐷愹摣㝤㥤㘵㐱〸㤱㈲㌱〵昹㤶㔶戶ㅢ㍦㠷搹㘱ㄶ㔵㥢㍣㘹㝣㙣㠷㠷㜱扣愲㘳㌲㈴㌰㌵㈷摡て扥昴㥥ㅤㅥ摢愰摣晢摢搸㌰㐶攲搹㥦摣戰晤攸戴攵㔷慡㜶㤰㘹晤ㄴ㐷㘴づ〱攴慦㐳㈱㜴㕣㍤㥡㍡㜵㑤㙤收慦扡㤵㘸扤戰㙥扢ㄷ搷㈳攰㘰㈱㡢㐵㉥敤㤶换扣〱㈸昳㈰挱〸㐰愹㤴㉢ㅣ㘲愳㐲〹㔷㉥㑦敤㤴㈱换㉤㡡㥣晤㕡㘴㜹挰㤹㜳慢㤱慤㤵昲㤰〳㡡㘸慢㈶攴ㅢ㈴㡢〶㔶㔹ㅢ㡣㐳捥っ戸搴㜲晤㘸戳㈹户㕢愴㐴㌳搱扥㉥搸㜳扡㠰慡愰㔵ㅦ㘴挸ㅡ㤸愶㑤ㅢ㘴㌷㑥㌱ㄱ挵㈰挳戲攳挹慤㑣挶昶ㄹ㍡〲敤搳㑣挸搶㐷㍢敢〸㌲晢㔶㈶㘵愷㡥昲戸慦捤戶昳攵戵㌶扢ㄱぢ㘷摥㐴㜰㌳挱㉤〴㠷〱搴扦㐲挳㔱换愱摣㝡㤹ㅦ挲扤㜹ㅢ挱㠷〱愰㥦㑣敡㥣㔸㔵搱㠷摡㡤ㅦ挹㜶㠳昰㤳挵㈹搶慡㠸㥥㜱挳捦ㅣ昴㠴搰戱搷戹㌷㙣㙤慦搸搸㡦㜷收捤昴㜴挸㤱ㄹ㑤搳㜳摤愱㘹㝡㈱搸戴㑢扢㜵〷扡㥡愳〴ㅦ〱㈸㤹ㅦ㈵㠴㜱愱挳扢㍢㡦㥥㉥攵〷挲㉤搲捥㔰㤷〶㍥㘶㘴㙥〱㌲㤴摣㤶敤换扥て㑤㜷㜰捣昹挰晢搰㐷㍡换㜷㑣昴㌶扢戹㙦㜷ㄸ㉦㝡㠷㕥昴㥤㄰㉦昵㑦ㅤ㙤捣㕤愸㌶㍦㑥㜰㌷㐰㥢㡤攱敥晢㥤㐶ち挴㉤昶㔲㤴㍢挸愸㡢㜸戹㉢㥢㔷㙣戱㐰〳捥㡡ㄵ㕣戴㈳㐴㌰收㘷攱ぢ搷㠲挰慥㘲㔳㕢ㄱ〴昷㉦㌷户㈲挳戹愰收ㄱ扦敦㈳㠷ㅦ〸挳搰摢㙢昴攴摡㝣攴っ㕦㌳ㄵ㜳㑡㜱づ㙤昰〳㥤㤵㐴慡㔳㉢㝢戱㕦昶晥㜲㕦㤳㜴愱㐹敥挵戲㥡昷〱㐰㑢愸㝦攸愸㔱㡥戰搹㑦㐸戳㔶㡦㤵ㄱ扥㡣摤㐹㕢っ㜱㡢ㅥ改搷〱摢㘹挴て挲㐱㙦搹昵ㅡ捡愲摦㕢戲㠳㌲㘲ぢ㙥搵㉥改戰㉣㔵捤扥慥昸㠰攸㡡㥥㥥㉤晢改㡣昸㥡昰㐹㥢㤶挸㤴昶捣捡㡣扤㜸㤳愹ㄸ㠶愴㔲挹〸つ㌵㌴㄰㌹㡦㙤昷㔵㑣ㄷ㉡收㝥㉣㥣㜹㤴㘰㠲攰ㄸ㐰晥㝢搰㌴扢㕤㜸愶挳晡㌶ㄸ搲㕥㕤捤ㄵ㐹〶〹ㄱ扥搵㔱㔹ㅤ攷㙢㝥㤲攰㈱㠰㌶昷㠷〱挸っ㐶ㄴ㤲愷ㄸ㔱搲ㄸ捥〵搷扥㑡ㅥ㌸攰㈰戱㌴㔳て愳㥡挷捣搲愰㌳㕢㍢㕢㡢㘶摤昰ち㌲㔱㈳㑥㕣㜸㙣摤昶挱㕤〱㝣㥦㌶㕣敤捡ㄵ扢㘲㍡换戵㍡㔴摢晣散㕥搸㤸㘳㌹攰㑢捡摥摣㔰戸扡摢ㅦ攳ㄱち㉢㉤昱㔶㐶㘳㜷ㄵ晤收愶㙦愸戹愲㉢㙥㔴戵晢ㅤ㉤㜴㉣ㄷㅤ慣㈲㌲〷㤵㍥㘷㘵㍤戰敤搹㐱攷㔴攰㔶慡慥㙦㤳ㄸ昰㌱㤹慣㕢戰㉦㈲㑢戰㔴㘳づ戰收て㍡㉢㠱攵㠷㔷㉣㈶ㄴ㌷て戶摣㐹㕡㈴敦㑣扢㝥㠸搷〸ㄵ㔹ㅥ㜲㤶搷㙢㔷㤱戱慤㝢晥㈹敢㑡戸㈷愸㐲愶搷㤷㤰㐶ㄹ捡㌰㔴搱㈸㜶㑢ㅦ㙥挸㜳㌹捡㕥㉦㠱搰㉡㤷㘷捣㍣挳㝡搳慦㡦㜳㌴昴搳㌹愶〱㘴㡦ㅡ挸㥥㑣㉤㑣㐹㌵ㅦ㘱㥦㑦〰㝣晡搴昹昹㘶㘶敥㕤攵慣昳㡣昲㘷攸㜸㘱㡢㐶㈲㠴㌱扡〳㥡㔵㠸㈳攷㐰〲㐱㜱摥戵戳㕦挹㤱㌶攴扥〳捤攲ㅣ㌲㐹〳捥㠲戵㘶㔷㤱㡦昶慣攸㠰扥愱ㅢ敢㔹搵㌰慥㥢愹㜹㥥㐵搶㈲㕢㉥㤷㉤㜲昰㔴㍤慡㥤㜱㝤搳〱㄰晥㡢㔱搶㌵愰慣㙢㠲ㅡ㜰捥㌱㌵㈸㘵㍥慢㜶搱ち摣㘸摤㜳换㐵摥㌰㝤户㈷㜸ㄲ㐲㑥捤㥢㕣㠹捥ㄸ㙤昳收捦挳㘵ぢ挷㐱敥㜱攸㔱㉥ㅤ挹て捥㌵㔴〱晦愹㉥〳㑢㔰㌰ㄲ㈹㌵㝦ㅡ㑦换换改〸愸ㅣ戹慥㈷㘷㌰慥㍦て㡣㔶㐲愴㝡〶㡢㈰㉡㤸㔲昲っ㜱ㄷ㥣昳扥ㅢ㠱㝡愴搸㥣ㅢ捤㠶㈰㌹〰㡡戲扤扤㔵愸㥡敡㌴搶戰ち㜷㙣慤㙡㌱ㄳ户㙦慤㑦摢㡤㡦㙤㔳慤㉤㑡捡㤰散搴㐸㉣换㌶㘳摣㑢愶㐶㠹攱㑥慣㡤捡ち㥢㌶搷㥤㕡攴㕤ㄸ㈶攱㤹㥣昹㐹㘱ㄴ㈴㝡㘳ㅢ挵㤸㝤㌶㝢愴㌲㌶昴〱㑡戴㔳ㅡ㌷ㄸ愷〴攷㜱散愴㘲㤷攲㍢挸昷㠱戸戸㔸㡦㕡㙡慣㙢㈳㜱捤㔴戵扡攸挳㑢㈸㕢㐱㘵㡦㠸㌴收愶㉤㡣㐸㘷户搶㕦㉦㙦㑡㄰㘳㌱㘴㕡㈴㈳づっ㌱㠴㜰愵㌲慡昴捥〶戹搴つ㜴㤱㜷㘷㙣换ㄷち㉣㐷㤵㔹㝢㐳摣戰愶㈷㍦㈲ㅤㅡ扢㐵搱愳愶㌳戵ㄶ挲愴㐷搴攳㜱㐹〴摣㜴捥㌱㉣㠵㐳っ㔰扢㜱㘹愹ㅣ㈱戵摢㜸〰㜷〶㝢㠷㍡㔸ㄱ㥤㍡愱㜷㐶つ㕡挸㘰摣搶㐹㔰㜶扡愴㈸ㄴ愹㈳搷㝦㑤慡慦扦挴敢昷㈷㜳㐹㈱ㄶ㈲愶扢㌲扣〷㄰㌷㥤㤹愴ㄴ㡤㈴〹㜳慤搹㐴㘹つ㈴㌸扡ㄸ㠳㜴昹㠲〸愷㜸㤸换ㅡ愲搸㔴㜱捥㉤㜲㘱㑤慢㥢〷㥣㜹扦㕣慤㔷㙣㌱挵㠹慥ㄶ㡢扣㈷攸㈵㐷〰戵㌴㘵慣㑢扣㈸昳搸㑡㜱捡㈴㔲昷㝥户㌹㠹敥愲攴昰っ㙤晡㤸㠰捣〸换㐹㐲㙣换㌹〵晡㠷〷㥢〷ㄸ攴昰ㅣ㔴摡ㄶㄴ㜵搹〲捥攳㌵戲挸㈲㙤愹㘶ぢ戵㠵ㅡ㝤昶ㄴ敡戴慢㔱㝢㠲㐶㤸愷㔶㜸㠵〲㥣㤱㉥愵㠳て挹㕤㡦戳扢搷㥦㤷摢摣㜵㤰㐲㈸愰㤸攳攵㉥㈸㠷㔵㠵㈰搱攱㌶㥡㕥户㘲昶㤷㥥户㌹〵愰㤸〶愶㐳㡢㤶摡挱㤹㐱㜹㘷〷攷づ戴捡挸㤰愶㤳愹捣㔱㡥㈰㘰て愲㐱㥡戸㤱㕥愹挱〸㐵㠷攴㘰㔸㜲㌶㜱捣挳ㄶ愸ㄶ摣搴㠶㕣戲㈲ㅣ㝦昱て户愱愷㉡ㄵ扡扢㠸捦敤〹慡攲攸㠶㜶㐷て戵ㅤ捡㤲㌹搱扦扢戳慤㈲㍥㉣㜸㙣㜶晣戴ㄵ㤵搷㤷愳㑤㝤㜰慢㕢㤶挸㝦〷昱㠸㙤摦㑥㥦戹搷攷㐱搴つ慥㝤改戲㕦扢敡换戸昲㈱㑦晤㠱㐳㜰㠴戲㡦㠳㉣攵㝥㡣晦攴㌲㜲昹㍦挱ㄳ㜷㌳㙣㍥愰ㄹ㈰攱㜳攴㉡㤹㜳昸换㈴昵㈸晥㘶昰ち晣昷挶挹〱昲捡愱㌶㕥ㄱ㘵戰捦㉣晥挵昷㡣㔹搴㥢㈰㉤ㄹ〶〴㑦づ㠹ㄸ㌹昵〶㙥㐸㜴搰〰㠴㌳攷〹㐱扥㡦攰㙦〶昹㐴愱挷㐷㍤㜸㌰攴晦て愵ㄲ愹摥㔶慣晥ㄷ㠴㕡扤づ㘲〸㤹㐰㤳㠶㕣慡㙦户㤲㘹㐱㤳㐹昱㐸㠸挸昲ㄹㄴ㤲㉢捦㔴敤㍢㑡㡡㜳㕥晢㥢搱昷晤昰敦晦攱㘶㜴㌱㘶づ昱搷㤰㜶扢ぢ昷つ㜷愱㘷㡢扢挰㐴扥戸ぢ㑢㈸㈸㘶昴戵扢㄰挷㐳捥〱戱戳扢挰㍣㕦㠶㔳㤸㑡扢愶㐲ㅣ摣㡤摤攴㌱㔶㜶ㅡ㠷㜰敤㄰戹㝤ㄸ戰㜰〶搱愹㥢户愲㤷慣挰昲づぢ晥㔴㘰挳戰〵㉢㌸搵㉤㕤搸攳搶㙤㙢愴搳㌶㜱㡢㈴攲扥ㅦ㕢搹摤㔹㜶㔰㑡㕦㍡㤴慦㡡慡昰㉥愲㈶㡡㝢㠸摣攷づ晤搱愹㝦㝥昶㡢㤳㍣戹ㄶ昳㙡㥥愹攲㙥搲昷昴㉢㤰攰㑤ㅤㅡ戹㤱ㅦ改㥣挱攷㑡敥㤵慡㍤㙤〵攲ㄱ㠵愶㤷ㄴ㌵攳愵ㄸ㔳㌳摦㕥㜰㌷㜱〶㐲扢㥢攳㙤愱㑦昹挸㐹挲㠵攳愹㠱㑢㝣㉦㐹㈱慡㡥挶慣㑢捦㌳晦㠷㌰㐷敦㜰㈰慤ㅥ㈳㜷愰扣㤴晡㠳挴摥㘹㐴㉥㜷ㅣㄶ㑤㙦㉢ㄵ㡦〰㈴㕡ち戹〸㜲㐸㝡㔳挳挳〱愲愵捥愳㤰扦ㅦ㈰㈳换搶㥥敥㘵㙣㘰㕦〹搸㡤〳㠰㕤㝥搰㠲㔵〴ㄵ㤳戸㝣户扢㕢㠶〲ㄲ搳挴戴慤昸㌴ㄷ㔰㤰㡤っㄱㄳ〹戶挵搳㌹〶散慥㐳㔳㝣挹愰愷㤳㜰㕡戰昳ㅥ攳㙥㈵敦愴㕦挷㈹㄰搸㤹㠲ㄸっ晦㈰搱搸㥣㑡扥㑥㌷㉤㘹ㄴ攱㤰㉥㌶㍡昵挷㔵戰㔹晥㘱散㔰㤱〸攴㔷㐳慣ㅦ㙢㍥晡挶昶ㅡ摡㌸扦てㄳ攴て晥搷敤ㄹ㠲㡤户㔲㘲愰㘱㜷搵慡愸㡦㡡㍦㡥㉥㥣㜴㑥㤹捤愲摣㉢收慢ㄳ挹敡㌱戶搸㝦㘶戲㐵戲㥥㘰㙦愶戴㕢散晦㤳㐰散㘸晦搵㈳散㡢㥦昹㔴㕣攰㑤㥥戹㤴ㅤ搳㌷㕣ㄱ㐴戹㤱挸㤱㑤戲㈹㐵愶扦㜵㘹ㄹㅦ戲敡㙡搱攰㠸㠱昵戶ㅦ㤳㘸昴愵㙦摢摦㔱〱㌲㑦㤴晦㕤愸愰㡥晤㕢昵㔶戲搳㉤晣㉣㍡ㅥ㍡攳㤶㠳㕡㔸㜳愲搱㘵㈴㠰㐷昹ㅤ㥡〳㥦㘷㑡扤搶慥搴敥挴㑡っ㍣㡤㍥㘷ㄷ愱戰捦摡搱㝢㤵㤷㘴㤶㘱㜷㔹つ㝥㤳㌴㥣㑡㌵搱㍡㠴㌷㌸㡦搶慤㉡㍥㘳㕤㐴摣㌳㈲㙡㑦ㄸ㍢ㅤ㝤㙥㍦慤挱愵挳㜹慤捦㈰㌶㘴㔷挷㤱㈸㤳㈹㍣昹㔹慥㙢晢ㅡ戴戶㡤攷ㄶ戲㘵㜷昱户㔲晥ㄵ搰㜴㜷㙦㘹㘵ㄹ扥㤳㕦㈷㤷捣㌵㐲㙣慥㈷昱㜷昷挱㕡㍥㙤〴㝣ㅥ㝦摣捤愰搸㔸ㄵ愱戴㕤㘴挲换攸慡愶〸昰㌳㉢㜱㠱㌷㡡ㄱ㍦㡡愲晡〶愶㐵〱㐰ㄹ㝢㐰㠰捥㕣晤ㄲ㥡改〸〲ㅢ攳㈲㔷慢㌹ㄴ攴昹敢㈸搰㙦攳㑦㌱㤰㈰㔸㌷㡤攵扥㔵戰㤷㔲搸攱㐴愵㉢敥㔲挸搰㈵昵㕢㜸搵㉢昸改㠵慢ㄲ㠷㕤㡢散㐶㔰㌶㤳ㅥ㈸攷ㄴ㜷㈳㌲㤵ㄷ搱愱㌱㤵ㅡ戰㥤愷昲㔵㌴摤㍡ㄵ晡ㄱ㌲扣昴昳㠷ㄳ㍢㘴〶愸㌶㐳㠲㠸愰づ㌰㐴挵㑡㙤㔵搰㠹㡡㌷㐹㕢㕣㝦ㅦ晦㝤㝢昲㝢㙦昱晡㡦㐹㈵慡ㄴ㔵慤㠳愷㉡㤵挱㝦㈵㍤昸㙢挰㜶ㅥ晣㤷户ㅢ晣昰㔳攸挳㤱㤸捦〲っ昶㈸㜲㥢㑣收㜳㈸㜰ㅤ昹㔳攵〴摢㌲㐵戲㠶昴晤㌹ㄴ〶㝢㠶㐹㑡挶㜵捣㥦㈷㜸㥥攰〵㠲捦ㄳ㝣㠱攰ㄷ〰〶㡤㘱㔲㔷ㅡ㝥㤱挸㉦ㄱ晣㈲挱㤷〹㝥㠹攰㉢〰㘸㐸㠲㑢挳㕦㈶昲㔷〸㝥㤵攰搷〸㝥㥤攰㌷〰〶つ㐵㕡换戰扦㡡㐲㌲散㍣㤷㍥攳㉢㈵㜱敥㜸愲㤳慦㈸攸愸㜲㐱㥢昴愲ㄷ㠷㤳昷㠴㘲挳㤴昸搹㙦㐷㝢㔴攸昲愸㠲慡㈵㍣㜱晡㜴ㅣ捣换ㄹ㜱昲っ㍣愹㜳〴㘴㕤㉥愴昲㤳挶摦㝡扤ㄹ㘳㐲〵㉥㌰慥㙥㑣ㄶ㤷挶㕥搲昸ㄸ㍥㉦㤳㌶㜸戲扥摥㑥ㅡ㔳ㄴ愴㜱㌵㘹晣敦挷づ㌷ㅡ㈷㈲愰㥦㥣㈷㝦㘶㌸敡戲㜵㐹㝤㙡㍥㠴收㜹㠷挶扦摦搱㘸慡㝤挹㠱㔷挵晣て攰㔴㑢㠰㡦扤ㄷ㜰㐸ぢ㘷㔹㘰㈱昴扦昹㌰㡦挳㕢戳㔶㘴攱㕢敥つ㘴捤〳㔳敥搸戹攰㉣〶㐰昴㌹昳㈱㌶㠴㤵㍤挵㈲昰㘵㝡昵晡敥㤰㕤挸昰㝢㥢敢㤱㘴晢っㅥ㠶改捥昲㐹㠶愸㔷㕤㑡㈸㥢㝢愱挹㌳收搷㐰ㅣ㈸㘶㐰ㄶ捣摦〶搴ㄹ㈵ㅥ扢捥つ㔳昵㠸㕥昹㍡㉢扥㐱昰㌲㐰㐹㔱捦㤰てち扦〳㌰㤴晣㡢ㅢ愳ㅢㄲ散㌱搴㕡昲戲㌴ㅢ㤹慦戰挳慢〰㍤㠸㍦慢㤸〹㑢收㙢挰愴㕥㥡愷捥晡愹捥捥㌴昷捡挹扦〲㠰扣㘸换攷晥㈷昱昹晥㈶ㅦ摣㠳㝦扤㈴㉦㥥㝦慦昱㠹敥㥥㐵㐶愳搳㉥扦捦㘲㐲敦攲㌹㕣攰㘶扡㠵㑦愴㘶㉣㈹㙡㘶㑥㔷㍤㠵攷昳ㅤ昴改㑢敡㠵〴晤㘴㡣收搹㤳㤲晡㝣㠲晥㤹ㄸ捤愳ㄲ㈵昵㠵〴晤㐴㡣扥㐷搰搴昰昲散挷㘳昴扤㠲愶愲ㄷ昴㘳㌱㕡㡦攴㑢〹晡㐲㡣搶㈳愱㌱㤰搶攷㘳戴ㅥ〹捤㠳愰㔷㘲戴ㅥ〹つ㠶愰㤷㘳戴ㅥ〹㑤㠸愰捦挵㘸㍤ㄲ㕡ㄲ㐱㍦ㅡ愳昵㐸㘸㕢〴扤ㄴ愳昵㐸㘸㙤〴扤ㄸ愳昵㐸㘸㝦〴㝤㌶㐶敢㤱搰㈲〹晡㑣㡣搶㈳愱㡤ㄲ昴㐲㡣㤶㤱っ搳㔴〹㥢㝦ㅢ〵昳㜵㠲㍦〶㈸攵扦〶戸㙢㌹㈵㤱扢㜴昴摥㐰㔷㐵攱攳㌳捣㌷攳〲㙦ㄴ㈵㑦㠶㍣ㄷて㤹摥㐶搱㈸㈸㑡愳㔴㥣㡣㉢㑥㐸㠵㔲㤴㔰愹㤸㡤㉢㈶㠱㌰晦ㄴ㐰㔱〲㌹㈷昳捦㜸昷ㅡ〱敦晥㍣㉥挸ぢ戹〶搲晤㔳㙤㉦攴扡㐸挵㘴摢ぢ戹㔶㔲昱挹昴ぢ晦㤲て㤵㠹愱搰攲㌴つ㜳㠲戲摥㝦㡤挲㘰捦㄰挷昶ㄸ㝥挶㌵㔵㝥扡昲昴搳㍦ㅣ敡ㅤ扤戵昷昱㑦つ扣昴昶摦晤攰挵敦㍦㜵攲摦㝥昴昲换摦晦㤷ㄷ摦晡搱㜷搶㑥㝣昷㥢摦晣慢㑦扦昲搶てづ㍡慦ㅡ慦晦㜰攱搵攷㈶㉥㍦昷㡣㜳晥扥㔳捦㍤㜱改搱㠹愵ㅢ挶㝡㝡晡晡敥ㅥ昹摢㕢敥ㄹ㝥攱㤹㌷搴㕦晣攳捤扥㤲改攲〵慤挳攰戴㘵ㄸ摦㐵〱挳攰㠸摦搷㘱㜰扡戲㔰て挷ぢ㌵つ㐴ㄱ㍥㌸〷㈰ㄵて戵㔶昴晦て㝢㌱㔶搷</t>
  </si>
  <si>
    <t>ICF: 2022 BAU Scenario</t>
  </si>
  <si>
    <t>Selected economic model Scenario</t>
  </si>
  <si>
    <t>GHG from the avg. U.S. electricity grid mix (kg CO2eq/MWh consumed)</t>
  </si>
  <si>
    <t>GREET- well to gate N2O footprint</t>
  </si>
  <si>
    <t>GREET- gate to user N2O footprint</t>
  </si>
  <si>
    <t>GREET- well to gate CH4 footprint</t>
  </si>
  <si>
    <t>GREET- gate to user CH4 footprint</t>
  </si>
  <si>
    <t>GREET- well to gate CO2 (w/ C in VOC &amp; CO) footprint</t>
  </si>
  <si>
    <t>GREET- gate to user CO2 (w/ C in VOC &amp; CO) footprint</t>
  </si>
  <si>
    <t>GREET1_2017, sheet Electricty, cell C218</t>
  </si>
  <si>
    <t>GREET1_2017, sheet Electricty, cell B218</t>
  </si>
  <si>
    <t>GREET1_2017, sheet Electricty, cell B221</t>
  </si>
  <si>
    <t>GREET1_2017, sheet Electricty, cell C221</t>
  </si>
  <si>
    <t>GREET1_2017, sheet Electricty, cell B219</t>
  </si>
  <si>
    <t>GREET1_2017, sheet Electricty, cell C219</t>
  </si>
  <si>
    <t>Category (Units)</t>
  </si>
  <si>
    <t>Material or Energy Flow</t>
  </si>
  <si>
    <t>Current</t>
  </si>
  <si>
    <t>Fleet Coal</t>
  </si>
  <si>
    <t>Fleet Natural Gas</t>
  </si>
  <si>
    <t>Existing Hydro</t>
  </si>
  <si>
    <t>Petroleum</t>
  </si>
  <si>
    <t>Onshore Wind</t>
  </si>
  <si>
    <t>Solar Thermal</t>
  </si>
  <si>
    <t>GHG (kg/MWh)</t>
  </si>
  <si>
    <t>CO₂</t>
  </si>
  <si>
    <t>N₂O</t>
  </si>
  <si>
    <t>CH₄</t>
  </si>
  <si>
    <t>SF₆</t>
  </si>
  <si>
    <t>Used this as an input to NETL's Grid Mix Explorer tool to estimate the carbon footprint of avg. U.S. grid mix using the mix reported by EIA 2017</t>
  </si>
  <si>
    <t>g N2O/MMBTU of electricity available at user site</t>
  </si>
  <si>
    <t>g CH4/MMBTU of electricity available at user site</t>
  </si>
  <si>
    <t>g CO2/MMBTU of electricity available at user site</t>
  </si>
  <si>
    <t>Output of the NETL's Grid Mix Explorer tool using EIA 2017 grid mix</t>
  </si>
  <si>
    <t>Electricity generation (%) reported by EIA 2017</t>
  </si>
  <si>
    <t>Download tool at : https://www.netl.doe.gov/research/energy-analysis/search-publications/vuedetails?id=757, click on Grid Mix Explorer, enter the grid mix % into the Technology Mixer window, click on Balance %, click on save, enter the name for the grid mix, the model will run and give you the results</t>
  </si>
  <si>
    <t>kg CO2eq/MWh of electricity available at user site</t>
  </si>
  <si>
    <t xml:space="preserve">Results from NETL tool, Dashboard sheet, rows 34 to 37: </t>
  </si>
  <si>
    <t>NETL tool- life cycle GHG emissions of avg. U.S. grid  (EIA 2017) mix</t>
  </si>
  <si>
    <t>GREET (default)- Life cycle GHG avg. U.S. grid mix (electricity available at  user site)</t>
  </si>
  <si>
    <t>NETL (default)- life cycle GHG emissions for power consumed in the U.S. (2013)</t>
  </si>
  <si>
    <t>NETL tool- life cycle GHG emissions of avg. U.S. grid  (2013) mix</t>
  </si>
  <si>
    <t>kg CO₂e/ consumed MWh</t>
  </si>
  <si>
    <t>GREET 2017 default-life cycle GHG emissions of avg. U.S. grid mix</t>
  </si>
  <si>
    <t>kg CO₂e/ generated MWh</t>
  </si>
  <si>
    <t>kg CO₂e/ generated MWh (IPCC 2013 100-yr GWP)</t>
  </si>
  <si>
    <t>International land use change</t>
  </si>
  <si>
    <t>Domestic land use change</t>
  </si>
  <si>
    <t>Other consequential elements</t>
  </si>
  <si>
    <t xml:space="preserve">2017 Grid Electricity </t>
  </si>
  <si>
    <t>263acdfe-22ce-4916-b8fd-bc879f320d69</t>
  </si>
  <si>
    <t>㜸〱敤㕣㕤㙣ㅣ搷㜵摥㍢攴㉥㜷㤶愴㐸㡢昲㡦ㅣ挷㘶攲㌸晥愱㑡㡢戲㔵摢㘹ㄵ㠶㍦愲挴㠴ㄲ㘹㤱㤲敤摡㉥㍤摣㥤ㄱ㐷摡㤹愵㘷㠶㤴攸戸戵㤳㈶㜱摤㈶㙤㘰愰㐸ㅤ扢昰㑦㥦ち戴〵晡㄰搷㐶搳ㄶ㐵㔳愴㈸㙣愰て改㐳㠱㍥戸㘹搱㍣戴㈸㔴昴㈵て〱摣敦㍢㜷㘶㜷㜶挹ㅤ搱㙢扢愵ぢ㡥扤㠷㜷捥扤㜷收摥㝢㝥敦㌹㜷㤴㔳戹㕣敥㍤㕣晣换慢㥢㠵㥢ㄶ㌷挳挸昶㐶愷㙡搵慡㕤㡥摣㥡ㅦ㡥㑥〴㠱戵㌹攷㠶㔱ㄷㅡㄴ㤶㕤搴㠷昹攵搰㝤捡㉥㉥㙦搸㐱㠸㐶昹㕣慥㔸㌴つ搴昳㈱晣つ㈶㌷㈶㝢昵㜵〳㉣㑤㑤捥慦㕣挰㔳ㄷ愳㕡㘰ㅦㅡ㍥愷晢ㅥㅢㅢㅢㅤㅢ扤㜷散昰攱搱挳㠷㠶愷搶慢搱㝡㘰ㅦ昳敤昵㈸戰慡㠷㠶ㄷ搶㔷慡㙥昹㑢昶收㔲敤愲敤ㅦ戳㔷づ摦戳㘲摤㝢晦搸扤㐷㡦㍡て㍣㜰㝦ㅦ㕥㥤㍢㍤㌵戹㄰搸㑥昸㈱㍤㌳捦㈱摦㍢㙤㤷㕤捥捤戶〳搷㍦㍦㍡㌵㠹晦㔳攳挷摤㝤愳㡢慢戶ㅤ昱搵㜶㘰晢㘵㍢㌴搱戱搷㥢〸挳㜵㙦㡤㡢㘷㝡㌳㤸㙡搹ち愳扣㌷㘵㔷慢愶㤷㍣戵攸捤㘳敤慡搶㘶㥦户㘸晢愱ㅢ戹ㅢ㙥戴㔹昰㤶昰愰㑡扦㜷㌶戴捦㔸晥㜹晢戴攵搹㜹敦挴扡㕢改搶㔷慥敢昶攴ㄱ改㠱挹昴㐷㈷㐲㙦㙡搵ち㘴㐴㈱ㄷ㈶愳敤㑣㔰㙥㙥㝢㙢晢攷㜲攸昲〶㍥昳戶昶敤㔰㜳捥ち敡㉤㐷摡户㡣㈷摦㍣㠲扢摢户㑦慤㔱㜳㥦㍢摢昷㤱愵㙣㙥慤㝡㘳晥㤶ㄵ挵㘴捣〲㐱て㐱㤱㠰〴㌴㑢〴扤〴㝤〰慡晢扦㈱㈵改㡥慣㌲㤶㉤㘳㜹挵㔸㉥ㅢ换ㄵ㘳搹㌶㤶ㅤ㘳昹扣戱扣㙡㉣扢挶昲〵㘳昹㈲摡㈴㔷戱愷挷㠸慦攷㥥ㅦ㝦晣昵改晦㥡晢挶㝢晢摦昹㤷㤷㝥昲㠳扥㝤㘸昴㘰㍣愸改挰扡〴㔶㙢㜰昱㤱㔱挸挴㑥愴〲㐲攱ㅣ㜵敥㜳挶挶㉡㐷て㕢昷㔸㜹㑥㉢㠳昸㑤㡣㌲㠸戶㝤捥㐳慥㕦愹㕤ㄲ摡摤㌴㘹㠵㜶㘳攱㐶攲扡挹摡扡㕦〹㍦戱㝤攵㘲㘴㐵昶㡤慤㜵㡤㠷㙣改戶〸戱戲㐳㜹摦捤慤摤捥㔹搵㜵㝢攲戲慢慢㍦搹㔲敤㉤〴戵㤵昶戵㌳㠱晤㘴扤㜶换㠸㈶愰搴㌶攴搹㕢㘶愹慢昴戸㠶愷㔶㙢愱敤换昰㐶扣〵户㝣搱づㄶ㙤慡㐴扢㈲㔳扤㤶㔵戱搴㡦捣晢㤸㈸愴戵昲改㌴搶㌹㝥㌹㠲㌰摢ㄵ㡣㜷捤づ愲捤㈵㙢愵㙡㕦搷搴㐴扦ㄳㄵ〷㥢搰㌳戵昲㝡㌸㔵昳愳愰㔶㙤慥㤹愸㙣㔸搰㌴㤵㔳戵㡡摤摤㥤ㄳ愵〰㠵摢搵愵㔴敥慥昶戲㈰㠴㐸㤱㤸㠲㝣㐳㌳摢㡤㥥挱散㌰㡢慡㑤㥥㌴㍥㜳㤵㠷㜱扣愲㘳㌲㈴㌰㌵㈷摡て扥昴㡥慢㍣戶㑥戹㡦戶戱㘱っ挵戳㍦扥㘱晢搱㐹换慦㔴敤㈰搳晡㈹㡥挸ㅣ〰挸㕦㠱㐲㘸扢㝡㌴㜵敡戲摡捣㕦㜲㉢搱㙡㘱搵㜶捦慦㐶挰挱㐲ㄶ㡢㕣摡㉤㤷㜹つ㔰收㝥㠲㈱㠰㔲㈹㔷㌸挰㐶㠵ㄲ慥㕣㥥摡㈹㐳㤶㥢ㄴ㌹晢㌵挹㜲㥦㌳攳㔶㈳㕢㉢攵〱〷ㄴ搱㔶㑤挸搷㑦ㄶつ慣戲㌶ㄸ〷㥣㈹㜰愹攵晡搱㘶㐳㙥户㐸㠹㘶愲㍤㕤戰敢㜴〱㔵㐱戳㍥挸㤰㌵㌰㑤㡢㌶挸㙥㥣㘲㈲㡡㐱㠶㘵挷㤳㥢㤹㡣敤㌳㜴〴摡愷㤹㤰慤て户搷ㄱ㘴昶慤㑣捡㑥㙤攵㜱㑦㥢㙤攷换㙢㙤㜶㉤ㄶ捥扣㡥攰㝡㠲ㅢ〸づ〲愸㝦㠳㠶愳㤶㐳戹昹㌲㍦㠱㝢昳㈶㠲㑦〲㐰㍦㤹搴㌹戱慡愲て戵ㄳ㍦㤲敤晡攱㈷㡢㔳慣㔵ㄱ㍤攳扡㥦搹敦〹愱㘳慦㜳㜷搸摡㙥戱戱㥦㙤捦㥢改改㤰㈳㌳㥡愶攷㝡㤵愶改㠵㘰搳づ敤搶㉤攸㙡づㄳ㝣ち愰㘴㝥㥡㄰挶㠵づ敦捥㍣㝡扡㤴ㅦぢ户㐸㍢㐳ㅤㅡ昸㤸㤱戹〵挸㔰㜲㕢戶㉦㝢㍥㌴摤挱ㄱ攷㘳敦㐳ㅦ㙡㉦摦㌱搱㕢散收㥥摤㘱扣攸㝤㝡搱户㐲扣搴㍦戵戵㌱户愱摡晣㉣挱敤〰㉤㌶㠶扢敦昷ㅢ㈹㄰户搸㑢㔱㙥㍦愳㉥攲攵㉥㙤慥搹㘲㠱晡㥣㈵㉢㌸㙦㐷㠸㘰捣㑥挳ㄷ慥〵㠱㕤挵愶戶㈲〸敥㕦慥㙦㐶㠶㌳㐱捤㈳㝥捦㐷づ㍦ㄶ㠶愱扢摢攸捡戵昸挸ㄹ扥㘶㉡收㤴攲ㅣ摡攰㝢摡㉢㠹㔴愷㘶昶㘲扦散晤攵㥥㈶改㐰㤳摣㠹㘵㌵敦〲㠰㤶㔰晦搰㔶愳ㅣ㘲戳㥦㤳㘶捤ㅥ㉢㈳㝣ㄹ扢㤳㤶ㄸ攲ㄶ㍤搲慢〳戶㤳㠸ㅦ㠴晤摥愲敢搵㤵㐵慦户㘰〷㘵挴ㄶ摣慡㕤搲㘱㔹慡㥡㍤㕤昱㌱搱ㄵ㕤㕤㕢昶搳ㄹ昱㌵攱㤳ㄶ㉤㤱㈹敤㤹㤵ㄹ㝢昱〶㔳㌱っ㐹愵㤲ㄱㅡ慡㙢㈰㜲ㅥ摢敥愹㤸づ㔴捣摤㔸㌸昳㌰挱ㄸ挱ㄱ㠰晣㍢搰㌴㍢㕤㜸愶挳㝡㌶ㄸ搲㕥㕥捥ㄵ㐹〶〹ㄱ扥摤㔶㔹ㅤ攵㙢㝥㥥攰㍥㠰ㄶ昷㠷〱挸っ㐶ㄴ㤲愷ㄸ㔱搲ㄸ捥㌹搷扥㐴ㅥ搸攷㈰戱㌴戵ㅥ㐶㌵㡦㤹愵㝥㘷扡㜶扡ㄶ㑤扢攱ㅡ㌲㔱㐳㑥㕣㜸㘸搵昶挱㕤〱㝣㥦ㄶ㕣㙤㙤捤慥㤸捥㘲㙤ㅤ慡㙤㜶㝡㌷㙣捣戱ㅣ昰㈵㘵㙦㙥㈸㕣㥤敤㡦昱〸㠵㤵㤶㜸㉢愳戱㍢㡡㝥㜳搳㌷搰㔸搱㈵㌷慡摡扤㡥ㄶ㍡㤶㡢づ㔶ㄱ㤹㠳㑡㡦戳戴ㅡ搸昶㜴扦㜳㈲㜰㉢㔵搷户㐹っ昸㤸㑣搶捤搹攷㤱㈵㔸愸㌱〷㔸昳晢㥤愵挰昲挳㌵㡢〹挵捤晤㑤㜷㤲ㄶ挹㍢㤳慥ㅦ攲㌵㐲㐵㤶〷㥣挵搵摡㈵㘴㙣搷㍤晦㠴戵ㄶ敥ち慡㤰改昵㈵愴㔱㠶㌲っ㔵㌴㡡㥤搲㠷ㅢ昲㕣㡥戲搷㑤㈰戴捡攵ㄹ㌳捦戰摥昴敢攳ㅣつ晤㜴㡥愹て搹愳㍡戲㉢㔳ぢ㔳㔲捤〷搸攷㜳〰㕦㍣㜱㜶戶㤱㤹晢㐰㌹敢㍣愳晣ㄹ㍡㕥搸愲㥥〸㘱㡣㙥㥦㘶ㄵ攲挸㌹㤰㐰㔰㥣㜷慤散㔷㜲愴つ戹㙦㕦愳㌸㠳㑣㔲㥦㌳㘷慤搸㔵攴愳㍤㉢摡愷㙦攸挶㝡㔶㌵㡣敢愶㙡㥥㘷㤱戵挸㤶㡢㘵㡢ㅣ㍣戱ㅥ搵㑥戹扥改〰〸晦挵㈸敢㌲㔰搶㘵㐱昵㌹㘷㤸ㅡ㤴㌲㥦㔵㍢㙦〵㙥戴敡戹攵㈲㙦㤸扥摢ㄵ㍣〹㈱愷收㑤慥㐴㘷っ户㜸昳㘷攱戲㠵愳㈰昷㈸昴㈸㤷㡥攴〷攷ㅡ慡㠰晦㔴㠷㠱㈵㈸ㄸ㠹㤴㥡扦㠸愷攵攵㜴〴㔴㡥㕣㔷㤲㌳ㄸ㔷㥥〱㐶㉢㈱㔲㍤㠳㐵㄰ㄵ㑣㈹㜹㠶戸ぢ捥㔹摦㡤㐰㍤㔲㙣挶㡤愶㐳㤰ㅣ〰㐵搹摥摥㈸㔴㑤㜵ㅡ愹㕢㠵㕢戶㔶㌵㤹㠹㥢户搶愷敤挶㘷戶愹搶ㄶ㈵㘵㐸慥搶㐸㉣换㌶㘳摣㑤愶㐶㠹攱㑥慣㡤捡ち㥢㌶搶㥤㕡攴〳ㄸ㈶攱㤹㥣昹㜹㘱ㄴ㈴㝡㘳ㅢ挵㤸㝤㌶㝢愴㌲㌶昴〱㑡戴㔳ㅡ搷ㅦ愷〴㘷㜱散愴㘲㤷攲㍢挸昷扥戸㌸扦ㅥ㌵搵㔸㤷㠷攲㥡㠹㙡㜵摥㠷㤷㔰戶㠲捡㉥ㄱ㘹捣㑤㕢ㄸ㤱捥㑥慤扦㕥摥㤴㈰挶㘲挸戴㐸㐶ㅣㄸ㘲〸攱㑡㘵㔴改㥤昵㜳愹敢攸㈲敦㑥搹㤶㉦ㄴ㔸㡣㉡搳昶㠶戸㘱つ㑦㝥㐸㍡搴㜷㡢愲㐷㑤㘷㘲㈵㠴㐹㡦愸挷攳㤲〸戸改㥣㘱㔸ち㠷ㄸ愰㜶攳搲㐲㌹㐲㙡户晥〰敥っ㜶て㜵戰㈲㍡㜵㐲敦㡣ㅡ戴㤰挱戸捤㤳愰散㜴㐸㔱㈸㔲㐷慥晦ㅣ㔷摦㝤㤱搷ㅦ㡣攷㤲㐲㉣㐴㑣㜷㘵㜸て㈰㙥㍡㌳㐹㈹ㅡ㑡ㄲ收㕡戳㠹搲敡㑢㜰㜴㌱晡改昲〵ㄱ㑥昱㌰㤷㌵㐰戱愹攲㥣㕢攴挲㥡㔶㌷昷㌹戳㝥戹扡㕥戱挵ㄴ㈷扡㕡㉣昲慥愰㤷ㅣ〱搴搲㤴戱㉥昱愲捣㘲㉢挵㈹㤳㐸㥤晢摤收㌸扡㡢㤲挳㌳戴改㘳〲㌲㈳㉣㈷〹戱㉤攷ㄴ攸ㅦ敥㙦ㅣ㘰㤰挳㜳㔰㘹㕢㔰搴㘵㜳㌸㡦㔷捦㈲㡢戴愵㥡捤搵收㙡昴搹㔳愸㤳慥㐶敤ちㅡ㘱㥥㕡攱ㄵち㜰㐶㍡㤴づ㍥㈴㜷㈵捥敥㕥㜹㐶㙥㜳㔷㐰ち愱㠰㘲㡥㤷扢愰ㅣ㔶ㄵ㠲㐴㠷摢㘸㜸摤㡡搹㕦㝡摥收〴㠰㘲ㅡ㤸づ㉤㕡㙡〷㘷ち攵慢㍢㌸户愰㔵㐶㠶㌴㥤㑣㘵㡥㜲〸〱㝢㄰つ搲挴㡤昴㔲つ㐶㈸㍡㈰〷挳㤲戳㠹㈳ㅥ戶㐰戵攰扡ㄶ攴㠲ㄵ攱昸㡢㝦戰〵㍤㔱愹搰摤㐵㝣㙥㔷㔰ㄵ㐷㌷戴㍢㝡愰攵㔰㤶捣㠹晥摤慤㉤ㄵ昱㘱挱㈳搳愳㈷慤愸扣扡ㄸ㙤敡㠳㕢㥤戲㐴晥晢㠸㐷㙣晢㜶晡捣摤㍥て愲㙥㜰敤㑢ㄷ晤摡㈵㕦挶㤵て㜹敡てㅣ㠲㈳㤴㍤ㅣ㘴㈹昷ㅥ晥㤳换挸攵晦っ㑦摣挹戰昹㠰㐶㠰㠴捦㤱慢㘴捥攰㉦㤳搴挳昸㥢挱㉢昰摦敢㈷〷挸㉢〷㕡㜸㐵㤴挱ㅥ戳昸攷㍦㌴㘶㔱㙦㠱戴㘴ㄸ㄰㍣㌹㈴㘲攴搴㥢戸㈱搱㐱〳㄰捥㥣㈵〴昹㍥㠵扦ㄹ攴ㄳ㠵ㅥㅦ昵攰挱㤰晦㍦㤴㑡愴㝡㕢戱晡㕦㄰㙡昵〶㠸㈱㘴〲㑤敡㜲愹扥搷㑣愶㌹㑤㈶挵㈳㈱㈲换愷㔰㐸慥㍣㔳戵敦㉢㈹捥㜹敤㙤㐶㍦昲挳扦晦㠷㥢搱昹㤸㌹挴㕦㐳摡敤㌶摣搷摤㠵慥㉤敥〲ㄳ昹攲㉥㉣愰愰㤸搱搷敥㐲ㅣて㌹〳挴搵摤〵收昹㌲㥣挲㔴摡㌵ㄵ攲攰㙥散㍡㡦戱戲㤳㌸㠴㙢㠷挸敤挳㠰㠵㔳㠸㑥㕤扦ㄵ扤㘰〵㤶㜷㔰昰㈷〲ㅢ㠶㉤㔸挲愹㙥改挲ㅥ㌷㙥㕢㈳㥤戶㠹㕢㈴ㄱ昷扤搸捡捥捥戲㠳㔲晡搲愱㝣㔵㔴㠵て㄰㌵㔱摣㐳攴扥㝣攰㡦㑦晣昳㔳㕦ㅢ攷挹戵㤸㔷昳㑣ㄵ㜷㤲扥愷㕦㠱〴㙦敡搰挸戵晣㐸攷ㄴ㍥㔷㜲搷慡昶愴ㄵ㠸㐷ㄴ㥡㕥㔲搴㡣㤷㘲㑣捤㝣扢挱摤挴ㄹ〸敤㙥㡥戶㠴㍥攵㈳㈷〹ㄷ㡥愶〶㉥昱扤㈴㠵愸摡ㅡ戳づ㍤捦晣ㅦ挱ㅣ扤捦㠱㌴㝢㡣摣㠱昲㔲敡てㄳ㝢愷ㄱ戹摣㔱㔸㌴扤慤㔴㍣〲㤰㘸㈹攴㈲挸㈱改㑤つて〷㠸㤶㍡㡢㐲晥㙥㠰㡣㉣㕢㙢扡㤷戱㠱㍤㈵㘰搷て〰㜶昸㐱ぢ㔶ㄱ㔴㑣攲昲㥤敥㙥ㄹち㐸㑣ㄳ搳戶攲搳㥣㐳㐱㌶㌲㐴㡣㈵搸㈶㑦攷〸戰㍢づ㑤昱㈵晤㥥㑥挲㘹挱捥㝢㡣扢㤵扣攳晥㍡㑥㠱挰捥ㄴ挴㘰昸晢㠹挶收㔴昲㜵扡㘹㐹愳〸〷㜴戱摥愹㌷慥㠲捤昲て㘲㠷㡡㐴㈰扦ㅡ㘲晤㐸攳搱搷戶搶搰挶昹㍤㤸㈰㝦昰扦㙥捥㄰㙣扣㤵ㄲ〳つ扢愳㔶㐵㝤㔴晣㘱㜴攱愴㜳捡㙣ㄴ攵㕥㌱㕦㥤㐸㔶㤷戱挵晥㌳㤳㉤㤲昵〸㝢㌳愵摤㘴晦ㅦ〵攲慡昶㕦㍤挰扥昸㤹㡦挵〵摥攴㤹㑢戹㙡晡㠶㉢㠲㈸㌷ㄲ㌹戲㐹㌶愵挸昴户㉥㉤攲㐳㔶㕤㉤ㅡㅣ㌱戰敥搶㘳ㄲ昵扥昴㙤㝢摢㉡㐰收㠹昲扦てㄵ搴戶㝦戳摥㑡㜶扡㠵㕦㐶挷〳愷摣㜲㔰ぢ㙢㑥㌴扣㠸〴昰㌰扦㐳㜳攰昳㑣愸搷㕡㤵摡慤㔸㠹扥㈷搰攷昴㍣ㄴ昶㘹㍢晡戰昲㤲捣㌲散㉣慢挱㙦㤲〶㔳愹㈶㕡㠷昰ㅡ攷挱㜵慢㡡捦㔸攷ㄱ昷㡣㠸摡ㄵ挶㑥㐷㥦㕢㑦㙢㜰改㜰㕥敢㑢㠸つ搹搵㔱㈴捡㘴ち㡦㍥捥㜵㙤㕤㠳收戶昱摣㐲戶散㉣晥㔶捡扦〲㥡敥散㉤捤㉣挳㜷昲敢攴㤲戹㐲㠸捤昵㌸晥敥㍣㔸换愷つ㠱捦攳㡦扢ㄹㄴㅢ愹㈲㤴戶㠳㑣㜸ㄹ㕤搵〴〱㝥㘶㈵㉥昰㐶㌱攲㐷㔱㔴㉦㘱㕡ㄴ〰㤴戱〷〴㘸捦搵㉦愲㤹㡥㈰戰㌱㉥㜲戵㥡㐱㐱㥥扦㡡〲晤㌶晥ㄴ〳〹㠲㜵搳㔸敥㕢〵㝢㈱㠵ㅤ㑣㔴扡攲㉥㠵っ㕤㔲扦㠳㔷扤㠲㥦㕥戸㉡㜱搸戵挸㙥〴㘵㌳改㠱㜲㑥㜱㌷㈲㔳㜹〱ㅤ敡㔳愹〱摢㝥㉡摦㐶搳慤㔳愱ㅦ㈱挳㑢㍦㝦㌰戱㐳㘶㠰㙡㌳㈴㠸〸搶〱〶愸㔸愹慤ち㍡㔱昱ㄶ㘹㡢敢敦攳扦敦㡥扦昳㌶慦晦ㄸ㔷愲㑡㔱搵㍣㜸慡㔲ㄹ晣昳改挱㕦〶戶晤攰㥦摢㙥昰㠳㡦愱て㐷㘲㍥〵搰摦愵挸㙤㌲㤹㉦愳挰㜵攴㑦㤵ㄳ㙣搳ㄴ挹ㅡ搲昷㔷㔰攸敦ㅡ㈴㈹ㄹ搷㌱㝦㤵攰ㄹ㠲㘷〹扥㐲昰㔵㠲㕦〳攸㌷〶㐹㕤㘹昸㌵㈲扦㑥昰つ㠲攷〸㝥㥤攰㜹〰㌴㈴挱愵攱㙦㄰昹㥢〴摦㈴昸ㄶ挱㙦ㄱ晣㌶㐰扦愱㐸㙢ㄹ昶户㔱㐸㠶㥤攷搲㘷㝣愵㈴捥ㅤ㑦㜴昲ㄵ〵ㅤ㔵㉥㘸㤳㕥昴攲㜰昲慥㔰㙣㤸ㄲ㍦晢㙤㙢㡦ちㅤㅥ㔵㔰戵㠴㈷㑥㥥㡣㠳㜹㌹㈳㑥㥥㠱㈷㜵㡥㠰慣换㠵㔴㝥搲昸㑦摥㘸挴㤸㔰㠱ぢ㡣慢ㅢ㤳挵愵戱㤷㌴㍥㠲捦换愴つ㥥慣慦㜷㤳挶ㄴ〵㘹㕣㑤ㅡ晦晢㤱㠳昵挶㠹〸攸㈷攷挹㥦ㄹ㡥扡㙣㕤㔲㥦㥡て愰㜹摥愱昱敦㜵㌴㥡㙡㕦㜲攰㔵㌱晦㝤㌸搵ㄲ攰㘳敦㌹ㅣ搲挲㔹ㄶ㔸〸晤㙦㍥捣攲昰搶戴ㄵ㔹昸㤶㝢〳㔹昳挰㤴㍢㜶㉥㌸昳〱㄰㍤捥㙣㠸つ㘱㘵㔷戱〸㝣㤹㙥扤扥㔷挹㉥㘴昸扤㡤昵㐸戲㝤〶て挳㜴㘶昹㈴㐳搴慤㉥㈴㤴捤㍤摢攰ㄹ昳㍢㈰づㄴ㌳㈰ぢ收敦〲敡㡣ㄲ㡦㕤攷〶愹㝡㐴慦㝣㤷ㄵ㉦ㄱ扣っ㔰㔲搴㌳攴㠳挲敦〱っ㈴晦攲挶昰㠶〴㝢っ戵㤲扣㉣捤㐶收㉢散昰㉡㐰ㄷ攲捦㉡㘶挲㤲昹ㅡ㌰愹㤷收愹戳㝥愱扤㌳捤扤㜲昲慦〰㈰㉦摡昴戹晦㜱㝣扥扦挹〷㜷攱㕦㉦挹㡢攷摦㙤㝣慥戳㘷㤱搱攸戴换敦㜱㑣攸〳㍣㠷ぢ摣㐸户昰㠹搴㡣㈵㐵捤捣改慡挷昰㝣扥㠳㍥㝤㐹㍤㥢愰ㅦ㡤搱㍣㝢㔲㔲㕦㐹搰扦ㄴ愳㜹㔴愲愴扥㥡愰ㅦ㠹搱㜷〸㥡ㅡ㕥㥥晤㜰㡣扥㔳搰㔴昴㠲㝥㈸㐶敢㤱㝣㍤㐱㥦㡢搱㝡㈴㌴〶搲晡㙣㡣搶㈳愱㜹㄰昴㔲㡣搶㈳愱挱㄰昴㘲㡣搶㈳愱〹ㄱ昴㤹ㄸ慤㐷㐲㑢㈲攸〷㘳戴ㅥ〹㙤㡢愰ㄷ㘲戴ㅥ〹慤㡤愰攷㘳戴ㅥ〹敤㡦愰㑦挷㘸㍤ㄲ㕡㈴㐱㥦㡡搱㝡㈴戴㔱㠲㥥㡢搱㌲㤲㐱㥡㉡㘱昳敦愱㘰扥㐱昰愷〰愵晣㜷〰㜷㉣愷㈴㜲㠷㡥摥㥢攸慡㈸㝣㝣㠶昹㔶㕣攰㡤愲攴挹㤰㘷攲㈱搳摢㈸ㅡ〵㐵㘹㤴㡡攳㜱挵㌱愹㔰㡡ㄲ㉡ㄵ搳㜱挵㌸㄰收㥦〳㈸㑡㈰攷㘴晥〵敦㕥㈳攰摤㕦挶〵㜹㈱搷㐰扡㝦愱攵㠵㕣ㄷ愹ㄸ㙦㜹㈱搷㑡㉡㍥㥦㝥攱㕦昳愱㌲㌱ㄴ㥡㥣愶㐱㑥㔰搶晢㙦㔰攸敦ㅡ攰搸ㅥ挲捦戸慣捡㑦㔴㥥㜸攲愷〳摤挳㌷㜶㍦晣㠵扥ㄷ摦晤扢ㅦ扦昰愳挷㡥晤攴㘷㉦扦晣愳㝦㝤攱敤㥦㝤㝦攵搸て㕦㝦晤〷㕦㝣攵敤ㅦ敦㜷㕥㌵摥昸改摣慢㑦㡦㕤㝣晡㐹攷散㕤㈷㥥㝥攴挲㠳㘳ぢ搷㡣㜴㜵昵昴摣㍥昴户㌷摣㌱昸散㤳㙦慡扦晡挷敢㝤㈵搳挵ぢ㥡㠷挱㘹换㌰㝥㠸〲㠶挱ㄱ㝦愴挳攰㜴㘵愱敥㡦ㄷ㙡ㄲ㠸㈲㝣㜰づ㐰㉡敥㙢慥攸晤ㅦ捤搲㔹㍣</t>
  </si>
  <si>
    <t>Conventional gasoline (E10 beased on GREET 2017)</t>
  </si>
  <si>
    <t>Mogas (E10 based on GREET 2017) GHG</t>
  </si>
  <si>
    <t>Gasoline (E10), CO2 emissions, wtw</t>
  </si>
  <si>
    <t>Gasoline (E10), CH4 emissions, wtw</t>
  </si>
  <si>
    <t>Gasoline (E10), N2O emissions, wtw</t>
  </si>
  <si>
    <t>Gasoline (E10) GHG emissions, wtw</t>
  </si>
  <si>
    <t>Product</t>
  </si>
  <si>
    <t>Non-denatured ethanol</t>
  </si>
  <si>
    <t xml:space="preserve">g CO2 eq/MJ of non-denatured EtOH </t>
  </si>
  <si>
    <t>g CO2 eq/gallon of non-denatured  EtOH</t>
  </si>
  <si>
    <t>GHG emissions associated with chemical additive manufacture (including denaturant)</t>
  </si>
  <si>
    <t>GHG emissions associated with chemical additive manufacture (excluding denaturant)</t>
  </si>
  <si>
    <t>Carbon footprint of biorefining (including adding the denaturant to ethanol)</t>
  </si>
  <si>
    <t>Selected product for the LCA</t>
  </si>
  <si>
    <t xml:space="preserve">Types of products </t>
  </si>
  <si>
    <t>End Use</t>
  </si>
  <si>
    <t>N2O emission from combustion of bio-based ethanol</t>
  </si>
  <si>
    <t>EPA's RFS2, page 445, Table 2.4-71</t>
  </si>
  <si>
    <t>EPA's RFS2, page 310</t>
  </si>
  <si>
    <t>CH4 emission from combustion of bio-based ethanol</t>
  </si>
  <si>
    <t xml:space="preserve">EPA's selected GWP of CH4 </t>
  </si>
  <si>
    <t xml:space="preserve">EPA's selected GWP of N2O </t>
  </si>
  <si>
    <t>Our selected GWP of CH4</t>
  </si>
  <si>
    <t>Our selected GWP of N2O</t>
  </si>
  <si>
    <t>Tailpipe emission for bio-based ethanol</t>
  </si>
  <si>
    <t>Total emissions from combustion of bio-based ethanol</t>
  </si>
  <si>
    <t>Tailpipe (CH4 and N2O)</t>
  </si>
  <si>
    <t xml:space="preserve">Product type </t>
  </si>
  <si>
    <t>All the CO2 emissions are assumed to be offset by the CO2 uptake by the corn during plant growth</t>
  </si>
  <si>
    <t>Ethanol density (LHV)</t>
  </si>
  <si>
    <t>Note: All the calculations are based on LHV</t>
  </si>
  <si>
    <t>㜸〱捤㕡㙢㙣ㅣ搷㜵摥扢摣ㄹ敥㕤㤲攲㕡て搷昱㜳攵㑡㠹㈵㑡散㤲㕡㙡㤷㌱㔴㤷㕣㔲㌲㙤扤㐹㐹愸㕢㝢㌱扢㜳㐷㕣㜳㘷㠷㥡㤹㤵挸戴㠸㤳〲㑥摢㈴㘸㤳〰㐱㘰搴㠱搳ㅡ㐱ㄲ户㐱㠰㈰㉤㠲ㄴ㘹㤲扡㍦㡡愲㉥ㅡ㌸㈸㡡愲㉤晡挸愳㐸ㅦ戰㝦ㄴ〸晡愳敥昷摤㥤㔹敥㉥㔷㤴慣戸㠰慦挴挳晢㍣昷㜱捥昹捥戹㜷㤸㄰㠹㐴攲㉤㈴晥㘶㑡㌱㜳晦昲㘶㄰㉡㜷戲散㌵ㅡ慡ㄶ搶扤㘶㌰㌹攷晢搶收改㝡㄰づ愱㠳㔹愹愳㍤㌰㉡㐱晤〳㉡㕤戹慥晣〰㥤㡣㐴㈲㥤㤶㐹戴挷㍦搹㌸㈳㌹㑡愶㐰㐶搱㉢戱㔲㥥㍦㔷㝤ㄶ慣㤷㐳捦㔷㐷㜲㤷摢っ㑥㑣㑤㑤㑥㑤ㄶ愶昲昹挹晣㤱㕣戹搵〸㕢扥㍡搱㔴慤搰户ㅡ㐷㜲攷㕢搵㐶扤昶愴摡㕣昱搶㔴昳㠴慡收㡦㔵慤㐲㘹慡㌰㌳攳捣捥㤶㐶㑤㜰㍥㕢㥥㍦敦㉢㈷㜸愷㜸づ㤳攷戹昲晣攴㔹ㄵ扥㔳㍣搳攰〹㤶ぢ㥥㙢搵㥢敦㄰㔳㠳〷㍣戳愰㙡㜵㑡㐲㈹扦摥扣㍡㠹㘵昷ㅣ㌴㑡挵挹戹㈰㘸戹敢ㄴ㙡㔹㌵ㅡㄷ㤵挳攵㐸㜷㈱〸捦㕢扥ㅢ㡣扡㍣㍦攵慢㘶㑤〵扢摣挵㡤㥡㙡㐴ㅤ㠳戴㝢搹昲捦㕡慥㑡㌱㌳敥戶㘵戸㘴慢㘶㔸て㌷挷摣㑢㠱扡㘸㌵慦㉡㜶㌱摣㔳慤扡㉤㔲㈹晣㑦っ扤㙦搰捡戴愰戰ㅥ户扣㙡昹愱㉥㔱㠴㔳㠳晡㜶愹㡢摥㐵捦扡愸㔲戹扥㔱㤴搹㜲摤㝤㔲昹㑤搵攰㈴㤴攴㐴㕦㈷㝤㐰㙤㌹㜴㑥㉡摥づ㡦㐵㡣㐴㤶挰扤㜰ㄶ㔳㤲㤴㕢㐱攸戹㌲㠳扣ㅣ㘱挵㈸挸扤㈷捡攷捥㤶攷㔶ㄶ捦攲攷㤱戹搲㤱摣挳晡㝦戹㜴㐸㡥戱攷㉥㄰㤱㝡ㄳ挶搶捤㤵攳㤳ㄵ㉢㔹愹㈶㉢戵㘴挵㑥㔶㔴戲攲㈴㉢㔷㤳㤵搵㘴愵㥥慣㍣㥢慣慣愱㑦㥣搲挳挳挹㈸㍤㤵㔹捣㝦㝥㙡敦ㄳ扦㤵㝣搳昳㉦敥晥㌵㐱晢搲㠶挶㔵捡扢㐸㜶㠳㤸㝢㐰晡㤶㔷散㉣慦㜸㐸敥㘵捦㝤㈰㐲晣ㄸ换攳ㄲ㑦㝥㈶昳捦戹戵散改㉦㍣㤳扦昰㕦昳㕦㝦㙤昴㘷搰㝣㈱㍡㡤〵摦扡〱晤摡㔲摤改㐹㔸散敤搸㉣㑣搶㤹㜱㡡捥搴㤴㍤㤳户㡥㔹〶捦昰㜶㤵㈳㡢扥愳捥㤵㝡搳昶㙥㘸㙤戹㝦摥ち搴㤶昲㑣㐴㙤昳㕥慢㘹〷昷つ㙥㕣づ慤㔰摤摢摦戶挵㘴摢戰㘵搸㤲ち昴㝣て昶て扢㙣㌵㕡㙡㙥愳摥㙥㝥愰慦ㄹ㤶攴㔵㙦摥㝡搲㔷搷㍡慤摢㔶㌴〷摣扤慥㜹㙦摢㘵扢愹扤慥㕣㜹搵ぢ㔴㔳㉦㙦挲㍤㕦慦慤㈹㝦㔹ㄱ戵㤵慤户扡㡦㑤㤱㌹㑦㥣㙢㘲愳㌰㔰晢攱敥㕡㘷㜱㈳㔴㑤㕢搹㔸敦扡昲挳捤ㄵ慢摡㔰㜷昷㜴㘹捦㠹㠶昷昴㔴㥦昴㙡慤愰散㌵㐳摦㙢昴戶捣搹搷㉤㐰㠸㝤挶戳ㄵ㄰㈰挵㤴㄰㠹愱㈱㈱ㄲ㠷〷㤹㈱昹〶㤳㕡㄰㕤㈲㈶㈰摣搳慢㜶㤳ㄷ戱㍢散愲愱愸㤳挹〳户㘰愶昹㤲捤愱㥢㜷散摡ㄳ㕤ㅣ㝢㍦㜲昳摥㝡㡤ㅤ挹晤晦㜶㑥㈶昷㐴扢㕦扣づ㤸㝤摣㙡摡つ攵敦攸愰〵㔷㈴敦〱㌱㝥〴㑢扥改改ㄱ㉤挴㠶搸㌴㙥搴敤㜰搵㕣㔵昵慢慢㈱敡攰挴搳㘹ㅥ敤戶㈴敦㐵㤵扣㡦攴㝥㤰㑣㈶㘱㍥挰㑥㘶㐶㍥搸㉥ㅢ㠴戳户て攰っㄳ愴㜶ㄸ昰敥㠱攱㥥昴晣㘰㘸㘸搰㉥ㅦ户㠲搵㤰敡戹㘳㈳愱㕡㍥㐴㤲〳㌱〸扦户昴て攳攸㤴愲ㅢㅣ㜳ㄷ㤴㘳㈱昸搰搶㉤㉣挳㙤晢戳〵ㄵ搴㈴ㅤ摦ㄲ㙣㘵挳㐴づ挶㍦敡㔲晢搵㐶戸㘰㠵搶戰ぢㄷち㈹㐹㜴㥡搰愳摡㌹㡥ㅣ搳㜵昱攸㑣㔴〲㠷慣捥㜶㜱ㄹ搱ㄵ㙤㑥㌰ㅣ搸㑢㘲㈸愲㍢㙦〲㙢愷㤳㌳晢ㄵ扤搷ㄵ挲㐳摢愷㔴㜳㘵㜳㕤〵散㥥㌶㜷㍣捡㝥昳㈲戳㜳戵敡愵戰摥〸㈶戱搲㔳扥搷㕡㝦㈷昹㤰㤷摣てㄲ㈷攳ㅦ愱挵户扦㈷〶戰挳搷㈹㥢㑡㈵㤱㈶㌷搶㐸扡㘸愹戵ㄵ㤹㌸挹㠳挸㘵㜶㙡㌳攸戵摦㑥搸㐰搵ㅢ㜵㜱㐲㉢扥搲㠱㔰㕡ㄷ㜰摡㘳敥ㄵ捦㕦慢㝡摥ㅡ昵㘹㤷㉥〵慢㑡㠵っ㉥㐶愲㘰㑡〷㑤㐲っつ昵挴〸㕤㔱〸挳ㄲ昳㄰挸搸㕣愳㤱㡢㌹〶收㘱㔴つ㈱捣㌱㈷㤰搹㝦扡㍣㤷昳㥣㕣捤昳㥢㌹ㄵ〲昳扤挶搱搲搱㘳㐷愷昳㔳愵挹㡤㐶戰㈱扥ㄷ㌹晡ㄷ扦昱扤㡤搱㔳挷ㄷ扥㝡㜶昸㜸攲改攲㜵昱㝡搴戰㉤扡㘰㍣愱㐳㥥㐹㘴挴㜷搱㡤昰㠲㝣㙦㤲㜹㤴攵ㄴ挹㌴〸㐰㐲ㅦ㍢㌰愲搰㉥ち挶㈴挴〹㌹㐳㜲ㅣ㐴㌰〲搱㐱㔲ㄱ㤹㌸㠹㍦〷㝦ち㕦ぢ㤰㐱㡣收挴㔲㥣攴愳挸㘵攴づ㙤㠲㜱つ㠵㈸㜹㘸㤲挷㈴㜹㐴攲㑦挰㤸㤱捥戶〳昸㘶搴搰ㅦ〲ㄹ㠴搴户攱扡昴ㄶ㥤换㜵㜵㠳戶戶换㐱㜴摣づㅣ㈹晥㌱㘷挱㍢敢㠵ぢ昵㘰扤㘱㙤敥㜱愲捣㤵㔵搵㠴摢昶攱扤晢敡扣昵㜵㘵㑢㘷搹㙢昹㌵戵戴昰㙥㜰敢㌸づ㥣愳昶攸㐹㠱㜴㘷㥥ち㐱愷㠰㤶挸〵㌰㠳戲ㄸ昴㌱晤愰愳攳昴慥〰㐱㘷ㄹづ㡥㙦㥤敡㑡㍤㙣愸ㄱ㐷㍢㘷㥤㑦㍢㌸㐹挴㐳昶戰戳戲ち㘳㕣ㄸ㜳㑥昹㜵扢㔱㙦㉡ち㘴㙦扢敢㘹㜵ㄵ戱捦㜹㉦愸昳㑡㌴收慣昸㔶㌳㔸㈷㡣搷㌶㜷昷㤴㌴摥ㅢ捥㝣扤ㄹ㘰ㅡ㝤〵㘰㝥摣㔹㕥昵㙥攰慡摣㜲㥢愷慣昵攰㕤㈱㤹㉤ㅢ搱攲ㄱ㐹㤱㑣㡡㜴㌲㝤愷㌲㌲ㄷ㜱搸㝢摡㥢捥㐱㔷㐳扦㕥㙤昱挰㔰㥤㐸搰捥㔳㈴㄰㈰㐵挸〸愱ㅦ戰扢㐴搸ㄷ㙤㜱慤㍤户捥㠱㡥扦昳晥愰愳㥢㤳ㅣ㜳ち攴㠹㔳㤷㤶戶敥㈱㍦搵晢㠱挱㤸收戶挳㍥つ㉢㙤ㄵ㘲㈸㐸㡤㠲㜵㐲ㄳ㔸敡㔷换㡣愳晢㔰㐳㜷㙤㘵㑦㈲㜲ㄸ㜵㑥㕢㔵搵㐰挰攳㕡攱慥㜶㠱㤱愷㙢㌵㠲愸慤散戹慥㐵㤵攳㉤㜹戹㘶㌵㔴摡㤹㙢㠵摥㤹㝡㔳㍡㈰㕡㉦愳㉡㙢〳㔵搶㐶㍢㌴㜱㉥昲㈲愴昳攴攵㕤戵晣㝡戸敡搶㙢㘹ㄶ㜸㔹㜹㔷攸㉡㌰㠴愱㘸㥣㘲㍣改㡦㜵摡ㄱ〷挴㍤㠹敢〱㡦㡥攲㠷㐶㈷㠵㠹㝦攲づ攳㘴愰㡦㜶㉡㜲〹摣っ挶愱㠴㈳㥤摥㠸ㅦ挵摥㜸づ㌵㕡戳〵挳㕣㌶换㈷㐰攲挷慤ㄴ㈳捤ㅤ㠳㈸㐶㈱㤹搳㥥㘵㥦戴㙡㜸昱ㅡ㡥摥扢搲㄰㉤愱挶捦㌲慣㉤攳愶㠴ㅢ搸昵扡慤晣㌴㉢㤶昱戸㤶㘲㐰㙣戶㘵〸〷㍦㤴㌰㡣㤱昴愰戹㤶㘲㕥〷愲㘰愱晢昱㙥㘹ㅢ晦晦戸㔰㝡㡣敢捦㘴昴㠳挱㤳挸捡搳㈰㈲〷挲晤昴㜵㌸㠳㉡㜹ㄶ挴搸て搲㉦㥢摥〸ㄳ㜱㈸攳㠴ㄴ晤㕣㡡戱㙦ㅡ㜱愲づ㥡つ扤㤱㤱慥㘰搷㙣挷戹改昸昹挹㕣㠶㤶㉢㍢搳㠶ㅡ〶搵愳㑢挱戲扡搶攲ㅢ㤳搵愰㙣㤲㐹㍣㈸㈱㙣敤㝦㌶搸戶〸戰㜶㤷㤵㡥㠹挵愰㈳敢㐰㡡愰㝣捣㜳㈰㍦㐷挳挲㕡㉡㄰㠴摤慡㠵㐱敥㝣㝤㕤搱㘵攴ㄶ㜹愹昶敢㌵扣㜴攵㤶㄰昲㌷攱㌱㌶戵敥㈰㕥攸㠴㐱㜰㘴ㄷ挰㈷㈱㉦㤲ち挶㤷昱㘹㌲昴挸㘴㌸㤵㕣㈶㔹〱ㄱ㡣愵ㄸ㔷挴㕥昰ㄲ戲㠰㔰挱㈰㡡㥥㌰㘱㕥〶戹㕤攴ㄵっ扢昴晤散ち㌲㠲㤰㑣㔰敢㈸昹㉦㈲㝦㙢㈵㘷㥣愶㤵晣㈹㘴㘲㈵ㄷっ搶攲慤㜴㘹捥㉦愱㕡晥㌲㐷㌰㤰ㅢ搰攱㘹㜶㜸㠶ㅤㄸ摢㔱㝢捣ち挸㤱昸愴换㝥换㔶㜷㜰捣ㄶ㤸㈴㘴㤵㔴㌰ち㡣愷㝥〴昹攸㤸㙢挸㑡㥢ㅤㄸ㕣攸㉤㈹㘴攲㈴攸㐵㜴慤ㄳ㘵㘸ぢ〶㤱愰㕦挱户㠱てㄱ㉢攳㄰㠶㤶挳捤〶愰㥦㔹㉡㝣㍢㐷搳㙤㌷挳っ㍤ㅦ慦敡愹晥㝢㜸㘷㉣慦摡㈳㝢晢摥㌸昴㌰戶㄰攵㡣ㄷ愰㘱㌷ㅤ捦ㅤ㙣㕤㜸㌸㠶挹㕣〵搹㝢愶㕥昳扤挰㜳挲摣㌲挲㥡ㅣ摦㡣戰搷晣㥣昱ㄹ㜰ㅣ㌸㈷㌷㤶㙡㘲㈳挶㜵摥愱㌲㙢㑤敦㐶㔳慦挶〸昸㜴愶捦㙢㜸㤸搳搰挸㜵晡㔹㥣㘲㤶㠸挸挱昲㔹㤲㌵㤰戱㘴㤶戸㐲㘵㌱ㅢ㈰〷换昳攵㡢㤵搲㑣捤㥡㔶㑥改戸㥡㉥ㄴ散㘲愹㔴㉢ㄴ搴㡣㌳㍤㍤㔵戵㑢㌳搳〵搳敤㜴㉤ㄴ昲戳昹扣㔳㥡㥤戵㡥ㄵ㡥㔹捥㙣愱㕡慢ㅥ㉢ㅥ㉢ㅥ慦㔶昳㔶㐹㘵㠹㔸㘴㉦ㄹ㠷㐸て㈴㑢愰搲㔵敢慣扡挶㉡挲㤶慥㘲〷摤搵愰㡤摥㉥㝥㜰㔳愲㉡㙡挲ㄶ㉡㌵㍣㉣づ昶扤っ㙤挳㥤捥搵摡㌴㘹敤挶挷㜱搶户㌷愸㔷㤴ㅣ捣㈰㔷戶㐸慥㠳㘴〴㘱㐵㡢攰〶㌲㕡㔶昸㥤㈵㥥戰㘰㙥㠰散㉡捦〳扥㍡㡦㝥收㈶敡㐶㔱愷戱昷㈲ㅥ搹捣て愰收㉥搴昴扥摦㥢扦㠲敡摤愸挶㉤㌲扥㔷㔲愳戳〴㉡㉤㔹ち㕣㍦㜸换て㌲㌷〱㈲〸㔸㝡㐱㍤㤶㜵㈵慥晤㜰㤴愱㘵〹挲て慤㑢㝣㄰㈷㐲㥤㐶㍥㈱愹愸搴㐹昱慢愸愱㕥昶敡ㄵ㐱㐸捦晥㍣㌲昲㈳㈰搰㉢愲㡥搶慢㕦㐷愶慤㔷挵㘹㝢㜶愶㕡戳㥤攲捣㔴㈱㍦㌳㙢ㄵ㥤攳戶㔵慡ㄵ㔵戱㙡㤵㡡挷捣摦攸㜴㥤㜲㔴搱戶慤㠲㔵㉡㔸㠵摡㜴愹㍡㘵㑤搷㘶ぢ挷㘷㡥㔹昹改搹晣㑣㤶㜸愶㌵收㌷㤱㤱ㅦ〵挹ㄲ挶㜴搵挷㔸昵㜱㔶ㄱ搴㝡㝢〹ぢ㔵搴㉤㜱つ晢愰摣戵晣㍥㠱ㅡ昹㐹㤰㡣愸戲㤱挵㑦㠱ㄸ搱㑦㤶㐰愵昷㐸昹㐹ち㑣㔲㐶㤲ㄲ挹摡㈰扡昱㉥㔶敤㈶㜹㠱㠴挷㥦㡤㑦㍤㑢〸搳扤㝥〷㤹戱㈱㠳㔶昸㘸㥦愶づ㡥挱㈷晡㥦㝦ㄷ昱㥣扢挹㡤つ㈱昸㘸扢散㔴昲晤㜷挶㡢戶㘰㠲ㄵ㝦っㅢ〷昲㔳昰攱戹㙤〱ㅤ㌹ㄲ昳攵㘷㐱挴ㅡ〸户㉣慡㤸㠳昳㔰攱攴㑢㈰〶戱㈱㍦㘸昵㍢㝤㔳㈲昷㝤敥㔲〰㝢挱户挹ㄵ㙦慥昳㘱敢慥搸㡥㈶攲〷换㠳㕢㌵㜳搵〰ㄷ挱㔰挵挳捥昹㥤㜱㜸〰〴㥥愲㘱㠲捦㥢晢戶㑡㕤搱搰㝤㕢戵㑢捤〰㑦昱捡㡥㌹〶㜰攲愹攴㤰ㄸ昸〰ㄱ㝤挲㠲攱挶っㄶ㥢㉤㌷㡤㍤摣㌷㈰ㅡ㥣慦㠷㍡昴愱晡〹㐹㘴㌶㝦ㄷ攴挱㥥て㔸〷收づ㜴㍥㘱ㅤ㈸ㅦ㈸ㅤ㌲㥥挱愹扥㡤搹㝢愵挵戵㌰㘵攴换愰㠲㐸㑣戹〸㐹戴㌷㍦て㌲㝡攲挰改〳㔳挵昷㠳㑥攷㡤愷㌰㔹㍦㘶㙡昵㡤扦搶改晢㌷攳挳敤昳戰㐶㝥㠱攴㡢㈰㠲㡥㠰散㔸㉤慥㠱㜰㈳昸㤵ㄸ㈷慥㔲㑦㈸散慥昴挶㘳㔱攱ㄷ挶〹扡扡挷搳㘲晦愷收㡣㝦㝡敥愵㌷㕦㜹昴攰㘷扦昲㔶昴晢戹㙣㡣挳昲㑢攸㉡㕦㈱昹㝤㤲㍦〰ㄱ㠴挹㕤㉣ㅤ㈲㌹㑣㐲慢ㄵ攷戱㠲㠱㙦㑦攷愲㠶晥挷户散㠷㌱㑣㥢昷㔷㤱ㄹㅢㄲ捦攳㤷搶昷㌳ㄸ㐱㝤搷愶昰㌵㌲晦㐸摣昴㘴搴愴㑤攱㡦搸㐴㌸㙢ㅦ㍢㜱搳晣㍡㐸晢搸愷㜹散㔳挷挵㈹っ㠹捦㑡㝥〳捤昲㡦㐱挴㐷㐱摡攳〸愲收㌷㐱戶㘹㑢攷㡢㈲戴愵㜸㐸捣㠳㔳㝣搰ㄹ昹㉤㜲昹ㄸ㐸捣㕣㄰㐱攳昶㜱〲攴捥㠲㈰㝡敥㉣㠸ㄸ㔰攵户搱㔵㝥㠷攴㑦㐹㕥㈵昹㌳㄰㐱搴ㅣ㈴㡤ㄲ㤶㍡㔰ㅡ挵愸㘱摢㑢㈰㌱㜶愰㈹㜴扤㔱㜵㝤㌷ㅣ㐷㜷挳愱㉦ㅤ㜱摡搵㠴㐵挴㠷昵㐶㐳㠷㔶愳戸戴晢昸㜲㜷ㅡㄷつ㕣搵昱摤㍡㜲捤㜸戳愲㡥挷搷㐲愹㑢ㅡ㔳㥤㜳㍥敥㠹挳捥㔲㠰㜷㐵㍢㡤㉦て㘱㠸㙦摤敦㠶ㅢ㍤㠲摤ㄴ摤〷㈴挶慦㝤挹㠱㜱㈶〳挸ㅤㅥ㕢戶捥㈳晥㈰㤷攴㕤晦捥㥥ㄸ捤扦挰㘴昱ㅤ捡敥㝡扤㑡㠹ㄹ㠸戸ㅤ㜳㝣㈸愱㐱㠱㉥㕤晥㈵晡㥢慦㜱〳㠰㔴敤慦㐱㌲昲慦㔰搳㝥㉤㜸〰戹㠴㐱捦搳扦㌹㐶晥㈷戹晢扥捦㙡㈳㈳摣㜱㥣㡣㤷㤰㉢昶㌹愵摥㐰戲㝤〳搶㜸㍥搱捥㐷昷搹㠰㐰戶攵〷ㄹ㈵㌲愵㕥〶搹〹敥㘹㍥挳㙥挵攲ㅦ昲愴摤㑡㐳㌵慦㠶慢㥤㍦摥〱ㅢ㝣昶㤳㝦㑤㑥搱㡦㐱っ㝤戸㙦㤱摤㈰っ㜵㕤戳慥㉡敥㔶㉥〵ぢ㥢戸㌶搴㙢戸慦㤷㕢㙥慢㘱昱晢㌵慣㑥㄰晡㐵㐲㄰㡢戹㐴昹㕤㤰捥ㄴ㐴捤㝥㌵戸改㌹㄰愷愳敦㙥搲㕤㡣㥥戶っ晤㤹㍤捤㌲捣愴㙡戸换愱㕡ㅦ㜱摢㐷㐶㔳挱㈰㑣㘸㌲ㄵ晡㌶㜳搳㤹愲ㄳ攷㜰晤㤱㡣㠷㝣攲〷㕦晢昷搷晦㌰昹㤸收㤷昸㐹愴㉤戱戳㠸换㍦㜹换㤸㠴㑥摤搱㑣摢〵换ㅡ昱ち〸捦愹㥥昹㥣昵晤扢ㄳ户㕣㠰㌸㡡〵㜰ㄱ㝡㌴扤ㄱ㐷㕦㝣攸ㄳ晦昹愱搷敦扥昵攸㈳摤愳改挶㌸晡换㙦ㅣ㝥晡㝤捦て摤㝡昴㐴昷㘸㍡㉢㘲愵昹㌷㈰㠳つ昰㄰晡㙦㌷挰扦㐵㝦㐹〳摣㌲扥扦㘳ㄵ敤㑥㤳㠴愰慦愳〱挶㐹搰挳扤ㄴ㤵〴㝤ㄷ搵ㄷ㡡㐷て愶ㄵ敦敦㤱㠹ㄵ㑦㝣㉢慥晤㠷敥摡㙦愳挰敤㕥㌸晣昲て㕦㍣㥡戹昵㜶ㅦ敥摥敥㜷愲搱扦晤㤵㑢㡦晦换敦晤捦捦愳㠸ㄴ㙢挶㜶㑤ㄱ晢扢㐷搳㕢㜱敥㔷㝥昴扦㜳愳㘲攴搶㜳攷扡㐷扦ㅡ㡤扥攷戵昷晥昷搵捦摤挶攸㠷扡㐷搳㍦㜲敥挹ㄷ㕦㝤攱搳敦搹㝢敢戹ㅦ散ㅡ㙤㄰㉥晢㡤戸敢慥搱㡢攵㔴捡㍤昰㝡搱㕦ㄶ昲ㄹ㝡愲挱扦㉢摣昱㠹㡥愶㉦晦ㄵ㐴㄰㠴挹㐳㝥㍦捡戰㌰㑥摣㘲㈶㑤㕦㍢㑥㠸改㤴〴㤵㠹㑢㤴㍦㘰㌵昵㐸㡦晦㘱㤴搱攳愹ㅢ㥤ㄱ攳搴㠹㑥㐹攸㘹㔱㈳摢㔰㠲ㅣ㔲㤶搳㔳㥢攴扦㠱㈰㈲搳捣㔹敥改挵㐹㜴慦ㅦ户㝢戱昳戳昸ㄱ晢㜰㠰㡣摢收㔱㐸㐳㑢搹慥ㅢ昶昶㌶㡣晣ㅦ攲㘷㙤攴</t>
  </si>
  <si>
    <t>㜸〱捤㔹换㜳摢挶ㄹ㈷㐰〲〴㈸㔱愲㥦㜱敡愴愱ㅤ㍢㉦挹っ愹户散慡㤱㐴㕡戲㘲搹㤶㑤搹㥥㑥てㅣ㤰㔸㠸戰昰㔰〱㔰㤶搲㐳㌲㤳㐳晦㠰㥣搳㌴㤷ㅣ㜲㐸慦敤㑣愷愷ㅥ㍡㥤愶晦㐰㝢改㑣愷愷捥搴敤扤㜵扦摦〲㤰㐸㠸㤶㘵挷㥤昱㑡㕣敥昳摢摤敦昹摢㘵㑡㐸愵㔲㡦㈹攱ㅢ㈹㠳挲㙢昵㕤㍦㘰㜶愹敡㕡ㄶ㙢〵愶敢昸愵〵捦搳㜶㔷㑤㍦㐸搳〰戹㘱㔲扦㉦㌵㝣昳㈳愶㌴戶㤹攷搳㈰㈹㤵㔲ㄴ㔵愴㝥㄰挱愷㄰㔷㔴捣ㅡ捣㔰戶㕥㕤扣搵㝣㐰㔴敢㠱敢戱搱攲扤㜰敥㕣愵㔲慡㤴㈶㉡攵㜲愹㍣㕡慣㜶慣愰攳戱㌹㠷㜵〲㑦戳㐶㡢㙢㥤愶㘵戶慥戳摤㜵㜷㤳㌹㜳慣㔹ㅥ㙦㙡ㄳ㌳㤵㠹挹㐹㘳㜶㜶㘶㤰㤶㑥摤慣㉥慥㜹捣昰㕦ㄴ㑤ㄹ㌴㙦㔵ㄷ㑢㌷㔹昰愲㘸㘶㠹㈶㤱慣戹戶㘶㍡㉦㠸愸〴摥㑥搶㔸换㠴㄰ㄸ昳㑣㘷愳㐴摢敥㘱㌴搵愶㑢ぢ扥摦戱户㈰捦㉡戳慣㍢捣㔰㘸愶㙡搷晣㘰㑤昳㙣㝦搰〶晦㤸挷㥣ㄶ昳㠷散慢㍢㉤㘶㐵〳㝤挵扥愷㜹㌷㌵㥢㘵㔰ㄸ戶㐳ㄹ慥攸捣〹捣㘰㌷㙦摦昵搹ㅤ捤搹㘰ㄸ㈲搹换ㅤ㔳ㄷ㌲ㄹ晡㑦愵摦敥户㌳㉥㈸摡㡦㕤㙤㙢㕥挰㙢㄰㘱愵摦搸㉥㜵攱愷攸搹ㄷ㔴慡㤸㤸〵㤹搵㑤晢㍡昳ㅣ㘶㘱ㄱ㐸㜲㈴㌱㠸㌳㈸㤴挳ㅥ愷攲攳㐰㑡挲㐰㘴〴㌸ぢ㔶㤱挱慣搲慡扢㜱搳昵㙣搲挹ㅢ㑣㜳收愶㈶㑡搳愳昵㐰慦戱敤戹昱㔲㜹㙡㜴搵㙤㘹㘰昰摣攴㙣愹㌲愹慡㌴㐷捤㘱昶〰㘵慦摣㕦扦㕦㕣扥戶㕣㌴㕣慦攸㘸愴攲㥡㔵摣搰㝣㜵㄰挳昲㤴〹㤹㝦㤳㌱㜶㉦㡤㜹㘲㐳ㄳㅢ㑤戱搱ㄲㅢ扡搸㘰㘲挳㄰ㅢㅢ㘲愳㉤㌶㑣戱昱㐰㙣㙣搲㤸㌸㈹搹慣ㄸ愵搱㕦㙦㑦晤敤捣敦㤶扦㑡㜷㍥扦昹改扢㥦づづ搳愰摢搱戱㙡㥥昶㤰ㄴ㘵㕦〷挷㑡㘴㝡㐷㌱㍥戲㍤㘳搲㤸㌶㉡ㄵ㝤戲慣㡤㙢ㄲづ㜹㔴㈹ㄷ㘸散愰㜱摦㜴㜴昷㈱ㄷ晢㙢㡢㥡捦昶戵㘰㈴敡㕢㜴㍢㡥敥㥦敤摦㔹て戴㠰㝤㉦搹户㑦攴挰戴㍡ㄹ〵昳昹㝡摦㑦㑥扢愷㔹ㅤ戶戰㘳㠶摤慦㈷扡挹㈴摣收㤳㝢㤷㍣昶㤳扤摥〳㍢㕡㈰摦戹捤㘹ㅦ㌸㘵搸ㄵ敥慢㔸㙤扢㍥㜳昸昶㐶散㌵戳戵挹扣㍡㠳攷㘵㍡㍦敡㈹㜴㐵㜶㌹㜲换愱㠳㤲愵改攷扢㕢㡤慢㍢〱㜳㜴愶搳㝥户㤸ㄷ散慥㙢㑤㡢㥤敥ㄹㄲ慥㐹ㅤ慦昶㌴㉦戹慤㡥㕦㜵㥤挰㜳慤摥㥥〵㝤㕢㈳㕦愰摦㜰㜵㐶愶㥣㐱㈲扦㥥㑥ぢ㐲敡扤㝥昶〴扡㝥㠹ぢ愲㑢挴戰散㌳扤㙡㔷扡㐳愷愳㔳㔸っ㍡㈹㕥㜸ち㌱㑥ㄷ㘴摥㝤昲挰慥㌳㈱㑣㘱昴㍢㑦ㅥ捤昷戸㈷戹晦敦㘰㔱㍣ㄱ㥤晥敡㌶昹换㙢㥡愳㕢捣㍢㌴挸ち搸㤱ち㘳㤱晥㐹づ攱㠹摣㠳㘳ㄲ㜶㠴㕤改愱愹〷㙤戹捤捣㡤㜶㐰㙤ㄴ㠸ㄵ〵慣㍤㤰搴攳搴愴㥥㐰㜶㤲戲㕣㉥㈵㥦挲㈰㌹愷㥥づ敢ㄲ晣搵戳㝢㘲㠴㝡㤵㝢㝥ち搳扥㘴㉦戹㥥㥦㑥昷㍢攵㌵捤㙦〷㔰捦㐳㍢㜱㌴昵ㄵ㘴㘷㈸㤳攰㈲㥦敡攸㜱攲っ攲㔹摥慥㌱㐳㈳ㄴ挱慤㕢搰㈴㍢っ㑣㌵收户㔴㐴戰ㄵ戲㤵ㅤ㤹㑡㘴晣㠳㌶戴㥦敤〴㌵㉤搰戲㌶挵㐲㤲㤲㑡㠳㐶昸慣戰㠴㤹㜹摥ㄶ捦捥㐵㌵愲㔰攰挵㉥㉡〳扣㈱愴㐴㠶㐳昶㤲㑡㐷昹攱㠷愰扤㈳㕡挹㐹㐵敦㡤㘹ㄴ㙡昵㘵收慣敦㙥㌱ㅦ挳ㄵ昹㔰㔶㈶捤ぢ挴㙥戵㥡㜷〳搳昲㑢戴搳㘵捦敤㙣扤㐸㍡愰愵扥㑡㔹㥣愴扦㤳ㄶㅦ晤㑣挰㡥搹㙤挸愶搱愰挳㔱つ㉤㉡㘲愱捡戵㤵ち㜱㔲㕦愷㔲敥戰㍥〹㤱昵㔹攲㍦㡣㙦搰㈶づ慤㝢㡣㈳ㅡ㠵㔷㠸摢㜹晢扥敢㙤㌶㕤㜷ㄳ晡㌴挴㙢㝥㥢戱〰㈸㘱㈰㐲㐵ㅣ晤〸㐲㍡摤ㄳ挷扢攰〴昰㠵㝣㡥戲晣㠲㘵ㄵ㘳㡡扥㝣㥥㥡搲挰㉢㙦㔲攱摣㙡㜵愱攸ㅡ挵㤶敢㌹㐵ㄶ㤰捦㜷慤㑢㌳㤷挶㉦㡤㤵㉢㌳愵ㅤ换摦ㄱ晥㐲㑣〵㕥昸敦户㤷摦晡搳昹搳㉢扦晡捦㙦㝥昶挵㔸摥ㄴ晥ㅣ㜵㈴ㄱ㠰〴㡦昲っ㥥㥢㌳摣戸㘷戲㠷㔰戵㈱㠳㔰㕥戵攳〷㉥户㡢扣㔱㜳㙦扡㐱捤昴户㉣㙤昷㠴ㄱㄵ敥户㤹㐳㔱换愳攰㤵㘸㜳户戶㤸慥ㅡ㜵户攳戵搸㑡敤㘵㠸㙡挴づ搲㉤ㅥ搰㐴㠱搲昳㌹敡ㄴ捤㈴㑦㑡㈹㈵挱扤㈶敤㡤㘳捤慥搸挸㡢㄰挵昰㍥㐷搷捤挰㘲〳〶㡦㑢扣慣ㄸ挴㐵㠲〲㝡搶㔸㙦㤳ㅥ搶昲挶戲㘷敡㤶改㌰〸攳㘴㌸㜴㤵㙤㔰搸㕦㜳㝤ㄳ愸㌳㙦慣㝢㥡攳㙦挱㠳戵㜶㡦昷搴戸慢㤳㡣㐵搳昱㘹ㄹ㉥㐵㤴㠷㡤㝡摢㝤㐸㌷扤㡥敤㉣㙢㕢晥㑢㈱ㄵ㔸㝢㤸戸㘸〴㔱㄰㐵㐱ㄱ㤵攷㤵㡦晣ㄶ㔱㍢㑤搸摤攱搸扤㐸慡ㅡ㜸㘶戳〳㥥昱㜵挶㈸捦㈰攳㘲㑣㐹㠸㡦㐹㜷搵㈵挵〴搶挰㜶㝢㉥㑦㝤挳摥摥つ㥡挷昶户㌱攷ㅤ捡㍥㕣扥扢戲㡦挲扦搳㌵㔸㐲㐴㍦㌲攸㠱㈳ㅤち戵〸㐰〸㑡㐵挶㐹捡㠰㕡㔲㌳㜳〶ㅦ〳㈵ㅤ摡㉦㉥㔱摣ㅣ㌴㔶戵㈶戳㈸摣摢㕡㌰ㄴ㔶㠰扢攸㡥攴㐷㝤㔵搷戶㌵㘸ㅤ㉥㝢昵㤶㘶㌱挵㔸攸〴敥つ搳㔱つ捡戸㙡㐶㑤摡づ㌵㘹㍢㘱㘰㌶敥攰ㅡ挰换愰攵㙥㘸㥥ㄹ戴㙤戳愵愰〲愸晥㔲愸㉢敥㙤挴捣㌸挵敥㈴ㄹ改挳㜸㑢攲㉥ㄱ㌸〶敢㈰㝥㔲㙡㔱㤰改㑦㜸㑥㤴㐸捥㠷挷㐴昵㍤愲㈶昱〷ㄷ挰つ愴㐷昱戳捥愳㡦愹㠵晢㈷〱㈰て摤敡㐸㔴㐰㈵〳㥣㜵㈸㠴㐰挸捡慤扡㥡扥愴戵攸攱㈶ㅢ㍤摢㈸㈴㕡㜸ㅢ慦〰㔰㔷愵㝢〲摤㍦戶㑤㥤㜹ちㅡ敡昴㍣㤴〱ㅣ㤴㐳ㄹ㔲㜸㑢愷㈴㘹㐰改户搶㑡㑣敢㐲ㄴ㉡扢㥦㥦㔶づ搰晦挷敤㤹て㜰摡㕣づ敦ㅦ敡㈸戲㑢㤴〹㠰㡢㌸㑦㘲㐰〹〳摥愷㑣〲㌰㐹捡愶ㄷ㕦ㄱち挳愵㌶挳ㅦ㍣㠰晣ㄴ㐲㐹ㅣ㌲㑡晣㈰〳㕤㔰㑦づ㔱㥥ㄲ扦愲挸㜵搲㜲愶攷㐲ㄷぢ㐸〹㜱㠸㘲㠶㐴㉤㈷慦挹〷㤶㈵㘲㜶㥤㜱っ㈸〰昷挸㘵捡摥㠰戱㄰晤挶㤳摥て㘰捡ㄴ昲ㅦ搳ㄷ㑦戹㥣ㅡ㍡㌳〱攰㈸㘶〶戸㤳换ㅤ愳㕣ㅤ㐷㌶㐱㤹〰㍦挴昵㘱㌲㉡㠰㥢ㄲ㜴㈹挹愲〳敡ぢ㥤捦ㄹ㔰攴㝡戰㙢㤱昳㐰ㄱ㉣ぢ㑢㄰㝥搸㑤㠲㜴㍤㝡㔹捣㈴敦㌱㝢㜳〱摣〷㑥㈶敥㠸㝣ㅡ㝡㘰㈷搲ㅦ攸㝣㑦㥣㡦ㄳ散〳㐶捣㐱㤲愷㈹㍢㜹挳㙣㜹慥敦ㅡ㐱戱㑥戱戱㠸㍢户㤱㑡㤵ㄷ愴摦ㄳ挵扥㙢攲㘰ㄹ〷㉦㔹摢挰愰戹㑤挷㝤攸昰摤㐸㍥㥥ㅥ㌸扦戲㔹㉣㠳扢ㄲ㑦㙦ㄲㄷぢ戰㈹㝥㙦㤹愵㐲㍥㕤㠰㔲㐲㐷攵换㤴㕤慣㉥㔶敦㌴㡣改搹㤹昲戴㍥㕥㌶㉡攳ㄳ㤵愹挹㔹㐳㉦㑦㌵㘷㥡攳搳戳㍡搳㉡㑤昹捡摥搰㑡㜹慣搹搲愷㘶㘶换搳㙣㘲㔶ㅦ㥢㤹搵㘶㘷戵戱挹㤹戱戱改㠹愹挹㘶〱〲〵㜹昵〷挸收㈸㉢㐰换㜹搳て搱昴〱㥡摥㡦㥢昶㐶㐹㔰㡥愳慡㈲捥㈳㌴㠵㤶愰ぢ㉣㤳捤ちㄷㄳ㤷敡〳㉡扣㜷㉢㤱㘵㘸戰昴㕢㘲昳搱㈶昵㑡ㄱ㤳㌹㌳慢㔴㔰㙢㤴攵ち搰㕢㡥㥥慦㔲攱㜸㜵戱戱㑥攸㔸搳摤㌸㘲挸㑢㔱㍢愱攸ㄸ㔷㐳㈳攵㘵㙡㉦㜴㡤㈷㐰敤敡昲㌵㙡ㅤ愴㔶㙥搴昴ㅥ敡换㉢搴㜲扡㙢㥣改搰搳㥥挹㥦昴攴て愹㙦㠸晡扡愲扦㝣㥤摡㡥㔱㕢敦㝢㘸〱愶㠵㝤昲扢㑢㉡昵挹㥤㜹ㄵ㤸㕥扤㠱っ㍡ㄳ㜵愰捡摦〸搷愸㔴㠰〹昲ㄳ摦愶㐲㍥㉤㐱㡢慥㈴搸摤ㅦ㠵㡣㈴㥦㝦慥搲㜳捥㉥ㄴ㈱㑤敥㌷㜴㕡ㄹ昱昲昳搱㠲㐰㠱㔹昸攷ㅢ㤲收㜷愰搳㉢㘲㔰㝣㠳㍥㙡ㅤ攴愱㥦攵㝥㕢㍣散〵ㄸ㕡㜲捡㕥昱㐹㝡昴㑢挲扡扢戰昷っ㝤㉣㤶敡㐸晣㉡㜱㜱扦㘵愱改ㄳ攴つ㔸㍣敤㤶户㌷㡦㙥昹㘴昴搴㌱㠲㌷㡣㔳晢戵㉥愷㝦㜶扦㜵挵昱改扤㡤改㌱㐵㥦〲㜲㐶㑣ぢ㝤㜱㔸昴攰っ㉦て㙡昴攲戶愲㐳㑦捥昶〹㜹㡢㘶挰㈱㈳㌷㐰ㄵㅥ㐴扥㡢㙣敥挲搵ぢ㌳攳搲搷㈴㠸㈳慦搱换㜶慣〸摤挸愹昷㈹ㄷ攰㌸挰㝢㐱㠵敦㤱㝦㠴㙣敥挲ㄲ㉤㈲㝣㐵㡢㘰㈱〴㠵㥣晡㘳っ㠲㘳㐱ㄳ〸〸㜰㌰㜱晦㌰散ㄴ攲挰愷㉢㍤挲㈰愴㜹㥥愷㑥㐶摦㘷愲敦昳昳挳㌰敥㥥㤹㕦晣敢敢㉢ㄷ㍦晦攵攳攸晢攳㙦晦㐸㘹㜴㙤晥愷㈷扦㔹晥敢㐷捡晣㌸搲㘷㌷收㈵ㄸ㔴摦慢㝤㜸摤㡡摤〳㌷㜷攸㜱㉦㈳愰㝦㐸〲捣㉦㑦ㅦ昵ㅣ戲昳挸㘰慦挲㤷㜴搰扥㌷散㕦㐴ㅤ〷㙥搸㌰摤愷摤戰扢㥥愳ㄱ㐳㈴〳㉥㙡挰〸㥢戱㑢ち㥢愶㘵昱㠸㌳㐸㘸搸愳〷攱㔵扡昷ㄱ〶愶摦㌵㈲㔷㐳昷㐱㠰㡢ㄸ㙦愹扣㠶挹戲㜱换㈳〰㤶㌵㔶㝣扡慦敢ち㍤㘸〵〱晤ㄶ昲㌲㐰㘵挲〰ㄹ㈸づ㠰㈰挱㈲戱㙦昸〵㑦晡㙡㜶㈸搳㝤㝥挴敦扣㈲㐰昴昳㕤摤㘵㡤ㄶ敢扡ㄹ敡㕤㌷挳㡣昰㜳㤲㌲㔰㐲㉥昵㐹敡㌱㜶つ扢㔱㕢昴挵㜵㠴〳㈷捡㜲㉡㐳ㄳ㔰㔸昸㍣㈵挱㥦㈵捦〶㍣戴㠴挳㈷ㅥ㙢〷〶㜰攰㌸㘵㘰㤲㠷戹〳㤸㘲搶㙥㘸昸㍤㔶戱ㅢㄶ㜳㌶㠲昶摥㙦戰㘴摡昴昲慢㙥搰㈰㉣㠵㡦〰戳〵㔵戵ㅤ戵昰㑤攰ㄴ㐷收㌲捣收〴改㘳昴㜳㌰㙥㕥㈳ㄶ㝥っ敥〷攴㝢㉦扡㈶㑤ㄵ挰ㅦ搰㔰ㅦ㐴〵㔴㠶戱㑢ㄴㄴ㥣㘹ㄸ扢摢慢〹㝣ㅡ戵愸㥢㤴挵愹㠰改㍣㐲㕡㔴㈰㠰ㄵ㜷ち愸㈳㕣ち㥦㤱戸㄰愳ㄶ愹愲〸愹㠱晦〱愶昰ぢ㔱</t>
  </si>
  <si>
    <t>㜸〱捤㔹摢㙦ㅣ㔷ㄹ摦搹摤ㄹ敦慣敤㜸㜳㙤㑢ぢ㙣摡㠴㤶㍡搹慥ㅤ㍢戶㕢㑣㙤慦ㄳ㘷㕢攷搲搸㐹〱〱摢搹㥤㌳昱㌴㜳㌱㌳戳㡥㕤㈰敤ㅢㄲ㉦㐸㤵㄰扣㔴挰〳㔲换ぢ㑦㐸愵㝦〱攲㠵㍦〰ㅥ㜸〱〹㠱搴挲㉢て攱昷㍢㌳攳扤㜸攳扡㘹㤰㜲ㄲ㝦㝢慥摦㌹攷扢㥦㙦㌲㑡㈶㤳戹㠷挲㕦㤶㍣㉢㑦慤敤㠴㤱㜰㉢㌵摦㜱㐴㉢戲㝤㉦慣㉣〶㠱戱戳㙡㠷㔱づㄳ戴㠶㡤昱㔰㙤㠴昶㕢愲搰搸ㄲ㐱㠸㐹㙡㈶㔳㈸攸㔹㡣ㄳ〹晦㑡㘹㐳攷慡㤱㍣挰㝡㙤改㙡昳㑤㘰㕤㡢晣㐰㥣㈹摦㡣搷捥㑦㑣㔴㈶㉡㔳ㄳ搵㙡愵㝡愶㕣㙢㍢㔱㍢㄰昳㥥㘸㐷㠱攱㥣㈹㕦㙢㌷ㅤ扢昵慡搸㔹昷㙦ぢ㙦㕥㌴慢攷㥡挶搴散挴搴昴戴㌵㌷㌷㍢㠲慤㌳㔷㙡㑢搷〲㘱㠵てぢ愷㐶㥣㔷㙢㑢㤵㉢㈲㝡㔸㌸㠷㠰ㄳ㈸㤷㝤搷戰扤㠷㠴㔴㈵㙤愷㤷㐵换㈶ㄳ㠴〸㙣敦㔶〵挷敥㈱㌴㕡㌳㤵挵㌰㙣扢㥢攴㘷㑤㌸捥㜵㘱ㄵ戰㔲㜷㤷挳攸㥡ㄱ戸攱㠸㑢晡㠹㐰㜸㉤ㄱㅥ㜲㉦㙣户㠴㤳㑣っぢ敥㑤㈳戸㘲戸㈲捦捡㤸ㅢ昳戰㙥ち㉦戲愳㥤㔱昷㐶㈸慥ㅢ摥㉤挱㈹慡扢搲戶㑤㈵㥦挷晦㑣敥搹㐱㈷㤳㡣挲㜹摣摡㠶ㄱ㐴戲㐵ㄶ㑥っ㥡摢㈵㉥昲ㄶ㍤攷愲㐸㤵晢㔶㤱㘷㙢戶晢慡〸㍣攱㜰ㄳ㜲㜲扣㙦㤲㈴㔰捣㠷㕤㑡愵搷㈱㤷㤴攱㐴〹㜸ㄷ敥愲㤱㔸愷搶〳ㅢ搷㙣㍢㐶㜰收戲敤捤㔷捦慣摡户㠵㘳㡢㌰㥡㥦慥㥥戹㙣㙣攳㐷搷㌱㔳㉦㜲捤㌰挰㔷搶〳挳ぢ㌷晤㈰㌲㐸晡戲〹㈵㌲㐰攲㜲攴㤷㥢㌶㤴挰戲㍤ㄱ散攸㈳㕣㌵ち愰攴晦〳㡤散摥㥦㘸戲つ㈳摢㘸㘶ㅢ慤㙣挳捣㌶㐴戶㘱㘵ㅢ户戲㡤㡤㙣挳捥㌶摥捣㌶㙥㘳㑥㕡ち㐳㐳搹愴㍣昵摦㍦扤㝦攴挴扢换扦晦昸㙦攵挷㍦戲㡥㡦㡣㘱搲㙢挹摤㤶〳攳づ愴愵㈳㠸㤳ㄵ攸摦㐱㌴㄰ち㘸㑤㕢㌳搶挴㠴㌹㕤㌵捥ㄹ㉡敦㝣㔰㔶㤷㌰㜷挴㝡摤昶㑣晦㡥攴晤㔳㑢㐶㈸㍡愲㌰㥥㡣㉤昹㙤捦っ㥦ㅣ㍣戸〶㜲㡡㉦昴㡦㜵㤰散㔹戶〶捤㄰愱摣敦㑢晤换㙥ㅡ㑥㕢㉣㙥摢昱昰ㄷ晢㠶愱ㄷ㝥昳晥愳ㄷ〳昱扤摤搱㍤㈷㕡㠴〱摤㤲戸昷摣㌲ㅥ㡡捦㔵慥㙤昸愱昰攴昱挶摤㙢㜶敢戶〸搶〴捤慦㌰攵㔵㡦㜳㈸㔱捥昱慢ㅥ㉥ち㜵㌳㥦敥敥戵㉥㙣㐷挲㌳㠵㠹昳㙥㡡㈰摡㔹㌷㥡㡥㌸搱㌳㈵摥ㄳ〳㑦昴㜴㕦昴㕢敤戰收㝢㔱攰㍢扤㈳㡢收ㄶ愵搵扣散㥢〲晡㥣㘷㠱㜱捦攵ㄴ㈵昳晣㈰愵㈲摥戰㈲ㄹ搱挵㘲慡昷攳扤㘲㔷戹㡥摢攱ㄶ㡥愰㑣㘶㑦㝤ち㌲㠹㤷㘸扥㝡晦㠹㕤㜷愲慦攲散攷敥㍦㕢㥥㜱㤷㜳晦摦挹搹散搱攴昶ㄷ戶㘰㌴㉦ㄹ㥥改㠸㘰㕦㑦慢昰㐴㍡㤵㐵晤ㄸ〶攱扥搴愳㜵㔲戶㤵ㅤ昵㡥㙤㐶ㅢ摡㠶戰㙦㙤㐴攸㠳㌷㉥ㄴ㐸摡㕦㈶㝦㐷㌰戳㑤㤷慣ㅦ㈱㌸㑡㜰っ愰㔸捣㘸挷昱㥢搱㡡晡㠹戸慤搲㝣㝤㜶㜳㉣㤱㑢昳て㕦ㅤ慡敥㐵㍦〸㜳戹㐱户扣㘴㠴ㅢㄱ挵㜳摦㐱㕥㑤㝦㡣攰㜱〰㤵㈶昲㔳慤㍤㙦㥣愷㔳ㅢ㜵㤷㠵㘵㈰㤴㤰摡慤ㄸ慡ㅢ㝢愷㘵ㄱ戶㜴扡戱㍡㜴㘵㕢㐳つ捡㍦攲㔲晡挵㜶戴㙣㐴挶㤰ぢ㠷〸㉥改㤸㌴㉥㔷挵㌵慥ㅣ㤵㝤改敡㘲搲〲㠶㤲慣㜶㘱ㄹ㤶ㅤ㌱㈶㈸づ昴㈵㤳㑢攰晥㤷挰搹改戲戴㝥㐱敦㜵㙣昰户收㡡昰搶㜷㌶㐵挸改〵㙤㕦㔲昶慢ㄷ㤱㕤㙤㌵㙦㐴戶ㄳ㔶㜰搲㤵挰㙦㙦㍥㑣㍣挴愵㍦〱㤰ㄶ昵敦㤰攲㠳摦㠹〱攴搰ㄶ㜹搳㘸攰㜲㘸戱㐷愷㉦搴愵戴愲㤲ㄶ晤㡢愸ㄵ昷ㅢ㔳改㔹㍦㑢㄰㐰攵ㅢ㜱㐱愱昵㐰挸戰愶㈰ㅢ愰昶愸晢扡ㅦ摣㙥晡晥㙤捡搳㈱搹ち㌷㠴㠸ㄸ㉡っ㈷愱㤱っ㠱ㄴ㈵㤷敢昱攳㕤㌱〵㠳っ敤㈴挰攸愲攳㤴㔳㡣愱昶㌴扡㜲っ㕡㥥㐱攵攴㙡㙤戱散㕢攵㤶ㅦ㜸㘵ㄱ挱收晢捥搹搹戳攷捥㑥㔶㈷㘶㉢摢㑥戸慤晣〵㐴㘵扣昰攱捤攳敦㝦晣扢て㉦晥攸敥慣昶搸㌷㍦㌸愶晣㌹ㄹ攸㡦〰㔴㕡㤴捦㘰戹㈵挱慤㥢戶戸㐳㔱㍢㘴㈱搴慢戵挳挸㤷㝡㌱㙡㉤晢㔷晣㘸搹づ㌷ㅤ㘳攷愸㤵㔴㕥摦㄰ㅥ扣㔶〰攷搵搷攷㙦㙥ち㔳户搶晣㜶搰ㄲ昵攵㐷挱慢㠱ㅣ㤰㉤改搰戲ち捡㠳ㄹ敡っ㔶挲㤲愲㘴㔴㥡搷㝥㝤㤳〱㘷㤷㙦㤴㔵戲㘲慣㐳搱㜵㍢㜲挴戰㈵晤㤲慣ㄷ㉣㔰ㄱ愱㠰㌹㘴慤㙦㐰づ㤷㐷慤㤵挰㌶ㅤ㐴㡣㘴挶戱㜸敡慡戸〵户㝦捤て㙤〶㤸愳㔶ㅣ㜰搲㠲戵㜶㡥昴戴愴愹㔳慤㈵摢ぢ戱㡤攴㈲敢㘳搶摡㠶㝦〷捦扤戶敢慤ㄸ㥢攱㈳挱ㄵ㙡㝢㕣㈴㙢㤴慣㤲捤㉡㠵㙣攱㐱昹㈳慤㠳㐴㌸〹㤸㈷㤰晣捡愸㜴㠴晤㜶愹㡢㕤㝤㐱〵捦搵昳㔴ㅡ攸摦㜶摦换搲㠹㍦换㌵捦〱扣戲㜲愳摥〹户㍦搷愳㔷愵敢㍥㜰㜴㐳㡢㜹㈸ㄶㄷ㐶㍣㤴ㅥ㘸㈱戸捥㔶扦〸ㄶ㉤㌹㠷搲㜸愸㔳扤〸〷㌹㘲慤ㅡ㑤攱挰慦扢㐶㜴㈸㙥㌰挰㜲つ㈷㑣挶㙡扥敢ㅡㄴ㉦㍥敤搶㕡㠶㈳ち搶㘲㍢昲昱㕥搲㉤〰㈹㠳㐹㤷戱㡤㉥㘳㍢昶挰搶㜵挶晢戲㑥㕣晥㉤㈳戰愳つ搷㙥ㄵ搸㘰㑣晥㐸挸㈵ㅦ㘸㈰㘶㕡㔲扢搱敦搲㘳挷ち㜶㔷㄰〵㤳㜴㘴㍦愴㌷慢㘸昸愷㍣㘰㌸〸㉢㈳㥤㥦晥㍣戰愹㌲扤挲戸㠲攵㤳㌴㠹昳挹摢攸㤱㠶㐸㘱㌴挷㘱㝤㍣愹戰㤱㘷㐰戵㙦慣㐰摦㔴㕣昵つ昳愲搱㐲㥡㘶㈸㐹搲ㄴ挰摡㑤㤸㤵愰挴攸慤㠶〷〱ㅥㅡ㕢戶㈹㠲〲㍢搶㤰っ捡㌳敥搳㘲ㅥ挲㡦攵㌲慡㍡㕣ㄸ戴㔷㍤挵㜵㉡昱㠹摤挹愶晡ㅥ晣晦㝡㙤昶㘵㔲扤㔸攴搹昴㌳〴㘷〱ㄴ挶㠵扣㑦摦㠴ち㈷扣〰愰㌲〲改攷㑤㙦㈰㠵㜰㡢慦搷扣㑣㙦㌰挴㉢㈰ㅣ㤲戱愱㉡㉦㌲摣ㄵ搳㘹㜱㌸㔷㐸㜳㈶摡ㅡ愴㕣㤸挵搸㤶㌲㜶㈴㍢戲搹㍣㔸慤昵扦㠷昷㙣ぢ㘴敥㥡㤰挱㥥挲〰㐷慢〲㔴愸㉣挰摦㌸㘰摥㠰㥡つ㔷㝦て㍦戲ㄴ㡢㝡㙣摢ㄴ〶㐵㈹㙤っ搴㡢挵挳㠰晡㌹㠲㈹〰㠵㘶㐹㡡挷㌴㉡ㄴ㈶ㅥ㐲愵㘸昵㔳㙣㡦㌴㑢㘶㔸㤴敢戵㘸挷㠱㉤㘱㤵ㄴ㡣㙢㤴㠵愲散〳㕦晤〰㘹挵㝣晦晢㘵㜷㉤〳昶攱㘳㝤㙦㐳戹㡣㈳㔴ㅢ昵㡦戸摦㝤搷昳〶㥤㐰㤱㙢㔸戴ㄹ㠰㘳㤷敤㔶攰㠷扥ㄵ㤵搷㤰㠴㈹昳慤㙤㘵㌲搵㐵昵て挰㌸㜰㑦㕥㉣敦㌱㡤戵挵搸戳㜸摢昳敦㜸昲㌴㙡挸㤴㠳愴搷搰㄰户攱ㅢ㐹㤶㘷㐰挵ㄲ㔵㡣㡢昵㌹㠰搱㕣㠹㌲㉡㤳愵㉦愲㜲扡戶㔴扢摥㤸㌳愶愶慡捤㈹㘱㑤㑣㑥㑥㔵㈷慢㜳戳收昴捣㥣搵慡捥㑤㑣㕡搵㘶㔳㝢㘹㜷敡攴昹㠹昳慤挹㜳攷㕡捤昳搵愹㤶㌵㌱㉢捥捦㔴㉤㉣㌷愶慡戳㘲㝡㐶晢摡敥搴㘹换戲㥡挶㉣昰捤捣㑤捤㌴慤戹㜳㜳㌳㠶愸〲慢㤸㤹㙡㥥㥦㉡㔱㔱㜸ㄲ㝤㥥攰敢〴㉦〳㤴愸㈴戲㝦㠱㕤㡢〴㑢〰愵ㄷ〰㘴晦敥㔴戹㔲愵㔸ㅤ㔴愶㐹〹愵愹戴ㄴ㔳ㄱ昹愱㈱攵㜴摦㌳㝣㡦㉥散扥㘳㌴㑤㑡攱㐷㘰搰挱ㄶ昵昲㥦㡢㈹捡晡ち挱㈵㠰㘲㠹ㄲ㑦扢愱搵〱㡥搴㤶ㅡ敢㠸愷つ搳㑦㕤㡦昶㑡搲㡦戸㍢㡤挴㈹换摡慢攸㉦㜵捤㐷〸敥㥢摡㉡㝡㐷搰㉢慤挳㜵㘴㍢戴换攸㌹搱㌵捦昶㤶挵㤶㉤昳㝤摡ㄵ㡣ㅤ挲㔸㔷ㄸ愱㕤㐵摦㘱昴昵愶㔱㑢㔴㑡㥥㔳扥㜶昰㕢㕦搰㥦挱㡦晥ㅡ〱愵㉤ㅤ㐰㔳㈶ㄹ搷搱㔷愲昲㑡挱扢挱㘹㌷〱㐶戳㉡㠵昰愵㍥㥡て㡥㘹挶晢戳㐶ㄷ㤰〵摡㈱〹㜳㌰收戱〹捣㘷㕦㝣㌰㕣攴㉡㈳㈰昹昷〱㔸晡㌹昰昴昲㤹ㄸ扦㡣㍦晤ㅢ㐴㑦挹慥づ㍡攲㝥搹㘳㡡捡㜱户ㅥ㠲㠵昸ち戱敥㉦敥愶戰て愷慣ㅤ㑦㤳ㄹ愷㍢㍤㡢捤㄰㤱㜲㈴搲㘵㔷㠳摤㜵㐸づ挰㘶㘰㘰㥣愹㡦攳㥤㔶㤷ぢ㜹戲搳㕢昷㐲愴改㠴㤹㘲っ攱摥昳搹㥣㌲㌰慡㑢㤲搵昴ㄹ挴㠶㐴㕤摤愴戰㍣㌹挰㠱㉥搹㤱っ㐰愵ㄶ敡㌴㐰摡户〸收㑦㕤㍡㌵㔱㔵㝦つ㐶ㅣ㜸㡦㕥戲㜳㐷捡㐶㔱晦㌶愰㐲ぢ㐱摡㉢㍡㑤㤷昶㕤㠲昹㔳㜵㙣愲晣ち㥢㜰㈳㥥愱愸扦〱愸搰敡挴戳㘹扤戴㈶㐱㌲晢扤㘴㌶敤㑥㔱㌷〱㤵〵㠰ㄴ㠱㐲敢挴〶挷㤵愵愴挱㠳㡣慤〰㤰㤳晣敢㉡㥦㜰㌳㤶〵〹㌳㠵攴户㤴晣ㅥ㕢ㄸ愳㜱㤰㉢扦愳㥣㝣㜷㔱晤敢摢扦昸昷㙦㕥㍡晤摥㙦敦㈵扦㙦挷㉢㔳㔸㑦㔶搶ㄷ㔴㉡攴挰㘴㐲晣挰㑢捤㡢㌴ㄷ㔴㠱㕥ㅡ㔲㜴㔹ㄴ慡㉦昳ㄲ晡㐹㠲愷〹愸敦捡捦㜱搱㠱㙦晡㥦㈵〳㝢摥昴㔴晤㑦㝢搳㜷㈵挰改扤㔴㡢㈶㙥搸㡡扢㜹㑡㌸㙣摢㜱愴慦ㅢ㐱㔸ㅥ㈰〵扤㡡㤷㈶㠲㜱㝣㑥㐹㑣ㄵ㕥愰㡣㜲搲挰㑦㤷㉤㉥搶慣慢〱㈲挱㈱慢ㅥ㈲㐳㘰ㄶ㤰㐲㡢㈲㝣㠲㜹ㄴ㘲㜶㐴ㅦ㜹捡ち㑣ㅡ搳搶搹㠱㡥㥦㌴ㄹ愸ㄴ㌱㑦㍢昴㐸㌳换㔹㐶昳て㤶㉣搰摥挴㘶㠷㍢摦攳捡㕢戴ㅢ㘱㔶昹㈹ㄸ捣搰愴昸捦挹㈷敥昱挰搴㌶摤挱㡦收〲㌰㌱㈴搵て〱㐷㔱昷搰ㄳ扦〶㡥愳㤶㔱㘸晡㈹〸摡㈶挰㘳㥤㑦㔵昲㤳㔳㘰㌷摢㑣て攴㤵㥦愴㝢㘴摥挹㜴昶〸戰㐶攷ㅥ戰㐱〴挰ㅦ戱㡢愸攳㝣㥢㑡㑢摢㑦㍡〶㝡ㄷ㐹摢扥散昳昰㌰改昹挱换晦㔸戸扢昰攳挵㍣㡤挵㝥㠶㡡㙡㍤攴㌶っ㝥㘵㉥戸つ㐷㜸户愲㡤摤㉦换㌰㍡㐸㘵敢㕢㤸挴慤昸愷扣〱㐰慣晡ㅤ㠰摤㕥ㅡづ搹扢摤搵慢㤲㝥〷㘶㉤㙦㝦ㄴ㑡㤰㝣晡收扢㜳摣攱㠷敦㐱捦㤸摥㘷晥づ㤶㉡攴ち㜱攸㙦㈵ㄵ㐹㑥㤲㤷挷搰扦捦㕥㔲㔶捥昹㐱㔲㘱㘳㡣昷㘳愵㐰㙡㡣昱㕥㥤ㄶ敦戳摢㔲攴㐶攸搱㝦〸㤰㤶ㄲ㌷愴戵搵敦〲㡣收ㄴ戹ㄵ摢摤㠶慣挴㉤攵慣㜷攴慣㔲㡡㐲攱㉡㠶つ捡摢㄰㄰晡敡㈵㌴ち㠸㙣搳攵捡㍢改㡣扢扤㌳㠶晦〷㥡攷㑤㈹</t>
  </si>
  <si>
    <t>㜸〱敤㝤ぢ㥣ㅣ㔵㤹㙦㥦㥥敥㥡㍥㍤㌳㤹㑥挲挳〰㠱㐶㤳㉢㌰挹㌸㍤敦㔱挶改挹㑣ㅥ㠳〹〹㤹〹戹㉥㌷㍢搴㜴㔷捦㌴改㐷攸敥〹㌳㑢㕣㠸㠲敥捡㡡晣㔸㔶〵昵挲て㔸㜵昱㠱〸散ㄵ㔷㔷㔰〴㕣〱㜱㔷慦ㄷ摣㜵ㄱㅦ敢㉡ㄷ攲㕤昷㡡㔷㠵晢晦㥦慡敡慥慥敥改昴㑣㈶㙣晣㉤㐵晡㥢昳昸敡搴㜹㝣攷㍢晦敦㍢愷ち㡦昰㜸㍣慦攰攲㕦㕥㍥〶捥ㄸ㥦捦ㄷ㡣㜴晢㐸㌶㤵㌲㘲㠵㘴㌶㤳㙦ㅦ捥攵昴昹敤挹㝣愱〱っ摡㘴ㄲ昹㜹晦㘴㍥昹㐷㐶㘰昲愰㤱换㠳挹敦昱〴〲搲换㔲慣㕦挸㡥㐸摥㈵㤹㉣挱攵㤱ㅡ㐸㜳㈳挸挴挸愶㥤㔳㤷攱㈱攳㠵㙣捥搸㄰扥搸㉣㙡㌰ㄲ㘹㡦戴㜷㐷㍡㍡摡㍢㌶㠴㐷㘶㔳㠵搹㥣㌱㤸㌱㘶ぢ㌹㍤戵㈱扣㙢㜶㉡㤵㡣扤捤㤸㥦挸敥㌷㌲㠳挶㔴㐷搷㤴摥摤ㅦ改敥改㐹っっ昴㌷〷㔰昲㠵㈳㥢㜶攵㡣㐴㝥戹捡㤴㉣㜳攷挸愶昶ぢ㡤挲㜲㤵ㄹ㐴㤹㈸㜲㌴㥢搶㤳㤹㘵㉡搴捦慥敥ㄹ㌵㘲㐹㡥㠹㘱攴㤲㤹改㜶㔴扢慣愳ㄱ敢㙢ㅦ捥攷㘷搳〷㌸扣㈳㐶㉡戵摢㐸戰摢㘴㝡㌴㕦搸愵攷搲昹收㌴晢捦挸ㄹ㤹㤸㤱㕦㤱摥㍣ㄷ㌳㔲ㄶ㘳㍥㤰扥㔸捦㕤愸愷つㅦ〳慤㘹㜳っ挷攲㐶愶㤰㉣捣户愴昷攴㡤摤㝡㘶摡㈰㡢㍦扤㜵㌶ㄹㄷ㍥ㅦ晥㜹ㅡ摥㔸慤㘶㙡愰㔰㥦昴挸㡣㥥㉢愸ㄸ敢ㄲ愹挶敢㄰ㄷ搵㡡戲㝡㔱愴挲慥扢㌸㘶攳挹昴摢㡣㕣挶㐸昱㈱ㅣ挹㌶ㄷ㤳敡㈰㜳ㅣ㡡㍤㘵㌷㠷愳㈴㥡慣㌹挱戶昰㈹㕡ㄳ挸㐹愳㝢㌲挹㐴㌶㤷摥戰㈳㤹ㄹ散搸戰㐳㥦ㅢ散㤶捤挸㤱㉤攴㔹〱㜲敡收㔸㌶㤳㑤㈷㘳攱㜴㌶㙥愴挲昹㤸㤱搱㜳挹慣㙣㈵㕢〸㐴昸㕥挴っ㜴㍥㠰㘵㝢㈷㜵敦攴㤴㜷㌲收㥤㡣㝢㈷つ敦㘴挲㍢㌹敤㥤㥣昱㑥㈶扤㤳㤷㜹㈷昷㠳挷扥〲㡤㡤㕥敢㤲戱晢敦㝡攷捦㝥戴昵扥攰㉦搳㑦晥摢つ晦敥攷愴敢慡搶㕡㜷㐷㙥挱〴㡣改昹㠲㌵挶㙣攴昲㡡挰搱㈵㘰㑢㉥㜶晣㈵〰て㔹ㄶ〹㤰慢搰㐳㜲㌵㠸㜶ㄲ㠸㙦㜰戸户㔳㥥捣戴㔳㐰㠴昸㔷っ㉡〷戶搷扢昳戱㥢㝥㝡捦㤶㜷慥摡㜳㜳晥捡㤷㑥ㄶ搴㠰㑡㡢扥づ㠱㙡㈲搴㈹搷戰㤸搳㐰戴搳㐱㔶㙥捤㈵攳攱ㅤ挹戹昰戸㉤㍣㘷㤰㘱㉤㠸㄰捦㔹捦㘹㑤晤㜲昷㌷扥晥戹㤱㙢㥥㍥晣摥ㅢ㕢㙥ぢ晢愹㘴敢㥡㐲㤰づ捣㘲㠷ㄲ㔸挱〹㍣㌲㥢㉦㘴搳㥣挱换㉢〶ㅥ㑢づ挴晡㙡㔲㘹慡〲戳㐶挷愸〸摥攰㉡㥦㡡㘰攷㠱㠲愵〸捣㐷㉣㡢㈴〸㜹ㄶ㠷㈳っ愲㥤つ〲㔱㠸㜴换搷㌳敤つ㈰㐲晣愳㌵㐴昷摣昰搹晦昵㤳㕦㑤㡣扥晢摣挸㤹て摥㝦挱㕢㥢搷㈳晢㈲㑢戳㡣收昴㉢愰慢㑢换㐰㘷㍢㔶扦㝡搶㍦㉣㝦㠹㥥㐴㕦㈲ㄲ㠹昷㜴攸㕤扡㥦ㅡ愸㕥㐵㑢つ搴㥣搸㥢捣挴戳㔷愸づ㍦㘳㤳㡥挱㉦㉡攲㌶㉢㙦㔳㜶㌶ㄳ捦㥦㕥㍤㜳扣愰ㄷ㡣搳摣㜹愵㐲㉡㙥ㅢ挷扡㘴攴搵昳捥㜴摦㜶戱㥥㥡㌵㠶攷㤲㘶昶㕡㔷㌶㔶愵散搴挲戹㕢㜲挶攵挵摣㡡ㅡつ〳捤ㅣ㔴㘵㔷戴搲捣㌲敢ㄵㅥ㤹挹收㡤㡣慡㕥㕢㝡㔷㌲戶摦挸㡤ㅢ挴㐲㐶㕣㌵昵㘴㘶㔹㑢㘳摢捥っㅡ㡡挵㉥晥㝡㘷㙡㘲昳㕣挱挸挴㡤㌸敡㝢挰挸ㄵ收㈷昴愹㤴㜱㑡ㄹ㡢昹㑣㘴慣㈹㑢摥㤲㡤捤收㐷戲㤹㐲㉥㥢㉡捦ㄹ㡥ㅦ搴戱ㅣ挷㜷㘰㈹挱㙡敡攳攵ㄱ㥥㠶〶㈱㍣攷戹挴㕤㉤㘹㉣㌷摦慥〶挲㌱挴㕣㕣㕦㔷㉥㜶敤扢搱㍡戴㈲㘵㔰㈶扤敢㡥㔲㤸㉡㤷挵㥣扢㌰愳愳㑤〴㡥攴㍥㘷㘱㙥㔵挷攲挸ㅤ㕦㘶慦㜷戵搵晡捤〷〱㔹戶改㤹㜸捡挸搵㠴扤㠲㌵㤲晦〵挴晦㌴㘶昳㠲扤挷攵㔶捣㠹㜹晦ㄵ挹㜸㘱㐶㥢㌱㤲搳㌳〵愴〱ㅡ〷〲散摡㡡㑢㥥㠳㈴㜹㉥挹㜹㈰挱愰㐷㙢㈳㤳ㄶ㤴ㅢ捣戸㥦㘰愲㉥㑤㕥〶㠶〸扥愵〲㕦㐰捡㜹㝦ㅡぢ㝣扥愱愱㕡㉢户改昹㤹〲挵戳㘶㈶ㄱ㠱摣㐸搲づ攲㈷㝥㌹㉡搶㈲㤳㡦㤰戲㈵㍤㙡㈴㜴〰㜹㌵扢㠵敥㔷㉢㡢ㅦ愹昹㤸㈴㠸ㅣ挳㕣㤹搳㄰挲攴㙦㑥㔳晡㡤戹挲愸㕥搰ㅢ搳㠰愳ㄸ㈵〹愶㌶㜵㤷ㄹ攲㥤㉤㉡捤扥㍢㘸挵㔰㐲㐸〵ㅤ愵㌴愹〴戳㈴㑣ㅣ捣ㄷ㑦㠳㐵㙢㌷〲㜵攷㈲愱戹〵扤ㅣ㔶〲敤挶户ㅡ㤹㠹昹〳㐶㥥散〱慤㘶㔷扡愷㤷㕡㥡㘲㔳㝢ち挹㔴扥ㅤ㌵摤㥡换捥ㅥ㔸捥㜲㔸㤶㝣ㄳ㠸㝤昹㥦㠲ㄴ搷摦㈶㥡㠵㡤〷㌹㌶㤳㤳㥥〰㑢㘳㡡㈴挰㤵㑡㕡ㄱ戰㉦搹㠵㔰戰㔶㥥㥦㡢捥㘲㈰㌸㈱㔳㜳㝡㘷㙣㙡㈲㘷㈸愳㈲愰㈲攸敤㤶昴摥㙣㙥晦㔴㌶扢㥦㐸㘵㠵㡡攵㘷っ愳㐰愰摥㘴ㄹ㈶捡〰ㄱ愲愱愱っ㘴㍢㄰㍤㈱扥搶〷搲㌲㥣㑡㠵敤ㄲ昳㕡㍦㤲ㅡ㘰㌲㘸〳〸㥣扤㝤㘴㌸㥣㑤㠴㘳搹㕣㈶㙣ㄴ愰昳戳愹㡤晤ㅢ扢㌶㜶㜶㐴晡摢攷㔲昹㌹昱㠸戵搰㕦㝤摤攴㑦㙥晣户㈳㥢慦ㅢ㜸㘶㘴㔳晡㡥愷挵搷慣㡣ち㜸㑥㄰㔹㘳愹㉥㐳挴㠴㤹㘵㑢㜵㜳㘲㑢㌲㔵㌰㜲㑡ㅢ户㈶昰挷戴晡㔴扣㠵㉢㔰㑥㡦㤹昶搴㐹㠹ㄱ㉣㐲㌰㌳ぢ昳愵㘵戹㘲ㄱ㌴搷㠸搷㤶晡ㄳ㙥愹㔷ぢ㝤搹㜲㕦㘳㈹㠵搰戸ㄶ晢摡捣づ㈱攲㉡㔷㜵㘲㉡㤱㙡㐷挹攵㐲㐶㝥户ㄶ㜱〰て昰㍢㠵㤰摣ㅤぢ㐳〰ち㝢愵㤰昲愶〵㤷摢搷挰㑡㌵ㅦ㥤〹㔶捥㐷挷挹㐱㤲户㤲っ㤱㐴㐱挴㤷愱㡣〸㘲ㄸ攱敦㕤戰ㄴ㕦㔰ㅥ扡㑤㠸挹ㄱ㤲㔱㄰㐰ㄱ愵摣㠱㐴戶㈰慡㙤㘵㥡搲ㅥ㘱㉥㜴㐱㈱㘸晤ㄲ㥣挸㙤㈴㘳㈰捤ㄷ㠰㕣戸捤㐸〱昳㉥㤷敦捤㑦慢扡昶㉡つ搱愱㈶㍤㈵㍤㍥㥦㠹捤攴戲ㄹ㌸㈶〹ㅥ㠶㘳㜰㕥攵㠵慥愵户㘷㐷㘶ぢ㕡㝡㕢ㄲ㝦㥡搳扢㡤〳㠶㕥ㄸ㠱㑤〳㘴戲ㅤ㕥て㠵㍢挶攲㜳晦㤱戸㐴昹㑤㘱㉥㤶愰㠹㜰㑦㕣ㄳ㈱㔸摤摢㍥㥡㠵㈳搴㔰慥㔹㜶扢愶〱㘳㥥㠰挰挳㈳摦㠶摡摤晡㡢扢摥戲晥愳㜷扦㘲晤扤ち〲愸㉥挹㘵慤ㄲ㐴㕣㠸搴㘰慤㍣㐱㌷ぢ㠱㠴攴挲慤㡤㠳㌴㐰っ㈴㤷㙡昱㐹ㄴ㑤攷㑢挵㐲㝣㤷㤵㔱攱㤵愱换㐵㜹敥昶昲晥㑦㠰㡤㔳〴攱昲㑢扥ㅤ㜱昹〷㈴㤷㠰㌸愶挸㍥㌳㉡攸戶㔱㜳攲て挹㌴〹㈲攸慤㔱敥扥㑢ㄱ戰㉦㜱㉢捡㈷ち㔳㐸㡡㝥ㅥ搵〹㡣搹㤷㡣㈳ㄴ㤴㌵昲〴㝤㐰挵㑥㤰挴㉢㘶〷晣〵ち慥摡〱㌷㔹ㄹㄵ敥㈲晡㌰敡㜳挹搰戱昴㝢㘱㈲㥢㠶昱ㄲ㡤扤挶㈰㉥㡦〸愳戱㙡㌸搳〸挸っ㠸㥦㥥㥤㝡㥣㑢ㄴ㈹愱㡢㈹ㄱㄳ㜱㘱㌴愶攱㝣摡㌱㥤㕢扣㠶㔹㠱ㅢ㤵昹㘲ㄶ搰㙣㐷㤵㙦捥㡥搰ㅣち搹ㄱ㜰㉢㝢慡愵㤴〰攸扥摡㡥㌹散愲㘲搹换㙤㘴愱敤㌰晤㑣㘵㔶㘶㙥㘹扣㙡㜷ㅦ敡㠹㡥㕡㑥晢攷搵㝥摥㜲愹㘱昶㐱昹昵㤲愵㤳㡥っ㤹改昶摦㘷扦ㅣ搴戲㐸愲昳戱户㔲㥤㕥㡥慣㘰㔰㤲㘳㠱捣㕡㜹㠲㝥捣愲㥡搱收ㄱ搳㠰攳㈰㘶愶戶戹㜶㈱㙤㜳㡤㤵攱昶㝣晡改㐹㔹㠴挷慡㠹昵㑥㕣㥣㌴慥㈰昲㔸㤱㈸昳㑦户㈴㐶戳ㄷ㘶ぢ愳挹晣㠱㤴㍥扦㍡㘱〵昶捥ㄸㄹ㜸敢㜲㜰摡戹搲戲〷づㄸ㜱㤹ㄸ捦捥收㘲挶搸攸㠹攰捤㐳晢愰㉣㤴㈳捦㉢㜰㉤捤㐱〵昰㈰㌰捣㔴㕣晥㜳㔰愰摢捦攰㠰收㈵㉢㤰攳摡㕡敡搱㠹㘴㈱㘵㌴㈵㔴扥ち〷ㄲ攸㐵戸㐰攳㡤㠹㠹ㄹ搸摦愳㉤〹㙥㐸愴㤲ㄹ㠳㠳〱换㤲捥攲敤挶㌴摣㥤扢戲昹㈴㜷ㄴ㕢ㄲㄳ㌹㍤㤳㍦㐰捦㑤㙣㝥㔵㔹㑣㐱㉤㝦㘲㔳㌲㤳挷㘳搴㉥〳挳慤㠹昱㤹散ㄵ搸㜳㥥㑤㘷戶敡〷昲㈷挴愸㤴㔶㘳㌵㌴挲㉢扣㕥ㄱ昰〶㤶㍡㍥摡㍢搰搹㙢㈱愰戱㥣㔱㌰挲搶昶㘱ㄸ〹㠵㕣㜲㙡㤶㕤〷〶㡦愷ㄳ㍦ㅦ㠹ㅡ㑤㡦晦㕣㠴㙡搸㔹戴捥㉣㜷㌴㕤慤慣㜵搹愶㑤㔵慦㕦㜱㑢㥦ㄶ㤶晣㘳摥㜳ㄵ挸〵㕢昷㡣㤵㌶㈱㡥㘹㈳摥㑦㠷愶ㅢ挲扡㘵戰攸昳㈵捡㕦㘱ちㄳ搳㈸㕢㤸愳㤰〹挶摣〲ㅡ㑣㈸ㅥ捡敡㡡㔲㜰ぢ摣㠶捤㠹敤晡㤴㤱㠲户㌳慤ㄷ㔶㤸ㄱ摡㥣㘹㍤㤵户昲㐶戲改戴㑥攱愳攰㡥挷昴㤴ㄱ㐸っ捦ㄶ戲搸挵㤵〹㄰㈵愱㔶㤲㍥㠷㈴㝤㑥㈵㌵㈷㜶㜳ㄷ㐴㠵㔹㔶㜶ㅡ㍢戹㠵ㄹ㙣敥〶ㄸ攱㑥挵〹㈱戵搰㈴昴㐳摢㤷慤㔵摣㈶㤴㘹㑣㘰戸摢攱㉥㘰搷㜱昸㈱摢㕥愱攱㍦戱㐴摣〴ㅤ愴㔶ㄸ㜹ㄸ愵昹改㠴愶㔲㔲搷ㄱ晢㥣挹㤱慢㤰愲搴㤴愰㡦㥢搹昲㥤㔶㠰ㄱ摦㐶㤰㥡ㅥ㔴㍡愳㠳摢戳㝡㝣ぢ㍣㕣搹㕣愳㜵㜰㈴㠰愱愵搲挹㠵攸搳ㅥ挱㌶〹戶㕦づ㈶攳㐶㉥挰㠴㜱㤸㠵㍥㝡挳㌵㜳っ㘱㌲㌴㜸晣晥愶㐰戵㘷㡤搹㘵慤戳㍣㠵捥昳㌰㘳ㄵ攵㍦㝦㔱晦㄰㤱㜱㌰愸㑣改㜷㈱㈸慦〱ㄱ敤㈰㙣㡦㡢攱㕡㌲扣ㅢ挴㑦扦慣㝢㙣捡摤换㤶ㄳ摡㐷挴攷㈳搲ぢ搸〸捦慦ㅡ搲攴㐰㜴㥡㠹攴〲昶㌹づ㙤ㅣ㔲㙥挴㠳愶愶愵㔱捣攱昰㝡㝤ㄸ㙡捤敤㝡慣㜸㉣ち㑢㡦ㅢ捡〵㉥〸㐶戴昷㠰㥣挵挹㠲昲㈷ㄷ㍡摢㐰㤷㌰㔶㝥ぢ慡戰㑦攴㥦㈲挹ㄳㄴ昴つ摢㥤搱挱㤴攰㑡㔰昹㕥㤲敢㐰晣昴㕡搴㔰ㄹ戰昰ㅣ扥慤ㄵ㘰搶ㄲ搰愲〵捣㘶㔶㙡㑢戲㠰㝡㌵㈷㐰㄰㔴㑥慢搳搴㉣㜷摣搴㔶挴ㄱ㘷㔵㘶㤵〱㡢㌳㉢昳㥤㐸㘳㕤㤵㙣ㄳ㠳㌸愰挷搱㤸ㄴㄶ愹㔲挷ㄳ〹㥣〸搳㌳㘱攱㤳㥡ㅢ昷愵㝥攷慡㜲っ㔰挶㐴愹昲㝤㈸〵晡㠱愸㐶㕥㡦㈰㤱捤㈰晥搶ㄶㄱ㠷㐷㤳挸㌱㐸㜴㘳愶戵㔸㉥昳戱㑣ㅥ㕡㈱㘸挵愰昳㔷㔸挱㥤戳㠵戲ㅣ㝤㙥戵㤵㠳慤㠱㥤ㄹ㉥摤㝡㉥㝥㠲愸㜹戴捤挴㈵㑡㘳㉦ㄱ㌳愲㄰㕥づ攵っ㥦挳晢㤱挲扥愶敢㜰㌱づ攱㔶昰户戰扢㡢㝥攲〰㘳㍢っ㍤愳㐶㘱扣㄰ㅦ㌵づ㉡〰扦换〰晡挶㠱戱㤴戱㕡摤㔰㡣㉡㤵㈶ㄳ挳㔳㜹㠰挱〲搷㜷㉢愴㈶扡㑣散㌶㔲㍡昷昱戱ㅣ㕢愱㕤戱〲戶㍦㡡〵㜰㡦晥挴ㄹ㈱昴㠸捦ㅡ㈵愱挶㐹慢㈱扣攵㡤攰ㅣ㕡攲愸㐲挷㈷搴昵挲㤰戸攵㘶㕥㝦㌵攴戱〳㤶㠹㐰ㄳ戲〶慡㠴慥㜵㝡敦㌹㤳㔶摢㥢㑡愶㠶㔳捡慢搹㑥㈳昴㙣愱戱㤰㉢攰㈰ぢ捦ㄳ戵㜲敡愴戰㌶ㄷ㤲㐰㔹愹昹ㄵ㠹戱㑣㉣㌵ㅢ㌷ㄴ㐴戳㜵戶㐲㙡㈷挴㜸愹攳慦收㔸搵攸ㄷ慢㔳挶㜰〶搶㍥搸戰㜴㡢㑤摥㠰㙥㔵捡づ㘵〴攵㡤㠸㜱摥㐵昱㜷搱㕢㈵㐱摣戴慡戴搱愷㡥㘰㐲戵㔵㈴㔱愷搱改㕤摣㙤㔱㌳捥挱戶㍤扢㍤㑢㡢捦㤱戴㉤㘹㈶㥤㄰攳㠴㜶㥡㡡て慥愴㈵摢捡㉣〴㕡㑦晤昱ㅣ㈱昶挵㐵㜷㡡〹㑣戹ㄷ㐲ㅢ摡愳晤㌹㐳摢㤳〹㈳㍣㌲ㅦ㑢ㄹ攱慤摢戶㠶㌷愷㤳㜹ㅥ戰挵ㅥ挷㜴㜸㘴㘷愷㜱昹㥢㜶㕣㄰摥扥敤㘲㠵㘶㘹戹㜹㑢收㥢攰㤶ち㑤㌸㜹ㄳ㠸攰摥ち㉤㈳慣㙡㈶㔲晥〰挲㐷㐷捡㕢搴ㅤ㈸攴㠳㔶㠰㐸㔹㙣〳戱〱ㄵㄳ㉣昸昹㈱〴攵捤㘴ㄸ慢捥㜰ぢㄹ㍥っ攲㝦ㅢ㠸㕢㈳㉤戸捦㐰㙣㡢㔳ㅢ㐰㤱㠱㌴搱㌴收戳㠶搳ㅡ搸㐷〱㈲搷㥡〲ㄷ戰搸㡦㠰㍣昱昸攳㕣愷㍤攲㐲㄰扢㠲㥢ㄱづ〶㠹摤攵㐷㐹晥㍢㠸愰挳㥤敥㈰㠷昳㐲搰换㙥㜶晥慤〸㉤摥㘰ㄶ昴搰慢ㅥ扦つ〱㐱㔷扤搹攳㤶㙤㜲㍢ㄲ㡥摥攳晢㜸㉦㝥昲づ㉢愰㝡㥣㝥㝤扢㐱づ挰㝦㈷ㄹ晦㤲㡣㤳搵ㄹ㍥㐶㠶㡦㤳攱㔲㄰㠲㝥敤ㄳ㈰㙢㙣㌰㕤㜹捡戳つ搹㉥ㄸ㝤ㄷ㤲〰愳攳愰㜶ㅤ㈰戱攸㔴〵愳㍦㠹愰晣ㄴ㠸㐸㍢ㄸ㝣㡡㐱昵晡愷挹昰ㄹ㌲㘴慡㌳摣㑤㠶捦㤲㠱ㅥ㐳晢ㄱ㐴敤搶㈳敥㈱挳攷挸㐰㡦㠱敡㥤㝢慤〰㈳晥挳㈰㙥㘳愶挲搰㔴㌵㑡搰攴ㅣ㉦捣愷㘰收㌳㐸攳挶っ㔱戰〰捤㤰〶㤳㉢㥢㠳㔶昶戹㜷㠰㡢昷㜲〷戸改㈴搷㘱㌶㜵ㅢ㜳慥㘲㤵戶愳てㄷ扣㥦㤵㉥㥤㙣攱㍤扣戴晢㐱㑥摡㤱㡣攵戲昹㙣愲㄰ㅥ㠷㌳㉢捣挳㠱〹愸攵㘱晦〵㈸戱敡㌳搹㌰㕦〶つ昱ㅦ攴㘱㤹攰晥㑣昶㡡㡣慡㡤㍦捦㌳㤲慡扦ㅡㅢ昹㤸㈰㝥敡㝡〳㝡㌱㐴敢㤷㌷换晦〱搲搲㄰愲昹攸挵㑦晢㍣挸晡㤱㑤㈳扢㈷ㄳ戱〱愳愳㉢㌶搵ㅦ改敢敦㥥敡敢ㅤ㌰扡攳摤㕤㐶愲㍦搱㘵昴昴㜶ㄹ摡〳㐵㔶㈳ㄲ㤹搲㝢愶晡㍡晢㡣づ扣ㄷ㘱㑣昵挴㡣㐸㉣㌶愰㜷敡㤱㠸㍥搵ㅦ扡挶㉡㕥㝥〱〱昹㌷㈰愱㙢敤愴㉦㌲改㑢㑣㝡户㥤㔴攴昲搳㡣慢搷㘸㘴㝢散摤て㕦㘳㘳㠵摤㔰㘱㙣搲攵愳㡥㑦㘹㥡挴扤晥㈸扡搹扤㈵㔵晤愶昲㔱攴捤㙡㍥㍣㠴㠰晣ち㐸㌰昴㕥㔰㑥〱敤慢㈰慢㐶㌶㑤攲㔸㡦㝤搰㠷㤲愷㍤㡣昴㄰搲㈷㜰扣㐷㡦㘷㜷攰㠴㑦㌶慥㝤つ愹捤㐸㔵㉢攴㙥ㅣ愶搴ㅥ㐱捡㈹づ扥㘴〶㠰㌶〹㐰㥡捤㘸㡦㈲㙦〵昲ㅣ晥㌸敤㌱ㄷ扦㍥㔷攲晦㍡昲㔶㠲扦晣晤㠹搰㜵㐸㔶搳㜵〰〱昹つ㤲ㄶ㤰㠰〶愲㉥昵㡥㠱ㅤ㍤㌲㈴㥦㐴慡晦㝤㈰敥摥㜲㌸摢ㅣ㈶㌱换づ㌹散㘵搵敦㉢ㄳㄷ捤敡㈹扣扥戱ㄳ愰慤挰愴ㄳ㘱愹昷㤹搰昹愸㈲愷㥡㜰挹㍥㡥扣扢て捡㈵挶㙡㥢ㄲ戳愵㐱敢愰㍦㜲㔴戹戴㥦㔲㈹㤷㕣㐰㠳昲㈹㔲散㉥㕥㡦扦㑡㈷㝣换ち㌰㈲㘸㝣愹搴扦㐷挰扥晣〴㡡昵愳㔲摥扦ㅡ㥡挷㝡㠳㡢扥挹戶ㄴ〰㝡ㅤ慥攰㝦挰慤攲㐶ㄲ晣愴戳づ㐲攱ㄷ愶㝥〷㠴晡㠹愲㈴㠸㕦づ㌳㜰ㅥ㍡㠶摡ㄶ㘱㡦昶㕤㤰〵㔵愸㌸〷㙣㔴愳攵㙡㤰搰㐶愹挱愷ㄱ㠰ㅡ㈴㡣㘱㉤戴㘷㐰㑣㌵愸昷攱㝤㉦愳㌳㠱㔷扥〶扡㍢攳晤㔳㕤㠹㠱晥㥥捥㠱摥㥥扥㔸㔷㉣摥ㅤ扡搹扡㐷㝥て㠱搰㉤㜶散ㅦㄹ㈳攰㔱慤㘲㕥㉢㜱ち㥦㕦㥣㔷〸㉦换ㄵ㈲扡㘱㍢戴敦㠳戸㌵挲㍦㈳敤㈴㕢捦㑣敥㌶昲㌸ㄶ㥢㥦㠴㤷㑤㝢ㄶ㌹攵摡收〷㐸愹愲㈱〸㥣㔴㍦慤㐲㐰晥㤰㘴㌵挹㡦㐱挴㙤㈴㡣晤挴ち㔰收挴敤㈰㠷ㄹ㔸攳ㄸ㈴挹㜵㡥㑢㥡㌸戵敡㜸摣㠱㑣昵㥣㥦㈱㠰昱戸ㄳ㝦搴戲昴㜳〴捣昱㌰昴㕥愳户户㉦㘲㜴昶昷㜷㜷㐶〶〶扡扡昵挴㐰㔷㑦㡣敦攴㜵㐷㜴敤昹㈲㙢㔷㍣搲㘱㜴昷昴挶㌰㝣摤昱㡥敥㠱慥㠴ㄱ㡦昴㜵㘱ㄹ㥢㑡っ㜴㐴㐲㝦㘹ㄵ㉦晦㌷〲昲〵㤰搰挷散愴ㄷ㤹㜴㠴㐹ㅦ户㤳㡡㕣攲㉥㈴晤㈹㝥愲〵捤攰戲愱搴晦㉦㤱㈲晦ㅤ㈴ㄸ㈲㌲㔲㉡昵慢㑣㝢㤸㠴慡㕤㍥㐲昲㈸〹昵戴愴㐲づㄱ㐰㈹㕥愵㝥㕦㘶晡㘹㈰戶扥㐵㜴㡤㈳ち昵㑢㠷㙡攸搳㐸㘳㐷㙢㕥挴捣慥㠹挷㍢㝢扡ㄳ㤱㠱捥㡥晥ㄸㅡ㍢㌰搵摦摦㥦攸敦㐹愰扤㍤扡搱搱愱㌵ㄴ㔹㍢㜴㍤摥摦摦㌱㄰改敡攸敤敥搱攳扡ㅥ㡢㜴改昱ㅥ愳户㍦㙥ㄸㅤ㌱㡤愶愹㔵敡㔴㜷㜷慣换攸ㅢ㌰ㄲ㍤摤㝤㝡㘴㉡㌲㘰昴㐴㍡㍡愷愶〶晡つ㑣㠸搰㘷慣㥡㐸㍦敥㤱ㅡ㐹㈳㐸㠸搸㡥㌵㤴〱㈶㐹㤲㈰搳〹昷㔴㍡戹㑣㝥摥ㄹ㈲搴攳搴搰㔶㌰㠶㘵慡捣㌹慡戵㈲戵㘹搲摣〶愶晡搵㐲㐸㘸㤹㌴晤捣㙡扤捣换㘷㜱扢攴ㅣ㤰㍦〰〹㝤づ㠴㈵〶㠴〸戰ㄲ搰㠴㘱㔰昳晤㤹㔳㤰㄰㈲㤶㔴〲㜷㉡ぢ㙢昰ㄳづ扤㘵攱㈳㠳㡥㠵戶つ㘶㜹搹ぢㄷ㥢昱〲挵㍣㠵戵〱ㅥ㝦搳㑦敥昳扥㜹㘹㘵戱㝤〱ㄴ挵㥦晦愷㉦扦昲捡㌱㤴挳㜶㤷㄰㈷㑢㍣ぢ㍦戹〶改㝥〲慤慡㘶扦晢㙤㍤攷㐹㝦昶攸挹改戱㍣攰〹づ摤㑤㘴㠷㡢敦㕥慥戴㘱㑢㥢晤ㅥ挰晡㔲㡡敤㔵戳㙦摢㤹㉢摥㠷㜳昵㐰慦挸㘸攳㕢〳㈷㤷㘲㡥㝤㠶搳㑢愹㜰愶挲挵㘳挴敤ㄲ昳㌰攵㝣摥㠶㡡搳㙢ち㡤㔸㙦㔹㜲㘳㠱愵攱ㅤ㤷戱㌸㤵昰改㔵㜶㔹㌶㈵ぢ㙡㤷㤲戳㔱㐸㐲㘱敤㜴㜶搳攰扡搱㜵〳晥ㅦ㘱ㅣ摣㠶敢㠲㡦㈸敦㜵㍥㤰愲ㄱ㤴㙢㤱㈱〸㠰搹昵㐲㍥〰慡㥤㘵㍥㘳摢扡〱昱㉣㥥挱攷㔰㈶㠳昲㙣㌲ㄳㅦ㌳㠹昷ぢ攲㘴㍢扦昵㈱㐴晣昸㜱㐰ㅣ㤷㝤㐴挳ㄳ㌵ㄳ〳搶摦㔰戴昵㉢㐸㔱㜷散ㄳ㘷摦㌸散㝦昶㉡昷㈹㌹昳づ㥢㠶愲㝥愲挱ㅡづ搹㌲昴㑡愹㐵㡤㕤搲挶挲挴㤳㈰㈱晣搴攱㌹挷戹戱敦愱㘱㔵捦㡤㍤㘳㘵戸㑦戰㡢愷㔸ㅣ㑢㝡㈳㈸搵〸㝦㈱攲ㄹ㌵㡦捦㐱㉡ㄶづㅢ㐵〸〵㉥挸㕥㑣㈱㍢攱㠴㘲㍦て散戲㡤昷㜸挵搳㐸攴晣ㄷ摦挶戳㌹改搴㍣搹㠸㑣挱攵摢ㅣ戰㘷㄰搲摥㠴㌴㙤㜰摤昰扡摥㑥晦㔳㘰慣㝡戲挴ㄲ㍣㜸㌵㙤挹摤㥣㤹㑤攳㑥㐷晦㔰㉥㜸〵㘵㠴㡦㈱㘶㘰㜹㑣昲晦㄰㘴㠳㑢㝤㄰㕢攲戵㠴ㅤ㝡㐶㥦㌶㜲敤㔶敦㕢㑢㍡ぢㄳ搳挲㄰〹㌱㈳㤲攲㌲戱㕦愴㐴扡散攵ㄶ扣ㄳ㡤ㅤ㐸晡㠷摦㔴㕦挹㝣搱㑣㘱㕤㈲㕤户ㅣ戸㙡㠳ㄷ㔲㔴㑢㡢晣搵㜶㌹敢㝢昷㈷㄰㜰㜷愹敢㔹㔶换㌹慢ㄵ戴晥㠰户捡㜴㐶㠵㘰㐲挷摡㐷㤳敡慢〲㝡㙥晥搲捥㑢㉥戱ㄸ挷㜱〲㠲慦㍦愶昳㜸挱㈲㤵㥣㉡㥤㐱愸晦㐵挸扥㍥扤㈷搶搳ㅢ〱〶㌱㍡晡〷昶㙤戸愴扥㕥㌵㈱㔸摢㔸收挰㉣㑦摡㤹攳〷㐰戶㈱捣㘶㉥摦ㅢ晦晢昶搵ㅣ〲㡥愹昲〸晡㥦㠰搰㉤㔶㈲捡㈵㤹㘵昱昲㍦㡥愲ㄶ㈳㈸㤵挵㌰㐵昶㠰捡㕥㄰㠰㉢㜵挹㍥愶昴㠳〴挵㡦挱㔱搲㈶攳攴㈷㜶ㄲて攳搹㔵戵挹㔷慤っ昷㌱摣搰㑦㜰㥢㔲〴㙦㐵挱㉤つ攲㘷㠸㉢ㅤ昰㄰敥㈸敡㠰㈸㌲〵搱㥦愹〳〸㐶戵㑤㐸㠳づㄸ㕤ㄷ㠹㠸㉦㠱搹㔶搱㐱㌹㑡㙥㠲㐹㤳㥢㜸㔴摢㘲㜲㙦㈱昷〳ㄶ户愹攳户㤱㥢㘰搳㉥㐰ㅣ戱㈲捣㙦㈵愶㕣㥣㡥㈷〰㕤㠴㡥昷㐴〵㈱㈷昵㍣㉦㜵㜸愲搴户晤㐸㌲晢昶㍥慢ぢ㉢㡥㌸摦㙢㘵戸㑦昸ち㠲㍡戳ぢ〸㔱戵㥤㘶ㄷっ慦㡢昴晡㍦㡢㝢㌶扡收㡡㜳㈹㐵ㄶ收㐵㍤㝡昳㈲㜶ㅦ㌱愷昹㈴㈲㕣㙤摣㝣ㄲ㠶愶㔷㝣ち㑦攲搳㤰〴㉤扢〷㝦〴㘱愷挹㑤㤰慢敤㈵ㄹ㕣户㤹摣㥦戰戸捤戵晡敤攴㈶㙥㘴〱㙡昹㈵㠸戵㑢ㄳ〴戳㡣愸㙥㔳㘸㤲㥤搵㐷㌲㑦愲㐴昲づ㌰㔴ㄵ挹摢慤㡣㡡愳㡡㐴愲㙥敤愷晡㐶ㅤ㉦㌰㕦慥㜵扣捦摣㡡㐷昹ㄳ㜴㈹㌵㈵捣㘴敡㕦戵搳㥣㔲㥥挰㘶㥣㈷捡攱㡤攲敤㌸㐰㠷㔳㐴昸㌶㠵攵晥挱挱㍡㍡搶敤ㄳ㉢㔲挵㜸戳㤶搸㤹挳ㄱ㤶挶挴㔸ㅥ㄰㍣ㅥ挰ㅢ㤱〵扣昶㤵㌹ㄱㅣ㌴昰捤晡㌸ㄴ㔸昷昹ㄶ戲户慡㕢㜴㍤戲慢㈲㌵戳ぢ㑢晤㘱敦愷㜹㜹っ㘹㘹敥ㄹ㙤ㄲ攳㔵戹㘳㄰㜷ㅣ戱昳㡡摢㌰搸愶昷攱㙡㡦㤲ㄷ挲㐱愹攳㑥㙤ち愴〱捥㐱〵㙡㐰㠲㌲㠶ㄴ㜳愳愶㡤敤昴ㄳ愹扢㥢㐹㤷昵ㄶ昶㠳敢挵摦愶㈶戶摤扥㝣㐴㥢戵㠰㉥戱㔳㘳㝡㔲攷搷㜶〲改挹㤴㤱㤹㉥捣ㄴ扦戰〳ㄸ㡣㌷㍣㈴㌱ㅤㅦ愵㘶〰㈱㈹㑢㤵〹㐷㙡㠸㔸㑣愹搱㘹㘶捤㤰㈴㐱㠲㠲㜰㑣改搳て愰〷愸㑦㘹㈸〷㠰搵〹扣㈸改摡㝥㄰〹晦搵㥢挳㥢っ㥥ㄵ扡愹㙡㔷ㄱ㌷㘹ㄹ㄰扥㜳㠱㜱㔷ㄷ捥ㄷ昳㘶昶㤲㈲ㅥ㐱㈴愷㑡扤ㅣ㠱㔶晢ㄳ㈳攱㠳㌴㉦昲㕥㜱扤㕤昶捦㍢搷㤴㠶㈱て㕥㡤㠷ㄸ㔵搹搴㔵㙡ㄸ㘶ㄱ㜰㤶㑤㈰挸愱㤸戸昹捤挳扦敢晡愷㘱㐱挸愶扡攲ち〴㡡ㅤ挴㠵㙢㈳㡡攰昱㉢搶搲摡㈰㥢㐳戲㥣〷ㄱ㕣搴慡㌰晣ㄱㄹ慥〴昱昷㠱戸ㄵ㐰つ昸搳挴晡敡ち昲攱搸㍦挰摦㌴愰㕦㑣㑣㤵〳扦㠶〶㡥て㤱㕦㌵㐸㔰㍣㥢㔹㌳㜳㌱换㍡昱㐰〰摢愵㡢㐵ㄵ扣敦㙥㔱〳捣㜱捡㕥ㅡ戹愴㍥愴愵昰㘱㥢〵ㄶ㙤戸昵ㅦ㠰戲戴㐳ㄸ搳㉤㠷㜶㘷戳㠵㐳戶㔴收てㅤ昵〵摦㐳ㄶ戲て㡦捦攲〴㘹㙥晥㤰晡攸换㍢㈸㈹㝦っ㈲づ㐳㥥㠹户㄰㔶㑢扥㜹摥攲㠱㈱㙣㠶攲㝡㕥挹ㅦ戲㍣攲㙡㌰ㄱ攳㌱㈲て㠳㍤攸㈳㤲㝡つ㌵㔷晢㥥搷扥㝤㥣㉡ㄵ㐷㍣㡢㈷㍡㕢攰摦㔱搰㘴㤷㥥捣攵㘱㝦㌶〴㙥慣㈵戱㤶ㄹ戲昹㜲㜳扦挳㍥收㐹㈱㍥㡥戶挸扥挰㉤戵㙣㈲㘷ㅢ晥搳㔹㐵㤷散攳挲㈷摦㠹㈹愰〲敦㐲㐰搰〲㔰㙢挷㌵〸ㅣ㙤㐱扦ㄲ㤳愹㜲㐱㝦㌷敥搴摥〳㔲扥愰晦〹㔲㥣㉢〹捤〹慥㈴昶㈵㘸㌱愸㤵攴扤〸ㄴ㔷㤲㙤㜶敡㜵捥㔴〲㕥挵晢㘷捥㔴〲㕢㤵晡㍥㘷敡摢敤搴敢ㅤ愹㝥挲㡥扡搱ㄱ㜸㤷扡慦昳㝥摣㡢㠵〸〴㘵挸ㅢ慣〰㈳慤㠴ㄴっ〴搸晤慤㠴ㄲ挵ㄸ㤶㉦ぢ㌲㘴搱挷㠴っ攷㤳搱慢㘱㠵戳㌲㌲㔶挶愰捡㄰昰㜵㔸ㄹ㘹㉢㠳㡡㑦摥㠴㔴㐱摣挰昶捡扦㘰㡣㜰〱晦㍣昲〳㔶㠰ㄱ挱昵㕦昱㝣㤰愹㕣昶㤹㉣㍦〴㙡㡦㐵㉢㤷㜸愶慡ち㠷戸㤸昳ち㜱㐱㔷〱慥摥㉡挰ㄵ㥣㤷愰㤶㘶㔸摥㙣愵愸㔴愵戶摤愹㍥㙡攴摦扢㐵㡦㐳㔷晤换㡣㔰㥦攷扢㡣扢ㅡ昸挵扤㍣㥢扢慡挰㥤户愰㔷昸㄰晥㝣㥣慢㈷愲㤶㐵摤㍣㡤搴ㅦ㙡戰㔵㜵㍦昴㥡摥慤晡㥤㑣慣慢〶㈶攸㙢摤㔳晤㌳愲晢昶㔱摢㌴散挷收㤱戲㔷㠴敦慤㜵㑤㈲ぢ㈳㔶㝡ㄳ〹愵戵㡦㐰㌴晦昰㔰搹㘷㘶づ㤵扥挴戹ㄴっ㕡㜹㙥散愳㜸㠶㤸挲搰㜲㜸戵㕢ㄱ㥢㍤愶㈷㜶戶㠷㐷昸搱ㅢ昳㥤扥㙣慥㜰愸ㄸ㔲攷㕥挲㌴慥昹㘱戲㜰㈱ㅢ㥥㑡攲㐳㤲〹昸㌶㜲昳昲㌶㔶㘴搲慥挸敤㠸挵㡥愹㈲㕤敤攱㑤愵攲て敤㥤搸慢づ㘳㈶戲戹㜰㐶挷㌷㘲昵㔴㜸㕡捦换㍢昸㔸慥晤㙡ㄵ戹㤳㌱㉥昹昸㠷ㄳ㝡㔶㠰㤱㔶㉥敦っ㤸换ㅥ㤷昵㔲㡣换㜹㈹挶㘵扣ㄴ攳昲㕤㡣〹戵慥戲散㡦㌱捤扡㐲㕣㕦㤵〹晥㜱〴㕡ㅡ㕡戹晣敤㐵愶㜷㑥挴㉥㡤㕦㝡改㑢慤扥昰㘹扥晦ㅡ㙤扥昹搹扦㝢敥挶㙦晦户挱㝦昹敤㐷㍥昲敤ㅦ摤昸昸㙦扦㌸㌵昸攸敤户㍦㝣挱慤㡦㍦户㉡㜱㥢昷慦㕦摡㝥摢愱挸晥㐳㤷㈷昶㥣户昵搰摢㉦扢㈸戲㙢㘵㕢㐳㐳㘳攳ㅢ㔷㍦昶扡㜳㐲㔷㕦晥㜹昱搰搳愷㘶㠴㕡㔱昱〰昹〹㘷㌵戸戲慡㙡晣㤵慡㠶㔰㙢㉡戹敥㐲㕣㘹㜲㐴㐲㕣㕢ㄵ搷㈷ㄱ㤰㥦㈲慢㌷㘴㉦㤴㡤㔴晣慡扤㘴昱戹户㍥ㄷ戱㤴㜰〶挸㑦昳ㄱ㥦㈱戹ㅢ㈴攸愷戴ㅥ攳捣攲㈹〸㤸摣㌱㤸摢㜱戵摢㌲捤㥤ㄶ㤱〱挰㤸戲㜶㕥づ㌴愵㌷愷㜰收㌹ㄹ挳ㄱ愷㌲㔳ㅣㅦ愶挵敤扣㤴㐹づ昳㘱㔱扢㍣㙣㔳㝤㐶戵戲㜷㡢㥢㌱㠲敦挱㙢㔵㍦搷㔱戴晥晢敢㔲㌸㘵㐶㌵㍣㔷㝣㉤ㅢ㤵㐲攱㥦慤㘵〶㉤捡㜰户㤵摡㠴㠱捦〳㘷昱ㄹ㈹㘵㜰㉤扦攵㕥戵㍦㡡㝢㔴㑡㝥㝥㠸戶㈹昴敥扦㄰㥡㘵戱㕤て㘱㜳散昷戱㐰愶〸晦捤昷㝣昳挹㙦㑦㐴晦敦ㄵㅦㅥ扣㌶戰㈷㝡昵摣㡢扦散晤摥扦㕡ㄶ㝢㜱〷ㄷ慣收㈵敦挵㙤昲㍥摥㕢㝥㐵慤㘸㔴摥㡦捣摦㍥ㄶ搰㝦㜵改捥愱愰戸つ㌱㑡扡㜹㔸㠷㉥㌲戱つ搵㘷ㄳ㔸㠸搸晢捤改〷昷摦㍢ㄱ戵㉢攲昹敥㡦敥㝣捦㍤捦ㄶ㕤〶㘶戱㘳㔱昳㉦捡㜹㠰㠵㝤㠱昷㤶㕤㌶挷㔸㔴晥つ㌲㍦昷扢〷摦昷昵㙢て愰〲㔴㡡慥ち㙣㜲㔶攰㈴昱㔴昸㍢ㅢ㈶愲㑦捤晤搹摤㕢㕦搸ㄳ㝤昰捡㐷㝦㝥捥愹㘷㐴扢㜸晤昹㡥攸扥㕦㘳摢攷慡摤㔱晢㘹昲换慣挰㠳㈰㙥㡥㌳㕥敥散敡扡㜷㘳㔴㍥㠴捣戳搶つ晤挹㜵㔷㝤ㄷㄵ㔰㝡ㄸ㜷㤷慢㐹敡㘳愵㜹扥㡡〰㌶㡡㙤ㅤ㉡愸㌶㤵愷昲㝣搴㤲㘶挷㈶摣ㅢ挰㔱㔹㕢扤〹㙡㌴挵昱ㄶㄷ〷㔵㥢㉡昳ㄱ〴攴愳㈴㡦㠱〴〵戵㥢扡愳慦晣づ㐱㡤愷㌲㝡慤っ戵攳昲つ愴晡愹慥㤶㍣て㥢㔱攷㌲㘵戳搲攵晢㙡搳㉢㔲攲ㄵ㈹㐶㐵㑡慣㈲㘵愶㈲㈵㔹㤱㜲㔹㐵捡晥㡡㤴㐴㐵捡昴ㄹ敥㍡㍢㍦捦㠸慦㈸㥡敡ㄳ㍢搹搵㥣㤵挵戹扢〸て敡㔲㔵慡㔲愸昵㈹〴㜵搴愵愸㡢㡦㜱昹㘱㝤㙢戶㥤っ㐱昹㌸㈴㐹㝢〲㘴㡦改㜸㕣㘶搸㈷㍡㈱扢戶㍥挱〳㜱戹昵㤶ㅤ户㍦㈲昲搲㉢㈲㠲㥢㙣㑦㘴㌰㈸戸㉥㔳攲慤摡㝥ぢ挱搴㔲㙡扢㔴挸㈸摡㉢ㅡ㘱㙢㌴戳㐹ㅥ㑦愹昲㘶捡㔸㔴㙣㉣㙦〴㜱㠵愳ㄱ摦㐱昴て㤶搲㠸晡攰愶㌸捦㔱㘵攵改摤戰㉢㙡㔷搶晣敢慡昲搵扢愳攲摣昲㉡㜳㌹挱㍦㤷㜷㠲敢㡢愳㈱捦㈰㝡㥣㘴㘷扤愳つ㘶㥤㙤㔹戱㕢㘲挷㑢㙤ㄱ敢ㅣ㙤㤰㕣㕢㠲㍥㉥㝡扦㝦愸㠳㌸㜸㐱搷挹㘰㕤㈰慣㍡㐰㉡晡㑥扥㡦㝥攱㈱〰晥〴㤷㙥晣㜳つ㌶搷㜲挷㘰晦〰搱㔷㜷敡㥤㔹㈱〳㜵㑣扤戵㑥ㄹ㈰挸〹ち攲づ捡㠱晣㌱㐸戱搱㠴ぢ昸攷㙡昴㠳㐸㜲㌴晡愷㠸ㅥ捦愹㝡慡愳㠹㜵㑦搵㔳㥣㑤㈴㡣ちち㈲ㅢ搵挴攷ㄱ㈸㌶㤱㄰㐶愱㠸搵戸挳〱㔹晣挴㈱㌵扥挵㔳摡晦收㘹㔰㤹收晢换㐴攷挱㌴㑦愸㈹愴慤愵昹㈵㤴捣㑡敢摤搳戶㈲捦慡㘲㑡㤱㜷㐵㌱㐹摤戳挶摣攰攰昷㥤挹搲㔶㉡昴㘴㜷㡥攲挷㜲慥㔶昴搷扢攴摥㜱收挱慥愰㍡ㄲ㉢敡㘶っ㤸ㅦ愶㝣〱扤挱㑢挸㘲㐸㐵〵㤱㥡㠲㙣㉦㈲挰㍡〸㔹っ愹愸㈰㡣㔳ㅣ㐷㄰攰㌱㑢㈱㡢㈱ㄵㄵ挴㙣捡散晦〵〲㠲㑢㙥ㅦ㔹晦て挸昲敦昷㌵㘱㥣敢摡敦ぢ㍡㐵攸㔷愸㑢戰㤱ㅡ㐱㑤〸㜶愲捦㝤挶戹扡㔱㕤㕤挹㄰㕤挸㤷㔰㥣晣㌵挹晦㈳昹つ挹㙦㐱㕡ㅡㅡ㌹つ㤷昱㐹扦㘳搱㉦㤳搰㜲㤱昴挹㑢〱㠲㈷㜱㌶㉣攳㤳扣㉣扡㠱㠴㐷㑣㈴㕦搸㤴ㅡ〸捥㠵㔳㜲敡㤰㍢搶㘷㠹㙦挱㌴攲㐱㠲攲挷㐷挹〰㘳ㄴ㌵ㄵ攳晦攵㐸㈸〱㘳搷ㄷつㄲ㌶㥥㠳㝢㤸㜷㌴㠱㠷昰摦㠷㠸㥦愳㜳㉣㐳捣〵慡㈹㙤㙤㤸攳散㐴㜳㝡㐲捦㑤ㅢ愶ㄵ摥㤴㔶㘸㔶改〹昰〱〵㔳㈲散换戶㘸敤戸愰㤰戰㍥昶㔵捥昰搴㤰愰〰㤵ㄸ㡥っㄵ㑤㔲㜵挷戳㐳㠲挲㔵㘲昰㐴扦晦挵慢捦晦㠷攷㈷愲㘶㠹㍦ㅤㄲㄴ扣㠵ㄹ㡥っ〹捡㤰㠳挱㘳㕢扦㜶㥤〴攵慢挴㌰㄰㙤扦慦㜹摢摡㠷敤㐷愰㤲㤴㍤㌲㝣㍥戱晡挱㉢㍦㍤ㅣ㝤㕥扢㌲摢昸つ㥢〱㤵愴㕣㤲攱挷扦戹挶㝦挳挷㌶㐷ㅦ㔹昳㡢捦敦㜹捡㘶㐰㈵㈹戳愵㐷㡣㤵㉣㙦㔵〹㔴㤲攲㐷〶摢扥戵㉤攴㘲㈵㈹㥡㘴㔸㍢昶晣㤷㍤摢㜶㐶㥦㝢攳晢摦戳昶愶㠹攸慡㈷㘷㍥㥣扦收㥢㐳㌸〴㙦㌲摣㍤昸昸㍢戶晥㘶㘷㜴㙥捤㡢晢て晦敤㐴㜴㥤㘲昸攷㈱㐱㤱㘶〹㑦㝣㔷㥦㜹㜹㝥㔷昴捥捤㈷慦摦昵敢㠹攸〷㙦戹晥扥㡢敦昸㤷㈱㐱㜱㈷㠳㙤㝤摢搶昹改慡㠴ㄷ㠷㠴ㄲ㔳搴愸㈸㠵慣ㅤ㍥㔱〶挲搴ㄶ㉢挰㠸㔰㘲换㔴㕢㘲ㄱ昶㌴㔲㔰ㄵ㌳㙤摥㘳昶敥戵愲㌴挹晦昱㤷㕣㐹戲㡡㘴㌵挹㐹㈴㈷㤳㥣㐲㜲㉡挹敢㐸搶㤰㥣〶搲攲ぢ戱扡搴昴昲㜴挶ㅢ〴㑢㜳挰㠳戵㠸扥扡㤸攸戹摦戹㙤慡㍡㌰搱て㜰㤳挳愶㘲㙦㌸ㅡ㜱㌶愲挷ㄳ攳㝣摦㔱攵扡㌱捥㍦㤵㔷㤹㘳攷愸昲㝡㐴㉦㔹㡡〵㘵㉤㔸挵昳㌲ぢ㝣㌰㑡㍣攳愸㌳㠶㥦㔷㔴搱㈲愹㘲㝥㍣㕤㕥㘷㡡㥡愳捥攷㈲㝡㥣㡣愵晦㔹㔱㕢扢㜶㜶㜵敤戸挳㔸晡㑥㜹㙤㌹㈷ㅣ戵摤㠸攸慢㉢搹㝦㕦搱㠸㍡㈴晢㕢攵㡤攰㥣㜶㌴㈲㠲攸昱㤴散㈷ㅤ㔵慥㕢戲㥦㈸慦㌲㌵㤰愳捡㍤㠸ㅥ㔷挹晥㍢㐷㥤㉤改㠸摡㔲㘲晥慤㈲㉢㕦㉦慦㌳ㄵ愶愳捥〳㠸ㅥ㈷挹㝥愴愲戶㜶敤散㍡摢㜱㠷㘴㝦慤扣戶搴散㡥摡づㅥ敦ㅥ晥㑡㐵㥤㍤㐷敦攱㠷捡敢捣㠵挸㔱攷㘱㐴㡦㔳て晦㙤㐵㙤敤ㅥ慤搱挳㕦㉡慦㉤㔷㑣㐷㙤㌷㈳晡敡敡㡥㉦㔴㌴愲づ摤昱㐰㜹㈳戸攲㍢ㅡ㌱㠶攸昱搴ㅤ㝦敤愸㜲摤扡攳晥戲㉡晢〹㑡㙡ㅣ搴㉡晦㜶ㄷ摦晥㙡㐹㍢摦㠶昵㉢愳扤搲愸㕦㐵㜳扡慤㡣㌵㘸㈶㤱戶㥡挱愲㜵摦㘴㘵搱ㅤ戰㔸搳扥ㄱ搸㡡㍦ㄸ〹㘷搶戶敥㑤换扥㍥㉥换慣摦㡥摥㔱敦捦〹㔹ち昲㔹愲㤵㜱㕥㕡搳晦〷〷㈲㤷㜰</t>
  </si>
  <si>
    <t>Carbon footprint of biorefining (excluding adding the denaturant to ethanol)</t>
  </si>
  <si>
    <r>
      <rPr>
        <sz val="10"/>
        <color theme="0" tint="-0.34998626667073579"/>
        <rFont val="Arial"/>
        <family val="2"/>
      </rPr>
      <t>Options:</t>
    </r>
    <r>
      <rPr>
        <sz val="10"/>
        <color theme="0" tint="-0.14999847407452621"/>
        <rFont val="Arial"/>
        <family val="2"/>
      </rPr>
      <t xml:space="preserve"> </t>
    </r>
    <r>
      <rPr>
        <sz val="10"/>
        <color rgb="FFFF0000"/>
        <rFont val="Arial"/>
        <family val="2"/>
      </rPr>
      <t>(red is default except for the land use change)</t>
    </r>
  </si>
  <si>
    <t>GTAP by Tyner et. al., The impact of considering land intensification and updated data on biofuels land use change and emissions estimates, page 13</t>
  </si>
  <si>
    <t>An expansion in corn ethanol from its 2004 level to 15 BGs generates 8.7 gCO2e/MJ emissions with intensification and 13.4 g CO2e/MJ with no intensification. land intensification in crop production is expansion in multiple cropping and/or returning unusedcropland to crop production.</t>
  </si>
  <si>
    <t xml:space="preserve">ICF yield for Dry Mill ethanol refineries with corn oil extraction: 2.95gallon/buchel, they only account for the NG use at the biorefinery (not the electricity and chemicals, see pages 161 and 162) </t>
  </si>
  <si>
    <t xml:space="preserve">Note: CO2 uptake by plant is assumed to be equal to CO2 emissions from the vehicle exhaust and fermentor </t>
  </si>
  <si>
    <t>Note: Vary the numbers in yellow (Crystal Ball "Decision Variable" cells) or in green (Crystal Ball "Assumption Variables" cells) to change the options in orange cells below them.</t>
  </si>
  <si>
    <t xml:space="preserve"> ICF report: A Life-Cycle Analysis of the Greenhouse Gas Emissions of Corn-Based Ethanol, Page 159 &amp; 160 (Table 4-4),  GREET model’s Carbon Calculator for Land Use Change from Biofuels Production (CCLUB)</t>
  </si>
  <si>
    <t xml:space="preserve"> ICF report A Life-Cycle Analysis of the Greenhouse Gas Emissions of Corn-Based Ethanol, Page 107, Table 3-23, EPA used IPCC AR2 while ICF used a methodology similar to that used in the
RFS2 (which is FASOM) but incorporates new rice production data and uses the AR4 CH4 GWP</t>
  </si>
  <si>
    <t xml:space="preserve"> ICF report: A Life-Cycle Analysis of the Greenhouse Gas Emissions of Corn-Based Ethanol, Page 111 (Table 3-32), ICF used EPA's FASOM results with updated emission factors &amp; incorporated revised assumptions used in GREET to calculate the reduced methane emissions from DGS fed to livestock.</t>
  </si>
  <si>
    <t xml:space="preserve"> ICF report: A Life-Cycle Analysis of the Greenhouse Gas Emissions of Corn-Based Ethanol, Page 132, Table 3-49, ICF used the acreage change (consequential element) from GTAP, for the fertilizer use they used the RFS2 data, emission factors for chemicals from GREET, direct and indirect N2O emission calculations are based on IPCC (2006)</t>
  </si>
  <si>
    <t xml:space="preserve"> ICF report: A Life-Cycle Analysis of the Greenhouse Gas Emissions of Corn-Based Ethanol, Page 135, Table 3-54, same methodology as EPA's with updated rice production data and use of AR4 GWP instead of AR2 used by EPA</t>
  </si>
  <si>
    <t xml:space="preserve"> ICF report: A Life-Cycle Analysis of the Greenhouse Gas Emissions of Corn-Based Ethanol, Page 116, Table 3-37, ICF used RFS2's FAPRI results with updated GWPs (and updated emission factors for Canada)</t>
  </si>
  <si>
    <t>Scenario (data)</t>
  </si>
  <si>
    <t>Scenario (reference)</t>
  </si>
  <si>
    <t>CO2 emissions from fermentor (biogenic carbon)</t>
  </si>
  <si>
    <t>This is just an estimation, please replace this with MITei's data on CCS</t>
  </si>
  <si>
    <t>Estimated as 10% of power required for compression. This is just an estimation, please replace this with MITei's data on CCS</t>
  </si>
  <si>
    <t>EM's Corn stover ethanol LCA Excel file, Biorefinery Excel Sheet, Cell C105, Calculated by using data from DOE/NETL-2009/1346, Appendix L, page L-1</t>
  </si>
  <si>
    <t>g CO2 eq/MMBtu of non-denatured ethanol</t>
  </si>
  <si>
    <t>g CH4/MMBtu of non-denatured ethanol</t>
  </si>
  <si>
    <t>g CO2 eq/MJ of non-denatured ethanol</t>
  </si>
  <si>
    <t>g N2O/MMBtu of non-denatured ethanol</t>
  </si>
  <si>
    <t>Ethanol production rate (non-denatured)</t>
  </si>
  <si>
    <t>Corn Oil production rate</t>
  </si>
  <si>
    <t>Distillers Grain DGS production rate</t>
  </si>
  <si>
    <t>Water content of DGS production rate</t>
  </si>
  <si>
    <t>Product info</t>
  </si>
  <si>
    <t>Denaturant rate</t>
  </si>
  <si>
    <t>Gasoline (denaturant) LHV</t>
  </si>
  <si>
    <t>Btu LHV/gal</t>
  </si>
  <si>
    <t>GREET 2017, Fuel_specs sheet, row 16</t>
  </si>
  <si>
    <t>Gasoline (denaturant) Density</t>
  </si>
  <si>
    <t>Ethanol LHV</t>
  </si>
  <si>
    <t>GREET 2017, Fuel_specs sheet, row 32</t>
  </si>
  <si>
    <t>Ethanol Density</t>
  </si>
  <si>
    <t>Denatured ethanol LHV</t>
  </si>
  <si>
    <t>Non-denatured ethanol LHV</t>
  </si>
  <si>
    <t>g/h</t>
  </si>
  <si>
    <t>MJ/g</t>
  </si>
  <si>
    <r>
      <t xml:space="preserve">g CO2 eq/MJ of </t>
    </r>
    <r>
      <rPr>
        <sz val="11"/>
        <color rgb="FFFF0000"/>
        <rFont val="Calibri"/>
        <family val="2"/>
        <scheme val="minor"/>
      </rPr>
      <t>non-denatured</t>
    </r>
    <r>
      <rPr>
        <sz val="11"/>
        <color theme="1"/>
        <rFont val="Calibri"/>
        <family val="2"/>
        <scheme val="minor"/>
      </rPr>
      <t xml:space="preserve"> ethanol</t>
    </r>
  </si>
  <si>
    <r>
      <t xml:space="preserve">g CO2 eq/MJ of </t>
    </r>
    <r>
      <rPr>
        <sz val="11"/>
        <color rgb="FFFF0000"/>
        <rFont val="Calibri"/>
        <family val="2"/>
        <scheme val="minor"/>
      </rPr>
      <t>denatured</t>
    </r>
    <r>
      <rPr>
        <sz val="11"/>
        <color theme="1"/>
        <rFont val="Calibri"/>
        <family val="2"/>
        <scheme val="minor"/>
      </rPr>
      <t xml:space="preserve"> ethanol</t>
    </r>
  </si>
  <si>
    <t xml:space="preserve"> ICF report: A Life-Cycle Analysis of the Greenhouse Gas Emissions of Corn-Based Ethanol, pages 125 to 127, ICF adopted a composite approach that averaged the results of three recently published studies (CARB, 2015; Dunn et al., 2015; and GTAP, 2013) and four scenarios developed from their results that allow for alternative sets of emissions factors and the increased use of double cropping (Babcock and Iqbal, 2014)</t>
  </si>
  <si>
    <t>Net LUC (domestic+international)</t>
  </si>
  <si>
    <t>Net LUC</t>
  </si>
  <si>
    <t>Domestic &amp; international farm inputs &amp; co-product credits (consequential element)</t>
  </si>
  <si>
    <t>Livestock change, rice methane</t>
  </si>
  <si>
    <t>Total LUC</t>
  </si>
  <si>
    <t>Use tis number for the GTAP scenario. The international and domestic LUC projected by ICF is not just based on GTAP.</t>
  </si>
  <si>
    <t>GTAP (LUC), ICF/USDA (farming)</t>
  </si>
  <si>
    <t>FASOM &amp; FAPRI (LUC and farming)( from RFS2)</t>
  </si>
  <si>
    <t>SIRE</t>
  </si>
  <si>
    <t>kg CO2/mmBtu</t>
  </si>
  <si>
    <t>Anderson Denison</t>
  </si>
  <si>
    <t>Anderons Clymers</t>
  </si>
  <si>
    <t>Element Colwich</t>
  </si>
  <si>
    <t>Big River Dyersville</t>
  </si>
  <si>
    <t>Big River Galva</t>
  </si>
  <si>
    <t>Absolute Saint Ansgar</t>
  </si>
  <si>
    <t>Homeland lawler</t>
  </si>
  <si>
    <t>LSCP Marcus</t>
  </si>
  <si>
    <t>Andersons greenville</t>
  </si>
  <si>
    <t>ACF claremont</t>
  </si>
  <si>
    <t>Didion Cambria</t>
  </si>
  <si>
    <t>Poet caro</t>
  </si>
  <si>
    <t>Poet Corning</t>
  </si>
  <si>
    <t>Poet Emmetsburg</t>
  </si>
  <si>
    <t>Poet Gowrie</t>
  </si>
  <si>
    <t>Poet Hanlontown</t>
  </si>
  <si>
    <t>Poet Hudson</t>
  </si>
  <si>
    <t>Poet Jewell</t>
  </si>
  <si>
    <t>Commonwealth Agri-Energy</t>
  </si>
  <si>
    <t>Redfield</t>
  </si>
  <si>
    <t>Poet lake crystal</t>
  </si>
  <si>
    <t>Green plain obion</t>
  </si>
  <si>
    <t>Poet Alexandria</t>
  </si>
  <si>
    <t>Poet fostoria</t>
  </si>
  <si>
    <t>Poet leipsic</t>
  </si>
  <si>
    <t>Poet Marion</t>
  </si>
  <si>
    <t>Poet north manchester</t>
  </si>
  <si>
    <t>poet portland</t>
  </si>
  <si>
    <t>Hearthland Winthrop</t>
  </si>
  <si>
    <t>Green plains Bluffon</t>
  </si>
  <si>
    <t>Kansas Ethanol</t>
  </si>
  <si>
    <t>Corn Goldfield</t>
  </si>
  <si>
    <t>Anderson Albion</t>
  </si>
  <si>
    <t>FHR Camilla</t>
  </si>
  <si>
    <t>FHR Fairmont</t>
  </si>
  <si>
    <t>FHR Iowa Falls</t>
  </si>
  <si>
    <t>Valero Bloomingburg</t>
  </si>
  <si>
    <t>Valero Albion</t>
  </si>
  <si>
    <t>Valero Linden</t>
  </si>
  <si>
    <t>Carbon Green Lake Odessa</t>
  </si>
  <si>
    <t>Valero Albert City</t>
  </si>
  <si>
    <t>Valero Charles city</t>
  </si>
  <si>
    <t>Valero Aurora</t>
  </si>
  <si>
    <t>OEE Gibson City</t>
  </si>
  <si>
    <t>IBEC</t>
  </si>
  <si>
    <t>Adkins Lena</t>
  </si>
  <si>
    <t>East Kansas Agri-Energy</t>
  </si>
  <si>
    <t>NuGen Marion</t>
  </si>
  <si>
    <t>Poet Laddonia</t>
  </si>
  <si>
    <t>REF Onida</t>
  </si>
  <si>
    <t>Bushmills Atwater</t>
  </si>
  <si>
    <t>GLE Watertown</t>
  </si>
  <si>
    <t>Aberdeen Energy</t>
  </si>
  <si>
    <t>Granite Falls</t>
  </si>
  <si>
    <t>Kansas Ethanol Lyons</t>
  </si>
  <si>
    <t>SME Carrollton</t>
  </si>
  <si>
    <t>Valero Hartley</t>
  </si>
  <si>
    <t>WNYE Medina</t>
  </si>
  <si>
    <t>Heron Lake Bioenergy</t>
  </si>
  <si>
    <t>United Wisconsin Grain Producers</t>
  </si>
  <si>
    <t>Guardian Lima</t>
  </si>
  <si>
    <t>mid-missouri energy</t>
  </si>
  <si>
    <t>Green Plain Atkinson</t>
  </si>
  <si>
    <t>Badger State Ethanol</t>
  </si>
  <si>
    <t>Green Plain Ord</t>
  </si>
  <si>
    <t>Lincoln Agri-Energy</t>
  </si>
  <si>
    <t>Tharaldson Ethanol Plant</t>
  </si>
  <si>
    <t>Dakota Ethanol</t>
  </si>
  <si>
    <t>Green Plains Shenandoah</t>
  </si>
  <si>
    <t>Lincolnway Energy</t>
  </si>
  <si>
    <t>Farmers Energy Cardinal</t>
  </si>
  <si>
    <t>Highwater Ethanol</t>
  </si>
  <si>
    <t>Quad County Corn Processors</t>
  </si>
  <si>
    <t>Cardinal Union City</t>
  </si>
  <si>
    <t>CHS Rochelle</t>
  </si>
  <si>
    <t>Husker Plainview</t>
  </si>
  <si>
    <t>LSCP Marcus (2014)</t>
  </si>
  <si>
    <t>NuGen Marion (2014)</t>
  </si>
  <si>
    <t>Patriot Annawan</t>
  </si>
  <si>
    <t>Red Trail Richardton</t>
  </si>
  <si>
    <t>Siouxland Jackson</t>
  </si>
  <si>
    <t>Marquis Energy Hennepin</t>
  </si>
  <si>
    <t>E-Energy Adams</t>
  </si>
  <si>
    <t>Marquis Renewable Energy-Wisconsin</t>
  </si>
  <si>
    <t>Dakota Spirit AgEnergy</t>
  </si>
  <si>
    <t>Absolute Energy</t>
  </si>
  <si>
    <t>Unit conversion:</t>
  </si>
  <si>
    <t>1 mmBtu</t>
  </si>
  <si>
    <t>1 kg</t>
  </si>
  <si>
    <t>g CO2/MJ</t>
  </si>
  <si>
    <t>Emissions from NG and electricty use (to compare with data from EPA approved pathways)</t>
  </si>
  <si>
    <t>Average (emissions from NG &amp; electricty use reported by EPA for biorefineries received approval)</t>
  </si>
  <si>
    <t>Emissions from NG &amp; electricty use reported by EPA for biorefineries received approval</t>
  </si>
  <si>
    <t>SIRE: https://www.epa.gov/sites/production/files/2019-12/documents/sire-deter-2019-11-26.pdf</t>
  </si>
  <si>
    <t>Anderson Denison: https://www.epa.gov/sites/production/files/2019-05/documents/andersons-denison-deter-ltr-2019-03-21.pdf</t>
  </si>
  <si>
    <t>Andersons Clymers https://www.epa.gov/sites/production/files/2018-11/documents/andersons-clymers-deter-ltr-2018-10-24.pdf</t>
  </si>
  <si>
    <t>Element Colwich https://www.epa.gov/sites/production/files/2018-03/documents/element-colwich-deter-ltr-2018-03-27.pdf</t>
  </si>
  <si>
    <t>Big River Dyersville: https://www.epa.gov/sites/production/files/2017-12/documents/big-river-dyersville-deter-ltr-2017-11-29.pdf</t>
  </si>
  <si>
    <t>Big River Galva: https://www.epa.gov/sites/production/files/2017-12/documents/big-river-galva-deter-ltr-2017-11-29.pdf</t>
  </si>
  <si>
    <t>Absolute Saint Ansgar: https://www.epa.gov/sites/production/files/2017-11/documents/absolute-st-ansgar-deter-ltr-2017-11-14.pdf</t>
  </si>
  <si>
    <t>Homeland lawler: https://www.epa.gov/sites/production/files/2017-11/documents/homeland-lawler-deter-ltr-2017-11-14.pdf</t>
  </si>
  <si>
    <t>LSCP Marcus: https://www.epa.gov/sites/production/files/2017-10/documents/little-sioux-corn-prod-deter-ltr-2017-10-24.pdf</t>
  </si>
  <si>
    <t>Andersons Greenville: https://www.epa.gov/sites/production/files/2017-09/documents/andersons-greenvilleetermination-letter-2017-09-12.pdf</t>
  </si>
  <si>
    <t>ACF clairmont: https://www.epa.gov/sites/production/files/2017-08/documents/al-corn-acf-claremont-deter-ltr-2017-08-15.pdf</t>
  </si>
  <si>
    <t>Didion Cambria: https://www.epa.gov/sites/production/files/2017-05/documents/didion-cambria-deter-ltr-2017-05-09.pdf</t>
  </si>
  <si>
    <t>Poet Caro: https://www.epa.gov/sites/production/files/2017-03/documents/poet-caro-deter-ltr-2017-03-13.pdf</t>
  </si>
  <si>
    <t>Poet Corning: https://www.epa.gov/sites/production/files/2017-03/documents/poet-corning-deter-ltr-2017-03-13.pdf</t>
  </si>
  <si>
    <t>Poet Emmetsburg: https://www.epa.gov/sites/production/files/2017-03/documents/poet-emmetsburg-deter-ltr-2017-03-13_0.pdf</t>
  </si>
  <si>
    <t>Poet Gowrie: https://www.epa.gov/sites/production/files/2017-03/documents/poet-gowrie-deter-ltr-2017-03-13.pdf</t>
  </si>
  <si>
    <t>Poet Hanlontown: https://www.epa.gov/sites/production/files/2017-03/documents/poet-hanlontown-deter-ltr-2017-03-13.pdf</t>
  </si>
  <si>
    <t>Poet Hudson: https://www.epa.gov/sites/production/files/2017-03/documents/poet-hudson-deter-ltr-2017-03-13.pdf</t>
  </si>
  <si>
    <t>Poet Jewell: https://www.epa.gov/sites/production/files/2017-03/documents/poet-jewell-deter-ltr-2017-03-13.pdf</t>
  </si>
  <si>
    <t>Commonwealth Agri-Energy https://www.epa.gov/sites/production/files/2017-01/documents/commonw-agri-energy-deter-ltr-2016-12-15.pdf</t>
  </si>
  <si>
    <t>Redfield https://www.epa.gov/sites/production/files/2016-10/documents/redfield-energy-deter-ltr-2016-10-27.pdf</t>
  </si>
  <si>
    <t>Poet lake crystal https://www.epa.gov/sites/production/files/2016-09/documents/poet-biorefining-lake-crystal-mn-deter-ltr-2016-09-19.pdf</t>
  </si>
  <si>
    <t>Green plain obion https://www.epa.gov/sites/production/files/2016-08/documents/green-plains-obion-deter-ltr-2016-07-27.pdf</t>
  </si>
  <si>
    <t>Poet Alexandria https://www.epa.gov/sites/production/files/2016-08/documents/poet-alexandria-determination-letter-2106-08-09.pdf</t>
  </si>
  <si>
    <t>Poet Fostoria https://www.epa.gov/sites/production/files/2016-08/documents/poet-fostoria-determination-letter-2016-08-09.pdf</t>
  </si>
  <si>
    <t>Poet leipsic https://www.epa.gov/sites/production/files/2016-08/documents/poet-leipsic-determination-letter-2016-08-09.pdf</t>
  </si>
  <si>
    <t>Poet Marion https://www.epa.gov/sites/production/files/2016-08/documents/poet-marion-determination-letter-2016-08-09.pdf</t>
  </si>
  <si>
    <t>Poet north Manchester https://www.epa.gov/sites/production/files/2016-08/documents/poet-manchester-determination-letter-2016-08-09.pdf</t>
  </si>
  <si>
    <t>Poet Portland https://www.epa.gov/sites/production/files/2016-08/documents/poet-portland-determination-letter-2016-08-09.pdf</t>
  </si>
  <si>
    <t>Heartland Winthrop https://www.epa.gov/sites/production/files/2016-05/documents/heartland-winthrop-deter-ltr-2016-05-19.pdf</t>
  </si>
  <si>
    <t>Green plains bluffon https://www.epa.gov/sites/production/files/2016-03/documents/green-plains-bluffton-deter-ltr-2016-03-16.pdf</t>
  </si>
  <si>
    <t>Kansas Ethanol https://www.epa.gov/sites/production/files/2016-08/documents/kansas-ethanol-lyons-determination-letter-2016-08-09.pdf</t>
  </si>
  <si>
    <t>Corn Goldfield https://www.epa.gov/sites/production/files/2015-11/documents/corn-lp-deter-ltr-2015-11-19.pdf</t>
  </si>
  <si>
    <t>Anderson Albion https://www.epa.gov/sites/production/files/2015-11/documents/andersons-albion-deter-ltr.pdf</t>
  </si>
  <si>
    <t>FHR Camilla: https://www.epa.gov/sites/production/files/2015-11/documents/fhr-camilla-deter-ltr.pdf</t>
  </si>
  <si>
    <t>FHR fairmont https://www.epa.gov/sites/production/files/2015-11/documents/fhr-fairmont-deter-ltr.pdf</t>
  </si>
  <si>
    <t>FHR Iowa Falls https://www.epa.gov/sites/production/files/2015-11/documents/fhr-iowa-falls-deter-ltr.pdf</t>
  </si>
  <si>
    <t>Valero Bloomingburg https://www.epa.gov/sites/production/files/2015-09/documents/valero-bloomingburgn-merged-deter-ltr.pdf</t>
  </si>
  <si>
    <t>Valero Albion https://www.epa.gov/sites/production/files/2015-09/documents/valero-albion-merged-deter-ltr.pdf</t>
  </si>
  <si>
    <t>Valero Linden https://www.epa.gov/sites/production/files/2015-09/documents/valero-linden-merged-deter-ltr.pdf</t>
  </si>
  <si>
    <t>Carbon Green lake Odessa https://www.epa.gov/sites/production/files/2015-09/documents/cgbe_lake_odessa-merged-deter-ltr.pdf</t>
  </si>
  <si>
    <t>Valero Albert City https://www.epa.gov/sites/production/files/2015-08/documents/valero-albert-city-merged-deter-ltr-2015-08-19.pdf</t>
  </si>
  <si>
    <t>Valero Charles City https://www.epa.gov/sites/production/files/2015-08/documents/valero-charles-city-determination-letter-2015-06-29_1.pdf</t>
  </si>
  <si>
    <t>Valero Aurora https://www.epa.gov/renewable-fuel-standard-program/valero-aurora-approval</t>
  </si>
  <si>
    <t>OEE Gibson city https://www.epa.gov/renewable-fuel-standard-program/oee-gibson-city-approval</t>
  </si>
  <si>
    <t>IBEC https://www.epa.gov/renewable-fuel-standard-program/ibec-approval</t>
  </si>
  <si>
    <t>Adkins Lena https://www.epa.gov/renewable-fuel-standard-program/adkins-lena-approval</t>
  </si>
  <si>
    <t>East Kansas Agri Energy https://www.epa.gov/renewable-fuel-standard-program/east-kansas-agri-energy-llc-approval</t>
  </si>
  <si>
    <t>NuGen Marion https://www.epa.gov/renewable-fuel-standard-program/nugen-marion-approval</t>
  </si>
  <si>
    <t>Poet laddonia https://www.epa.gov/renewable-fuel-standard-program/poet-laddonia-approval</t>
  </si>
  <si>
    <t>REF Onida https://www.epa.gov/sites/production/files/2016-08/documents/ref-onida-determination-letter-2016-08-09.pdf</t>
  </si>
  <si>
    <t>Bushmills Atwater https://www.epa.gov/renewable-fuel-standard-program/bushmills-atwater-approval</t>
  </si>
  <si>
    <t>GLW Watertown https://www.epa.gov/renewable-fuel-standard-program/gle-watertown-approval</t>
  </si>
  <si>
    <t>Aberdeen Energy https://www.epa.gov/sites/production/files/2015-08/documents/aberdeen-merged-deter-ltr.pdf</t>
  </si>
  <si>
    <t>Granite falls https://www.epa.gov/renewable-fuel-standard-program/granite-falls-approval</t>
  </si>
  <si>
    <t>Kansas ethanol Lyons https://www.epa.gov/renewable-fuel-standard-program/kansas-ethanol-lyons-approval</t>
  </si>
  <si>
    <t>SME Carlton https://www.epa.gov/sites/production/files/2015-08/documents/sme-carrollton-merged-deter-ltr.pdf</t>
  </si>
  <si>
    <t>Valero Hartley https://www.epa.gov/sites/production/files/2015-08/documents/valero-hartley-merged-deter-ltr.pdf</t>
  </si>
  <si>
    <t>MNYE Medina https://www.epa.gov/sites/production/files/2015-08/documents/wnye-medina-merged-deter-ltr.pdf</t>
  </si>
  <si>
    <t>Heron lake Bioenergy https://www.epa.gov/renewable-fuel-standard-program/heron-lake-bioenergy-llc-approval</t>
  </si>
  <si>
    <t>United Wisconsin grain producers https://www.epa.gov/sites/production/files/2015-08/documents/united-wisconsin-ltr-determination.pdf</t>
  </si>
  <si>
    <t>Guardian Lima https://www.epa.gov/sites/production/files/2015-08/documents/guardian-lima-ltr-determination.pdf</t>
  </si>
  <si>
    <t>Mid-Missouri energy https://www.epa.gov/renewable-fuel-standard-program/mid-missouri-energy-llc-approval</t>
  </si>
  <si>
    <t>Green plains Atkinson https://www.epa.gov/sites/production/files/2015-08/documents/green-plains-ltr-determination.pdf</t>
  </si>
  <si>
    <t>Badger State Ethanol https://www.epa.gov/sites/production/files/2015-08/documents/oar-15-000-4554-badger-signed.pdf</t>
  </si>
  <si>
    <t>Green plains ord https://www.epa.gov/sites/production/files/2015-08/documents/oar-15-000-4554-green-plains-ord-signed.pdf</t>
  </si>
  <si>
    <t>Lincon Agri-Energy https://www.epa.gov/sites/production/files/2015-08/documents/oar-15-000-4554-lincolnland-signed.pdf</t>
  </si>
  <si>
    <t>Tharaldson ethanol plant https://www.epa.gov/renewable-fuel-standard-program/tharaldson-ethanol-plant-1-llc-approval</t>
  </si>
  <si>
    <t>Dakota ethanol plant https://www.epa.gov/renewable-fuel-standard-program/dakota-ethanol-llc-approval</t>
  </si>
  <si>
    <t>Green plains shenandoah https://www.epa.gov/renewable-fuel-standard-program/dakota-ethanol-llc-approval</t>
  </si>
  <si>
    <t>Lincolnway energy https://www.epa.gov/renewable-fuel-standard-program/lincolnway-energy-llc-approval</t>
  </si>
  <si>
    <t>Farmers Energy Cardinal https://www.epa.gov/renewable-fuel-standard-program/farmers-energy-cardinal-llc-approval</t>
  </si>
  <si>
    <t>Highwater ethanol https://www.epa.gov/renewable-fuel-standard-program/highwater-ethanol-llc-approval</t>
  </si>
  <si>
    <t>Quad county corn processors https://www.epa.gov/renewable-fuel-standard-program/quad-county-corn-processors-approval</t>
  </si>
  <si>
    <t>Cardinal union city https://www.epa.gov/renewable-fuel-standard-program/cardinal-union-city-approval</t>
  </si>
  <si>
    <t>CHS Richelle https://www.epa.gov/renewable-fuel-standard-program/chs-rochelle-approval</t>
  </si>
  <si>
    <t>Husker plainview https://www.epa.gov/renewable-fuel-standard-program/husker-plainview-approval</t>
  </si>
  <si>
    <t>LSCP Marcus (2014)  https://www.epa.gov/renewable-fuel-standard-program/lscp-marcus-approval</t>
  </si>
  <si>
    <t>NuGen Marion (2014) https://www.epa.gov/renewable-fuel-standard-program/nugen-marion-approval-2</t>
  </si>
  <si>
    <t>Patriot Annawan https://www.epa.gov/renewable-fuel-standard-program/patriot-annawan-approval</t>
  </si>
  <si>
    <t>Red Trail Richardton https://www.epa.gov/renewable-fuel-standard-program/red-trail-richardton-approval</t>
  </si>
  <si>
    <t>Siouxland Jackson https://www.epa.gov/renewable-fuel-standard-program/siouxland-jackson-approval</t>
  </si>
  <si>
    <t>Marquis Energy Hennepin https://www.epa.gov/renewable-fuel-standard-program/marquis-energy-hennepin-approval</t>
  </si>
  <si>
    <t>E-Energy Adams https://www.epa.gov/renewable-fuel-standard-program/e-energy-adams-approval</t>
  </si>
  <si>
    <t>Marquis Renewable Energy-Wisconsin https://www.epa.gov/renewable-fuel-standard-program/marquis-renewable-energy-wisconsin-approval</t>
  </si>
  <si>
    <t>Dakota Spirit Energy https://www.epa.gov/renewable-fuel-standard-program/dakota-spirit-agenergy-llc-approval</t>
  </si>
  <si>
    <t>Absolute Energy https://www.epa.gov/renewable-fuel-standard-program/absolute-energy-llc-approval</t>
  </si>
  <si>
    <t>Reference:</t>
  </si>
  <si>
    <t>Input Data:</t>
  </si>
  <si>
    <t>Calculations:</t>
  </si>
  <si>
    <t>Emissions associated with chemical use at a generic corn ethanol biorefinery (calculated from AECOM's Aspen model)</t>
  </si>
  <si>
    <t>Chemicals at ethanol plant (includes denaturant)- from AECOM model</t>
  </si>
  <si>
    <t>Purchased power at ethanol plant- from AECOM model</t>
  </si>
  <si>
    <t>Natural Gas combustion at ethanol plant- from AECOM model</t>
  </si>
  <si>
    <t>Carbon footprint of NG &amp; power- avg. of 88 corn ethanol biorefineries (EPA)</t>
  </si>
  <si>
    <t>with AECOM's NG &amp; power use at the biorefinery</t>
  </si>
  <si>
    <t>with avg. NG &amp; power use at 88 biorefineries reported by EPA</t>
  </si>
  <si>
    <t>Net LCA result (with AECOM's NG &amp; power use at the biorefinery)</t>
  </si>
  <si>
    <t>Net LCA result (with avg. NG &amp; power use at 88 biorefineries reported by EPA)</t>
  </si>
  <si>
    <t>LCA results using AECOM's model:</t>
  </si>
  <si>
    <t>GREET 2019</t>
  </si>
  <si>
    <t>No default</t>
  </si>
  <si>
    <t>Product type selection ( non-denatured)</t>
  </si>
  <si>
    <t>LUC Model</t>
  </si>
  <si>
    <t>activity</t>
  </si>
  <si>
    <t>Natural Gas &amp; Power Emissions Model</t>
  </si>
  <si>
    <t>flow_source</t>
  </si>
  <si>
    <t>flows</t>
  </si>
  <si>
    <t>value</t>
  </si>
  <si>
    <t>unit (sesame)</t>
  </si>
  <si>
    <t>unit (raw)</t>
  </si>
  <si>
    <t>value location</t>
  </si>
  <si>
    <t>direction</t>
  </si>
  <si>
    <t>type</t>
  </si>
  <si>
    <t>source</t>
  </si>
  <si>
    <t>Upstream</t>
  </si>
  <si>
    <t>FASOM &amp; FAPRI (LUC and farming model from RFS2)</t>
  </si>
  <si>
    <t>total</t>
  </si>
  <si>
    <t>ghg</t>
  </si>
  <si>
    <t>g/kg corn</t>
  </si>
  <si>
    <t>Results Summary!C42</t>
  </si>
  <si>
    <t>output</t>
  </si>
  <si>
    <t>mass</t>
  </si>
  <si>
    <t>Land use change (domestic+international)</t>
  </si>
  <si>
    <t>Results Summary!C48</t>
  </si>
  <si>
    <t>Other consequential elements (livestock change, rice methane)</t>
  </si>
  <si>
    <t>Results Summary!C49</t>
  </si>
  <si>
    <t>GTAP (LUC) &amp; ICF/USDA (farming)</t>
  </si>
  <si>
    <t>Process</t>
  </si>
  <si>
    <t>corn</t>
  </si>
  <si>
    <t>kg/MJ etoh</t>
  </si>
  <si>
    <t>Results Summary!D22/C22</t>
  </si>
  <si>
    <t>input</t>
  </si>
  <si>
    <t>Fermentation</t>
  </si>
  <si>
    <t>fermenter vent biogenic co2</t>
  </si>
  <si>
    <t>3b. Biorefinery (AECOM)!C177</t>
  </si>
  <si>
    <t>Chemicals at ethanol plant- from AECOM model</t>
  </si>
  <si>
    <t>g/MJ etoh</t>
  </si>
  <si>
    <t>Results Summary!D24</t>
  </si>
  <si>
    <t>Carbon footprint of NG &amp; power</t>
  </si>
  <si>
    <t>average of 88 corn ethanol biorefineries (EPA)</t>
  </si>
  <si>
    <t>Results Summary!D25</t>
  </si>
  <si>
    <t>AECOM model</t>
  </si>
  <si>
    <t>natural gas</t>
  </si>
  <si>
    <t>MJ/MJ etoh</t>
  </si>
  <si>
    <t>mmbtu/lb corn</t>
  </si>
  <si>
    <t>3b. Biorefinery (AECOM)!C170</t>
  </si>
  <si>
    <t>energy</t>
  </si>
  <si>
    <t>electricity</t>
  </si>
  <si>
    <t>kWh/lb corn</t>
  </si>
  <si>
    <t>3b. Biorefinery (AECOM)!C179</t>
  </si>
  <si>
    <t>Results Summary!D66</t>
  </si>
  <si>
    <t>Results Summary!D65</t>
  </si>
  <si>
    <t>Results Summary!D65+D66</t>
  </si>
  <si>
    <t>End use</t>
  </si>
  <si>
    <t>ch4</t>
  </si>
  <si>
    <t>5. End Use!C30</t>
  </si>
  <si>
    <t>n2o</t>
  </si>
  <si>
    <t>5. End Use!C33</t>
  </si>
  <si>
    <t>attached excel model based on a combination GREET&amp; USDA etc models &amp; data</t>
  </si>
  <si>
    <t>CSV to SESAME upstream</t>
  </si>
  <si>
    <t>unit</t>
  </si>
  <si>
    <t>kg/kg</t>
  </si>
  <si>
    <t>CSV to SESAME process</t>
  </si>
  <si>
    <t>kg/MJ</t>
  </si>
  <si>
    <t>MJ/MJ</t>
  </si>
  <si>
    <t>CSV to SESAME enduse</t>
  </si>
  <si>
    <t>kg/kg corn wet</t>
  </si>
  <si>
    <t>data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</si>
</sst>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0.0%"/>
    <numFmt numFmtId="165" formatCode="0.0000"/>
    <numFmt numFmtId="166" formatCode="0.00000000000"/>
    <numFmt numFmtId="167" formatCode="_(* #,##0.0_);_(* \(#,##0.0\);_(* &quot;-&quot;??_);_(@_)"/>
    <numFmt numFmtId="168" formatCode="_(* #,##0_);_(* \(#,##0\);_(* &quot;-&quot;??_);_(@_)"/>
    <numFmt numFmtId="169" formatCode="#,##0.0000000"/>
    <numFmt numFmtId="170" formatCode="0.0"/>
    <numFmt numFmtId="171" formatCode="_(* #,##0.000000_);_(* \(#,##0.000000\);_(* &quot;-&quot;??_);_(@_)"/>
    <numFmt numFmtId="172" formatCode="_(* #,##0.00000_);_(* \(#,##0.00000\);_(* &quot;-&quot;??_);_(@_)"/>
    <numFmt numFmtId="173" formatCode="#,##0.000000"/>
    <numFmt numFmtId="174" formatCode="#,##0.0"/>
    <numFmt numFmtId="175" formatCode="#,##0.000"/>
  </numFmts>
  <fonts count="63" x14ac:knownFonts="1">
    <font>
      <sz val="11"/>
      <color theme="1"/>
      <name val="Calibri"/>
      <family val="2"/>
      <scheme val="minor"/>
    </font>
    <font>
      <sz val="11"/>
      <color theme="1"/>
      <name val="Calibri"/>
      <family val="2"/>
      <scheme val="minor"/>
    </font>
    <font>
      <b/>
      <sz val="11"/>
      <color theme="0"/>
      <name val="Calibri"/>
      <family val="2"/>
      <scheme val="minor"/>
    </font>
    <font>
      <sz val="10"/>
      <name val="Arial"/>
      <family val="2"/>
    </font>
    <font>
      <b/>
      <sz val="12"/>
      <name val="Calibri"/>
      <family val="2"/>
      <scheme val="minor"/>
    </font>
    <font>
      <sz val="10"/>
      <name val="Calibri"/>
      <family val="2"/>
      <scheme val="minor"/>
    </font>
    <font>
      <sz val="11"/>
      <name val="Calibri"/>
      <family val="2"/>
      <scheme val="minor"/>
    </font>
    <font>
      <b/>
      <i/>
      <sz val="10"/>
      <color theme="0"/>
      <name val="Calibri"/>
      <family val="2"/>
      <scheme val="minor"/>
    </font>
    <font>
      <sz val="11"/>
      <color rgb="FFFF0000"/>
      <name val="Calibri"/>
      <family val="2"/>
      <scheme val="minor"/>
    </font>
    <font>
      <b/>
      <i/>
      <sz val="11"/>
      <color rgb="FF00B050"/>
      <name val="Calibri"/>
      <family val="2"/>
      <scheme val="minor"/>
    </font>
    <font>
      <i/>
      <sz val="10"/>
      <name val="Arial"/>
      <family val="2"/>
    </font>
    <font>
      <i/>
      <sz val="10"/>
      <color theme="0"/>
      <name val="Arial"/>
      <family val="2"/>
    </font>
    <font>
      <u/>
      <sz val="10"/>
      <color theme="10"/>
      <name val="Arial"/>
      <family val="2"/>
    </font>
    <font>
      <i/>
      <sz val="10"/>
      <color theme="0" tint="-0.14999847407452621"/>
      <name val="Arial"/>
      <family val="2"/>
    </font>
    <font>
      <sz val="10"/>
      <color indexed="10"/>
      <name val="Arial"/>
      <family val="2"/>
    </font>
    <font>
      <b/>
      <sz val="14"/>
      <color theme="1"/>
      <name val="Arial"/>
      <family val="2"/>
    </font>
    <font>
      <i/>
      <sz val="10"/>
      <color theme="1"/>
      <name val="Arial"/>
      <family val="2"/>
    </font>
    <font>
      <sz val="10"/>
      <color theme="1"/>
      <name val="Arial"/>
      <family val="2"/>
    </font>
    <font>
      <b/>
      <sz val="14"/>
      <color theme="1"/>
      <name val="Calibri"/>
      <family val="2"/>
      <scheme val="minor"/>
    </font>
    <font>
      <b/>
      <sz val="10"/>
      <name val="Arial"/>
      <family val="2"/>
    </font>
    <font>
      <b/>
      <sz val="11"/>
      <color theme="1"/>
      <name val="Calibri"/>
      <family val="2"/>
      <scheme val="minor"/>
    </font>
    <font>
      <i/>
      <sz val="11"/>
      <color rgb="FF00B050"/>
      <name val="Calibri"/>
      <family val="2"/>
      <scheme val="minor"/>
    </font>
    <font>
      <b/>
      <sz val="11"/>
      <name val="Calibri"/>
      <family val="2"/>
      <scheme val="minor"/>
    </font>
    <font>
      <b/>
      <i/>
      <sz val="10"/>
      <color theme="1"/>
      <name val="Calibri"/>
      <family val="2"/>
      <scheme val="minor"/>
    </font>
    <font>
      <b/>
      <sz val="14"/>
      <name val="Arial"/>
      <family val="2"/>
    </font>
    <font>
      <b/>
      <sz val="12"/>
      <name val="Arial"/>
      <family val="2"/>
    </font>
    <font>
      <i/>
      <sz val="11"/>
      <color theme="0" tint="-0.249977111117893"/>
      <name val="Calibri"/>
      <family val="2"/>
      <scheme val="minor"/>
    </font>
    <font>
      <sz val="10"/>
      <color rgb="FFFF0000"/>
      <name val="Arial"/>
      <family val="2"/>
    </font>
    <font>
      <sz val="10"/>
      <color theme="0" tint="-0.14999847407452621"/>
      <name val="Arial"/>
      <family val="2"/>
    </font>
    <font>
      <b/>
      <i/>
      <sz val="11"/>
      <color theme="1"/>
      <name val="Calibri"/>
      <family val="2"/>
      <scheme val="minor"/>
    </font>
    <font>
      <u/>
      <sz val="11"/>
      <color theme="10"/>
      <name val="Calibri"/>
      <family val="2"/>
      <scheme val="minor"/>
    </font>
    <font>
      <i/>
      <sz val="10"/>
      <color indexed="11"/>
      <name val="Arial"/>
      <family val="2"/>
    </font>
    <font>
      <sz val="11"/>
      <color theme="0" tint="-0.249977111117893"/>
      <name val="Calibri"/>
      <family val="2"/>
      <scheme val="minor"/>
    </font>
    <font>
      <u/>
      <sz val="10"/>
      <color theme="0" tint="-0.249977111117893"/>
      <name val="Arial"/>
      <family val="2"/>
    </font>
    <font>
      <b/>
      <sz val="11"/>
      <color theme="0" tint="-0.249977111117893"/>
      <name val="Calibri"/>
      <family val="2"/>
      <scheme val="minor"/>
    </font>
    <font>
      <b/>
      <i/>
      <sz val="11"/>
      <color rgb="FFFF0000"/>
      <name val="Calibri"/>
      <family val="2"/>
      <scheme val="minor"/>
    </font>
    <font>
      <i/>
      <sz val="11"/>
      <color theme="1"/>
      <name val="Calibri"/>
      <family val="2"/>
      <scheme val="minor"/>
    </font>
    <font>
      <sz val="10"/>
      <color theme="0" tint="-0.34998626667073579"/>
      <name val="Arial"/>
      <family val="2"/>
    </font>
    <font>
      <b/>
      <i/>
      <sz val="11"/>
      <name val="Calibri"/>
      <family val="2"/>
      <scheme val="minor"/>
    </font>
    <font>
      <b/>
      <i/>
      <sz val="11"/>
      <color rgb="FF008080"/>
      <name val="Calibri"/>
      <family val="2"/>
      <scheme val="minor"/>
    </font>
    <font>
      <b/>
      <sz val="12"/>
      <color rgb="FFC00000"/>
      <name val="Arial"/>
      <family val="2"/>
    </font>
    <font>
      <sz val="11"/>
      <color indexed="8"/>
      <name val="Calibri"/>
      <family val="2"/>
    </font>
    <font>
      <b/>
      <sz val="11"/>
      <color rgb="FFFF0000"/>
      <name val="Calibri"/>
      <family val="2"/>
      <scheme val="minor"/>
    </font>
    <font>
      <sz val="10"/>
      <color theme="0" tint="-0.499984740745262"/>
      <name val="Arial"/>
      <family val="2"/>
    </font>
    <font>
      <sz val="11"/>
      <color theme="9" tint="-0.499984740745262"/>
      <name val="Calibri"/>
      <family val="2"/>
      <scheme val="minor"/>
    </font>
    <font>
      <b/>
      <i/>
      <sz val="20"/>
      <color rgb="FFFF0000"/>
      <name val="Calibri"/>
      <family val="2"/>
      <scheme val="minor"/>
    </font>
    <font>
      <sz val="10"/>
      <color theme="0" tint="-0.249977111117893"/>
      <name val="Arial"/>
      <family val="2"/>
    </font>
    <font>
      <b/>
      <sz val="10"/>
      <color theme="1"/>
      <name val="Arial"/>
      <family val="2"/>
    </font>
    <font>
      <b/>
      <sz val="11"/>
      <color theme="1"/>
      <name val="Arial"/>
      <family val="2"/>
    </font>
    <font>
      <sz val="11"/>
      <color rgb="FF1F497D"/>
      <name val="Calibri"/>
      <family val="2"/>
      <scheme val="minor"/>
    </font>
    <font>
      <i/>
      <sz val="11"/>
      <color rgb="FF1F497D"/>
      <name val="Calibri"/>
      <family val="2"/>
      <scheme val="minor"/>
    </font>
    <font>
      <sz val="15"/>
      <color theme="1"/>
      <name val="Calibri"/>
      <family val="2"/>
      <scheme val="minor"/>
    </font>
    <font>
      <b/>
      <sz val="14"/>
      <color rgb="FFC00000"/>
      <name val="Arial"/>
      <family val="2"/>
    </font>
    <font>
      <i/>
      <sz val="11"/>
      <color rgb="FF008080"/>
      <name val="Calibri"/>
      <family val="2"/>
      <scheme val="minor"/>
    </font>
    <font>
      <b/>
      <sz val="15"/>
      <color rgb="FFFF0000"/>
      <name val="Calibri"/>
      <family val="2"/>
      <scheme val="minor"/>
    </font>
    <font>
      <sz val="11"/>
      <color rgb="FF000000"/>
      <name val="Calibri"/>
      <family val="2"/>
    </font>
    <font>
      <b/>
      <sz val="20"/>
      <color rgb="FFFF0000"/>
      <name val="Calibri"/>
      <family val="2"/>
      <scheme val="minor"/>
    </font>
    <font>
      <sz val="11"/>
      <color indexed="8"/>
      <name val="Calibri"/>
      <family val="2"/>
      <scheme val="minor"/>
    </font>
    <font>
      <b/>
      <sz val="20"/>
      <color theme="0"/>
      <name val="Calibri"/>
      <family val="2"/>
      <scheme val="minor"/>
    </font>
    <font>
      <b/>
      <sz val="20"/>
      <color rgb="FFC00000"/>
      <name val="Calibri"/>
      <family val="2"/>
      <scheme val="minor"/>
    </font>
    <font>
      <b/>
      <sz val="11"/>
      <color theme="0" tint="-0.34998626667073579"/>
      <name val="Calibri"/>
      <family val="2"/>
      <scheme val="minor"/>
    </font>
    <font>
      <sz val="11"/>
      <color theme="0" tint="-0.34998626667073579"/>
      <name val="Calibri"/>
      <family val="2"/>
      <scheme val="minor"/>
    </font>
    <font>
      <sz val="11"/>
      <color rgb="FF00B050"/>
      <name val="Calibri"/>
      <family val="2"/>
      <scheme val="minor"/>
    </font>
  </fonts>
  <fills count="13">
    <fill>
      <patternFill patternType="none"/>
    </fill>
    <fill>
      <patternFill patternType="gray125"/>
    </fill>
    <fill>
      <patternFill patternType="solid">
        <fgColor rgb="FF008080"/>
        <bgColor indexed="64"/>
      </patternFill>
    </fill>
    <fill>
      <patternFill patternType="solid">
        <fgColor theme="4" tint="0.39997558519241921"/>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C000"/>
        <bgColor indexed="64"/>
      </patternFill>
    </fill>
    <fill>
      <patternFill patternType="solid">
        <fgColor rgb="FF00FF00"/>
        <bgColor indexed="64"/>
      </patternFill>
    </fill>
    <fill>
      <patternFill patternType="solid">
        <fgColor theme="0" tint="-0.249977111117893"/>
        <bgColor indexed="64"/>
      </patternFill>
    </fill>
    <fill>
      <patternFill patternType="solid">
        <fgColor rgb="FF00FFFF"/>
        <bgColor indexed="64"/>
      </patternFill>
    </fill>
    <fill>
      <patternFill patternType="solid">
        <fgColor theme="9" tint="0.79998168889431442"/>
        <bgColor indexed="64"/>
      </patternFill>
    </fill>
    <fill>
      <patternFill patternType="solid">
        <fgColor rgb="FF00B050"/>
        <bgColor indexed="64"/>
      </patternFill>
    </fill>
    <fill>
      <patternFill patternType="solid">
        <fgColor theme="9" tint="0.59999389629810485"/>
        <bgColor indexed="64"/>
      </patternFill>
    </fill>
  </fills>
  <borders count="11">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2">
    <xf numFmtId="0" fontId="0" fillId="0" borderId="0"/>
    <xf numFmtId="0" fontId="3" fillId="0" borderId="0"/>
    <xf numFmtId="0" fontId="12" fillId="0" borderId="0" applyNumberForma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30" fillId="0" borderId="0" applyNumberFormat="0" applyFill="0" applyBorder="0" applyAlignment="0" applyProtection="0"/>
    <xf numFmtId="0" fontId="1" fillId="0" borderId="0"/>
    <xf numFmtId="0" fontId="3" fillId="0" borderId="0"/>
    <xf numFmtId="43"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164" fontId="3" fillId="0" borderId="0" applyFont="0" applyFill="0" applyBorder="0" applyAlignment="0" applyProtection="0"/>
    <xf numFmtId="43" fontId="41" fillId="0" borderId="0" applyFont="0" applyFill="0" applyBorder="0" applyAlignment="0" applyProtection="0"/>
    <xf numFmtId="0" fontId="3" fillId="0" borderId="0"/>
    <xf numFmtId="0" fontId="57" fillId="0" borderId="0"/>
  </cellStyleXfs>
  <cellXfs count="275">
    <xf numFmtId="0" fontId="0" fillId="0" borderId="0" xfId="0"/>
    <xf numFmtId="0" fontId="4" fillId="0" borderId="0" xfId="1" applyFont="1"/>
    <xf numFmtId="0" fontId="5" fillId="0" borderId="0" xfId="1" applyFont="1"/>
    <xf numFmtId="0" fontId="1" fillId="0" borderId="0" xfId="0" applyFont="1"/>
    <xf numFmtId="0" fontId="6" fillId="0" borderId="0" xfId="0" applyFont="1"/>
    <xf numFmtId="0" fontId="7" fillId="2" borderId="0" xfId="1" applyFont="1" applyFill="1"/>
    <xf numFmtId="0" fontId="7" fillId="2" borderId="0" xfId="1" applyNumberFormat="1" applyFont="1" applyFill="1"/>
    <xf numFmtId="0" fontId="2" fillId="2" borderId="0" xfId="0" applyFont="1" applyFill="1"/>
    <xf numFmtId="0" fontId="0" fillId="0" borderId="0" xfId="0" applyAlignment="1"/>
    <xf numFmtId="0" fontId="9" fillId="0" borderId="0" xfId="0" applyFont="1"/>
    <xf numFmtId="0" fontId="0" fillId="0" borderId="0" xfId="0" applyFont="1" applyFill="1"/>
    <xf numFmtId="0" fontId="0" fillId="0" borderId="0" xfId="0" applyFill="1"/>
    <xf numFmtId="0" fontId="0" fillId="0" borderId="0" xfId="0" applyFont="1"/>
    <xf numFmtId="2" fontId="0" fillId="0" borderId="0" xfId="0" applyNumberFormat="1"/>
    <xf numFmtId="0" fontId="8" fillId="0" borderId="0" xfId="0" applyFont="1"/>
    <xf numFmtId="0" fontId="3" fillId="0" borderId="0" xfId="5"/>
    <xf numFmtId="3" fontId="3" fillId="0" borderId="0" xfId="5" applyNumberFormat="1"/>
    <xf numFmtId="11" fontId="3" fillId="0" borderId="0" xfId="6" applyNumberFormat="1" applyFont="1"/>
    <xf numFmtId="0" fontId="3" fillId="0" borderId="0" xfId="6" applyFont="1"/>
    <xf numFmtId="14" fontId="14" fillId="0" borderId="0" xfId="6" applyNumberFormat="1" applyFont="1"/>
    <xf numFmtId="3" fontId="3" fillId="0" borderId="0" xfId="6" applyNumberFormat="1" applyFont="1" applyAlignment="1">
      <alignment horizontal="right"/>
    </xf>
    <xf numFmtId="0" fontId="10" fillId="0" borderId="0" xfId="6" applyFont="1"/>
    <xf numFmtId="3" fontId="3" fillId="0" borderId="0" xfId="6" applyNumberFormat="1" applyFont="1" applyFill="1" applyAlignment="1">
      <alignment horizontal="right"/>
    </xf>
    <xf numFmtId="0" fontId="3" fillId="0" borderId="0" xfId="6" applyFont="1" applyFill="1" applyAlignment="1">
      <alignment horizontal="right"/>
    </xf>
    <xf numFmtId="0" fontId="3" fillId="0" borderId="0" xfId="6" applyFont="1" applyAlignment="1">
      <alignment horizontal="right"/>
    </xf>
    <xf numFmtId="0" fontId="3" fillId="0" borderId="0" xfId="6" applyFont="1" applyFill="1"/>
    <xf numFmtId="164" fontId="3" fillId="0" borderId="0" xfId="7" applyNumberFormat="1" applyFont="1"/>
    <xf numFmtId="0" fontId="13" fillId="0" borderId="0" xfId="6" applyFont="1"/>
    <xf numFmtId="0" fontId="3" fillId="3" borderId="0" xfId="5" applyFill="1"/>
    <xf numFmtId="3" fontId="3" fillId="3" borderId="0" xfId="5" applyNumberFormat="1" applyFill="1"/>
    <xf numFmtId="43" fontId="0" fillId="0" borderId="0" xfId="0" applyNumberFormat="1"/>
    <xf numFmtId="0" fontId="15" fillId="0" borderId="0" xfId="6" applyFont="1"/>
    <xf numFmtId="0" fontId="16" fillId="0" borderId="0" xfId="6" applyFont="1"/>
    <xf numFmtId="0" fontId="17" fillId="0" borderId="0" xfId="5" applyFont="1"/>
    <xf numFmtId="0" fontId="18" fillId="0" borderId="0" xfId="0" applyFont="1"/>
    <xf numFmtId="0" fontId="20" fillId="0" borderId="0" xfId="0" applyFont="1"/>
    <xf numFmtId="0" fontId="21" fillId="0" borderId="0" xfId="0" applyFont="1"/>
    <xf numFmtId="165" fontId="0" fillId="0" borderId="0" xfId="0" applyNumberFormat="1"/>
    <xf numFmtId="0" fontId="22" fillId="0" borderId="0" xfId="0" applyFont="1"/>
    <xf numFmtId="0" fontId="0" fillId="5" borderId="0" xfId="0" applyFill="1"/>
    <xf numFmtId="0" fontId="23" fillId="0" borderId="0" xfId="1" applyFont="1" applyFill="1"/>
    <xf numFmtId="0" fontId="20" fillId="0" borderId="0" xfId="0" applyFont="1" applyFill="1"/>
    <xf numFmtId="0" fontId="24" fillId="0" borderId="0" xfId="1" applyFont="1"/>
    <xf numFmtId="0" fontId="3" fillId="0" borderId="0" xfId="1" applyFont="1"/>
    <xf numFmtId="0" fontId="25" fillId="0" borderId="0" xfId="1" applyFont="1"/>
    <xf numFmtId="43" fontId="0" fillId="0" borderId="0" xfId="9" applyFont="1"/>
    <xf numFmtId="10" fontId="0" fillId="0" borderId="0" xfId="0" applyNumberFormat="1"/>
    <xf numFmtId="9" fontId="26" fillId="0" borderId="0" xfId="10" applyFont="1"/>
    <xf numFmtId="166" fontId="0" fillId="0" borderId="0" xfId="0" applyNumberFormat="1"/>
    <xf numFmtId="0" fontId="3" fillId="0" borderId="0" xfId="1" applyNumberFormat="1"/>
    <xf numFmtId="0" fontId="3" fillId="0" borderId="0" xfId="1"/>
    <xf numFmtId="0" fontId="3" fillId="0" borderId="0" xfId="1" applyFont="1" applyFill="1"/>
    <xf numFmtId="43" fontId="0" fillId="0" borderId="0" xfId="0" applyNumberFormat="1" applyFill="1"/>
    <xf numFmtId="9" fontId="0" fillId="0" borderId="0" xfId="0" applyNumberFormat="1"/>
    <xf numFmtId="0" fontId="0" fillId="0" borderId="0" xfId="0" applyAlignment="1">
      <alignment horizontal="left"/>
    </xf>
    <xf numFmtId="11" fontId="0" fillId="0" borderId="0" xfId="0" applyNumberFormat="1"/>
    <xf numFmtId="9" fontId="3" fillId="0" borderId="0" xfId="1" applyNumberFormat="1" applyFont="1" applyFill="1" applyBorder="1"/>
    <xf numFmtId="0" fontId="27" fillId="0" borderId="0" xfId="1" applyFont="1" applyFill="1" applyBorder="1"/>
    <xf numFmtId="0" fontId="28" fillId="0" borderId="0" xfId="1" applyFont="1" applyFill="1" applyBorder="1"/>
    <xf numFmtId="11" fontId="3" fillId="6" borderId="0" xfId="1" applyNumberFormat="1" applyFont="1" applyFill="1" applyAlignment="1">
      <alignment horizontal="right"/>
    </xf>
    <xf numFmtId="0" fontId="6" fillId="0" borderId="0" xfId="0" applyFont="1" applyFill="1" applyBorder="1"/>
    <xf numFmtId="0" fontId="11" fillId="0" borderId="0" xfId="1" applyFont="1" applyFill="1"/>
    <xf numFmtId="0" fontId="8" fillId="0" borderId="0" xfId="0" applyFont="1" applyFill="1"/>
    <xf numFmtId="0" fontId="29" fillId="0" borderId="0" xfId="0" applyFont="1"/>
    <xf numFmtId="43" fontId="0" fillId="7" borderId="0" xfId="9" applyFont="1" applyFill="1"/>
    <xf numFmtId="0" fontId="0" fillId="0" borderId="0" xfId="0" quotePrefix="1"/>
    <xf numFmtId="43" fontId="1" fillId="0" borderId="0" xfId="9" applyFont="1"/>
    <xf numFmtId="0" fontId="30" fillId="0" borderId="0" xfId="11"/>
    <xf numFmtId="43" fontId="0" fillId="0" borderId="0" xfId="9" applyFont="1" applyFill="1"/>
    <xf numFmtId="168" fontId="0" fillId="0" borderId="0" xfId="9" applyNumberFormat="1" applyFont="1" applyFill="1"/>
    <xf numFmtId="0" fontId="1" fillId="0" borderId="0" xfId="12"/>
    <xf numFmtId="0" fontId="3" fillId="0" borderId="0" xfId="13"/>
    <xf numFmtId="0" fontId="1" fillId="0" borderId="0" xfId="12" applyFont="1"/>
    <xf numFmtId="0" fontId="3" fillId="0" borderId="0" xfId="6"/>
    <xf numFmtId="3" fontId="1" fillId="0" borderId="0" xfId="12" applyNumberFormat="1"/>
    <xf numFmtId="0" fontId="32" fillId="0" borderId="0" xfId="12" applyFont="1"/>
    <xf numFmtId="168" fontId="32" fillId="0" borderId="0" xfId="14" applyNumberFormat="1" applyFont="1"/>
    <xf numFmtId="169" fontId="32" fillId="0" borderId="0" xfId="12" applyNumberFormat="1" applyFont="1"/>
    <xf numFmtId="3" fontId="32" fillId="0" borderId="0" xfId="12" applyNumberFormat="1" applyFont="1"/>
    <xf numFmtId="168" fontId="32" fillId="0" borderId="0" xfId="15" applyNumberFormat="1" applyFont="1"/>
    <xf numFmtId="0" fontId="33" fillId="0" borderId="0" xfId="2" applyFont="1"/>
    <xf numFmtId="0" fontId="34" fillId="0" borderId="0" xfId="12" applyFont="1"/>
    <xf numFmtId="43" fontId="34" fillId="0" borderId="0" xfId="15" applyFont="1"/>
    <xf numFmtId="0" fontId="3" fillId="0" borderId="0" xfId="13" applyFont="1"/>
    <xf numFmtId="0" fontId="35" fillId="0" borderId="0" xfId="12" applyFont="1"/>
    <xf numFmtId="0" fontId="13" fillId="0" borderId="0" xfId="13" applyFont="1"/>
    <xf numFmtId="0" fontId="24" fillId="0" borderId="0" xfId="13" applyFont="1"/>
    <xf numFmtId="0" fontId="31" fillId="0" borderId="0" xfId="13" applyFont="1" applyFill="1"/>
    <xf numFmtId="0" fontId="19" fillId="0" borderId="0" xfId="6" applyFont="1"/>
    <xf numFmtId="0" fontId="1" fillId="0" borderId="0" xfId="12" applyNumberFormat="1"/>
    <xf numFmtId="0" fontId="1" fillId="4" borderId="0" xfId="12" applyFill="1"/>
    <xf numFmtId="9" fontId="1" fillId="0" borderId="0" xfId="12" applyNumberFormat="1"/>
    <xf numFmtId="1" fontId="1" fillId="0" borderId="0" xfId="12" applyNumberFormat="1"/>
    <xf numFmtId="167" fontId="0" fillId="0" borderId="0" xfId="14" applyNumberFormat="1" applyFont="1"/>
    <xf numFmtId="10" fontId="1" fillId="0" borderId="0" xfId="12" applyNumberFormat="1"/>
    <xf numFmtId="168" fontId="0" fillId="0" borderId="0" xfId="14" applyNumberFormat="1" applyFont="1"/>
    <xf numFmtId="2" fontId="1" fillId="0" borderId="0" xfId="12" applyNumberFormat="1"/>
    <xf numFmtId="0" fontId="20" fillId="0" borderId="0" xfId="12" applyFont="1"/>
    <xf numFmtId="11" fontId="1" fillId="0" borderId="0" xfId="12" applyNumberFormat="1"/>
    <xf numFmtId="0" fontId="1" fillId="7" borderId="0" xfId="12" applyFill="1"/>
    <xf numFmtId="0" fontId="12" fillId="0" borderId="0" xfId="2"/>
    <xf numFmtId="0" fontId="24" fillId="0" borderId="0" xfId="0" applyFont="1"/>
    <xf numFmtId="0" fontId="3" fillId="0" borderId="0" xfId="0" applyFont="1"/>
    <xf numFmtId="0" fontId="13" fillId="0" borderId="0" xfId="0" applyFont="1"/>
    <xf numFmtId="11" fontId="0" fillId="0" borderId="0" xfId="9" applyNumberFormat="1" applyFont="1"/>
    <xf numFmtId="168" fontId="0" fillId="0" borderId="0" xfId="9" applyNumberFormat="1" applyFont="1"/>
    <xf numFmtId="0" fontId="32" fillId="0" borderId="0" xfId="0" applyFont="1"/>
    <xf numFmtId="171" fontId="0" fillId="0" borderId="0" xfId="0" applyNumberFormat="1"/>
    <xf numFmtId="0" fontId="24" fillId="0" borderId="0" xfId="0" applyFont="1" applyFill="1" applyBorder="1"/>
    <xf numFmtId="0" fontId="3" fillId="0" borderId="0" xfId="0" applyFont="1" applyFill="1" applyBorder="1"/>
    <xf numFmtId="0" fontId="28" fillId="0" borderId="0" xfId="0" applyFont="1" applyFill="1" applyBorder="1"/>
    <xf numFmtId="0" fontId="3" fillId="0" borderId="0" xfId="0" applyFont="1" applyFill="1" applyBorder="1" applyAlignment="1">
      <alignment horizontal="left"/>
    </xf>
    <xf numFmtId="0" fontId="3" fillId="0" borderId="0" xfId="0" applyFont="1" applyFill="1" applyBorder="1" applyAlignment="1">
      <alignment horizontal="right"/>
    </xf>
    <xf numFmtId="0" fontId="36" fillId="0" borderId="0" xfId="0" applyFont="1"/>
    <xf numFmtId="0" fontId="6" fillId="8" borderId="1" xfId="0" applyFont="1" applyFill="1" applyBorder="1"/>
    <xf numFmtId="165" fontId="6" fillId="0" borderId="0" xfId="0" applyNumberFormat="1" applyFont="1" applyFill="1"/>
    <xf numFmtId="43" fontId="20" fillId="0" borderId="0" xfId="9" applyFont="1"/>
    <xf numFmtId="43" fontId="22" fillId="0" borderId="0" xfId="9" applyFont="1"/>
    <xf numFmtId="43" fontId="22" fillId="0" borderId="0" xfId="0" applyNumberFormat="1" applyFont="1"/>
    <xf numFmtId="0" fontId="22" fillId="0" borderId="0" xfId="0" applyFont="1" applyFill="1"/>
    <xf numFmtId="43" fontId="20" fillId="0" borderId="0" xfId="0" applyNumberFormat="1" applyFont="1"/>
    <xf numFmtId="0" fontId="38" fillId="8" borderId="1" xfId="0" applyFont="1" applyFill="1" applyBorder="1"/>
    <xf numFmtId="43" fontId="0" fillId="9" borderId="0" xfId="0" applyNumberFormat="1" applyFill="1"/>
    <xf numFmtId="0" fontId="0" fillId="0" borderId="0" xfId="0" applyFont="1" applyAlignment="1">
      <alignment vertical="center"/>
    </xf>
    <xf numFmtId="0" fontId="39" fillId="0" borderId="0" xfId="0" applyFont="1"/>
    <xf numFmtId="0" fontId="39" fillId="5" borderId="0" xfId="0" applyFont="1" applyFill="1"/>
    <xf numFmtId="0" fontId="39" fillId="0" borderId="0" xfId="0" applyFont="1" applyAlignment="1">
      <alignment horizontal="left" indent="3"/>
    </xf>
    <xf numFmtId="0" fontId="40" fillId="0" borderId="0" xfId="13" applyFont="1"/>
    <xf numFmtId="0" fontId="1" fillId="0" borderId="0" xfId="0" applyFont="1" applyFill="1" applyBorder="1"/>
    <xf numFmtId="0" fontId="0" fillId="0" borderId="0" xfId="12" applyFont="1"/>
    <xf numFmtId="0" fontId="6" fillId="0" borderId="0" xfId="0" applyFont="1" applyFill="1"/>
    <xf numFmtId="168" fontId="6" fillId="0" borderId="0" xfId="9" applyNumberFormat="1" applyFont="1" applyFill="1"/>
    <xf numFmtId="0" fontId="42" fillId="0" borderId="0" xfId="0" applyFont="1"/>
    <xf numFmtId="0" fontId="35" fillId="0" borderId="0" xfId="0" applyFont="1"/>
    <xf numFmtId="3" fontId="0" fillId="0" borderId="0" xfId="0" applyNumberFormat="1"/>
    <xf numFmtId="0" fontId="3" fillId="0" borderId="0" xfId="3" applyFont="1"/>
    <xf numFmtId="0" fontId="43" fillId="0" borderId="0" xfId="1" applyFont="1" applyFill="1" applyBorder="1"/>
    <xf numFmtId="0" fontId="3" fillId="0" borderId="0" xfId="1" applyFont="1" applyFill="1" applyBorder="1"/>
    <xf numFmtId="0" fontId="31" fillId="0" borderId="0" xfId="3" applyFont="1" applyFill="1"/>
    <xf numFmtId="0" fontId="44" fillId="0" borderId="0" xfId="0" applyFont="1"/>
    <xf numFmtId="172" fontId="44" fillId="0" borderId="0" xfId="9" applyNumberFormat="1" applyFont="1"/>
    <xf numFmtId="0" fontId="3" fillId="0" borderId="0" xfId="3"/>
    <xf numFmtId="168" fontId="6" fillId="0" borderId="0" xfId="9" applyNumberFormat="1" applyFont="1"/>
    <xf numFmtId="43" fontId="6" fillId="0" borderId="0" xfId="9" applyFont="1"/>
    <xf numFmtId="43" fontId="6" fillId="0" borderId="0" xfId="0" applyNumberFormat="1" applyFont="1"/>
    <xf numFmtId="3" fontId="6" fillId="0" borderId="0" xfId="0" applyNumberFormat="1" applyFont="1"/>
    <xf numFmtId="0" fontId="6" fillId="0" borderId="0" xfId="0" applyNumberFormat="1" applyFont="1"/>
    <xf numFmtId="0" fontId="13" fillId="0" borderId="0" xfId="3" applyFont="1"/>
    <xf numFmtId="0" fontId="24" fillId="0" borderId="0" xfId="3" applyFont="1"/>
    <xf numFmtId="3" fontId="6" fillId="0" borderId="0" xfId="0" applyNumberFormat="1" applyFont="1" applyFill="1"/>
    <xf numFmtId="43" fontId="6" fillId="0" borderId="0" xfId="0" applyNumberFormat="1" applyFont="1" applyFill="1"/>
    <xf numFmtId="43" fontId="6" fillId="0" borderId="0" xfId="9" applyFont="1" applyFill="1"/>
    <xf numFmtId="0" fontId="44" fillId="0" borderId="0" xfId="0" applyFont="1" applyFill="1"/>
    <xf numFmtId="0" fontId="8" fillId="0" borderId="0" xfId="0" applyFont="1" applyAlignment="1">
      <alignment wrapText="1"/>
    </xf>
    <xf numFmtId="173" fontId="0" fillId="0" borderId="0" xfId="0" applyNumberFormat="1"/>
    <xf numFmtId="0" fontId="45" fillId="0" borderId="0" xfId="0" applyFont="1"/>
    <xf numFmtId="0" fontId="38" fillId="8" borderId="0" xfId="0" applyFont="1" applyFill="1" applyBorder="1"/>
    <xf numFmtId="170" fontId="0" fillId="0" borderId="0" xfId="0" applyNumberFormat="1"/>
    <xf numFmtId="0" fontId="16" fillId="0" borderId="0" xfId="1" applyFont="1" applyFill="1"/>
    <xf numFmtId="0" fontId="0" fillId="0" borderId="0" xfId="0" applyAlignment="1">
      <alignment horizontal="center" vertical="center"/>
    </xf>
    <xf numFmtId="0" fontId="39" fillId="0" borderId="0" xfId="0" applyFont="1" applyFill="1"/>
    <xf numFmtId="170" fontId="39" fillId="0" borderId="0" xfId="0" applyNumberFormat="1" applyFont="1"/>
    <xf numFmtId="43" fontId="7" fillId="2" borderId="0" xfId="9" applyFont="1" applyFill="1" applyAlignment="1">
      <alignment horizontal="center"/>
    </xf>
    <xf numFmtId="167" fontId="0" fillId="0" borderId="0" xfId="9" applyNumberFormat="1" applyFont="1" applyAlignment="1">
      <alignment horizontal="left"/>
    </xf>
    <xf numFmtId="167" fontId="6" fillId="8" borderId="1" xfId="9" applyNumberFormat="1" applyFont="1" applyFill="1" applyBorder="1" applyAlignment="1">
      <alignment horizontal="left"/>
    </xf>
    <xf numFmtId="167" fontId="6" fillId="8" borderId="1" xfId="0" applyNumberFormat="1" applyFont="1" applyFill="1" applyBorder="1" applyAlignment="1">
      <alignment horizontal="left"/>
    </xf>
    <xf numFmtId="11" fontId="3" fillId="0" borderId="0" xfId="1" applyNumberFormat="1" applyFont="1" applyFill="1" applyBorder="1"/>
    <xf numFmtId="0" fontId="39" fillId="0" borderId="2" xfId="0" applyFont="1" applyBorder="1"/>
    <xf numFmtId="0" fontId="39" fillId="0" borderId="3" xfId="0" applyFont="1" applyBorder="1"/>
    <xf numFmtId="0" fontId="39" fillId="0" borderId="4" xfId="0" applyFont="1" applyBorder="1"/>
    <xf numFmtId="11" fontId="0" fillId="0" borderId="5" xfId="0" applyNumberFormat="1" applyBorder="1"/>
    <xf numFmtId="170" fontId="0" fillId="0" borderId="0" xfId="0" applyNumberFormat="1" applyBorder="1"/>
    <xf numFmtId="170" fontId="0" fillId="0" borderId="6" xfId="0" applyNumberFormat="1" applyBorder="1"/>
    <xf numFmtId="11" fontId="0" fillId="0" borderId="0" xfId="0" applyNumberFormat="1" applyBorder="1"/>
    <xf numFmtId="0" fontId="3" fillId="0" borderId="0" xfId="4" applyFont="1"/>
    <xf numFmtId="0" fontId="13" fillId="0" borderId="0" xfId="4" applyFont="1"/>
    <xf numFmtId="0" fontId="24" fillId="0" borderId="0" xfId="4" applyFont="1"/>
    <xf numFmtId="0" fontId="11" fillId="2" borderId="0" xfId="4" applyFont="1" applyFill="1"/>
    <xf numFmtId="0" fontId="0" fillId="2" borderId="0" xfId="0" applyFill="1"/>
    <xf numFmtId="9" fontId="3" fillId="0" borderId="0" xfId="1" applyNumberFormat="1" applyFont="1" applyFill="1" applyBorder="1" applyAlignment="1">
      <alignment horizontal="left"/>
    </xf>
    <xf numFmtId="0" fontId="46" fillId="0" borderId="0" xfId="0" applyFont="1" applyFill="1" applyBorder="1"/>
    <xf numFmtId="43" fontId="19" fillId="0" borderId="0" xfId="9" applyFont="1" applyFill="1" applyBorder="1"/>
    <xf numFmtId="0" fontId="47" fillId="0" borderId="0" xfId="1" applyFont="1" applyFill="1" applyBorder="1"/>
    <xf numFmtId="3" fontId="0" fillId="0" borderId="0" xfId="0" applyNumberFormat="1" applyFont="1" applyAlignment="1">
      <alignment horizontal="right" vertical="center" wrapText="1"/>
    </xf>
    <xf numFmtId="0" fontId="0" fillId="0" borderId="0" xfId="0" applyFont="1" applyBorder="1" applyAlignment="1">
      <alignment horizontal="right" vertical="center" wrapText="1"/>
    </xf>
    <xf numFmtId="3" fontId="0" fillId="0" borderId="0" xfId="0" applyNumberFormat="1" applyFont="1" applyBorder="1" applyAlignment="1">
      <alignment horizontal="right" vertical="center" wrapText="1"/>
    </xf>
    <xf numFmtId="0" fontId="0" fillId="0" borderId="7" xfId="0" applyFont="1" applyBorder="1" applyAlignment="1">
      <alignment horizontal="right" vertical="center" wrapText="1"/>
    </xf>
    <xf numFmtId="3" fontId="0" fillId="0" borderId="7" xfId="0" applyNumberFormat="1" applyFont="1" applyBorder="1" applyAlignment="1">
      <alignment horizontal="right" vertical="center" wrapText="1"/>
    </xf>
    <xf numFmtId="0" fontId="20" fillId="10" borderId="7" xfId="0" applyFont="1" applyFill="1" applyBorder="1" applyAlignment="1">
      <alignment horizontal="center" vertical="center" wrapText="1"/>
    </xf>
    <xf numFmtId="0" fontId="0" fillId="0" borderId="0" xfId="0" applyFont="1" applyAlignment="1"/>
    <xf numFmtId="175" fontId="0" fillId="0" borderId="0" xfId="0" applyNumberFormat="1" applyFont="1" applyFill="1" applyBorder="1" applyAlignment="1"/>
    <xf numFmtId="3" fontId="0" fillId="0" borderId="0" xfId="0" applyNumberFormat="1" applyFont="1" applyFill="1" applyBorder="1" applyAlignment="1"/>
    <xf numFmtId="174" fontId="0" fillId="0" borderId="0" xfId="0" applyNumberFormat="1" applyFont="1" applyBorder="1" applyAlignment="1">
      <alignment horizontal="right" vertical="center" wrapText="1"/>
    </xf>
    <xf numFmtId="174" fontId="0" fillId="0" borderId="7" xfId="0" applyNumberFormat="1" applyFont="1" applyBorder="1" applyAlignment="1">
      <alignment horizontal="right" vertical="center" wrapText="1"/>
    </xf>
    <xf numFmtId="0" fontId="48" fillId="0" borderId="7" xfId="0" applyFont="1" applyBorder="1"/>
    <xf numFmtId="174" fontId="48" fillId="0" borderId="7" xfId="0" applyNumberFormat="1" applyFont="1" applyBorder="1"/>
    <xf numFmtId="175" fontId="48" fillId="0" borderId="7" xfId="0" applyNumberFormat="1" applyFont="1" applyBorder="1"/>
    <xf numFmtId="174" fontId="0" fillId="10" borderId="7" xfId="0" applyNumberFormat="1" applyFont="1" applyFill="1" applyBorder="1" applyAlignment="1">
      <alignment horizontal="right" vertical="center" wrapText="1"/>
    </xf>
    <xf numFmtId="174" fontId="0" fillId="0" borderId="0" xfId="0" applyNumberFormat="1" applyFont="1"/>
    <xf numFmtId="3" fontId="0" fillId="10" borderId="8" xfId="0" applyNumberFormat="1" applyFont="1" applyFill="1" applyBorder="1" applyAlignment="1">
      <alignment horizontal="center" vertical="center" wrapText="1"/>
    </xf>
    <xf numFmtId="3" fontId="0" fillId="10" borderId="10" xfId="0" applyNumberFormat="1" applyFont="1" applyFill="1" applyBorder="1" applyAlignment="1">
      <alignment horizontal="center" vertical="center" wrapText="1"/>
    </xf>
    <xf numFmtId="0" fontId="0" fillId="0" borderId="0" xfId="0" applyFont="1" applyBorder="1"/>
    <xf numFmtId="0" fontId="0" fillId="0" borderId="0" xfId="0" applyNumberFormat="1" applyFont="1" applyFill="1" applyBorder="1" applyAlignment="1"/>
    <xf numFmtId="0" fontId="51" fillId="0" borderId="0" xfId="0" applyFont="1"/>
    <xf numFmtId="0" fontId="1" fillId="0" borderId="0" xfId="0" applyFont="1" applyFill="1"/>
    <xf numFmtId="0" fontId="40" fillId="0" borderId="0" xfId="4" applyFont="1"/>
    <xf numFmtId="0" fontId="40" fillId="0" borderId="0" xfId="1" applyFont="1"/>
    <xf numFmtId="0" fontId="3" fillId="0" borderId="0" xfId="5" applyFont="1"/>
    <xf numFmtId="170" fontId="3" fillId="0" borderId="0" xfId="6" applyNumberFormat="1" applyFont="1"/>
    <xf numFmtId="0" fontId="40" fillId="0" borderId="0" xfId="3" applyFont="1"/>
    <xf numFmtId="0" fontId="52" fillId="0" borderId="0" xfId="13" applyFont="1"/>
    <xf numFmtId="0" fontId="0" fillId="7" borderId="0" xfId="0" applyFont="1" applyFill="1"/>
    <xf numFmtId="0" fontId="17" fillId="0" borderId="0" xfId="1" applyFont="1" applyFill="1" applyBorder="1"/>
    <xf numFmtId="11" fontId="20" fillId="0" borderId="0" xfId="0" applyNumberFormat="1" applyFont="1"/>
    <xf numFmtId="0" fontId="53" fillId="0" borderId="0" xfId="0" applyFont="1"/>
    <xf numFmtId="11" fontId="0" fillId="0" borderId="0" xfId="0" applyNumberFormat="1" applyFont="1"/>
    <xf numFmtId="0" fontId="29" fillId="0" borderId="0" xfId="0" applyFont="1" applyFill="1" applyBorder="1"/>
    <xf numFmtId="0" fontId="0" fillId="0" borderId="0" xfId="0" applyFont="1" applyFill="1" applyBorder="1"/>
    <xf numFmtId="167" fontId="0" fillId="0" borderId="0" xfId="0" applyNumberFormat="1" applyFont="1" applyFill="1" applyBorder="1" applyAlignment="1">
      <alignment horizontal="left"/>
    </xf>
    <xf numFmtId="0" fontId="54" fillId="0" borderId="0" xfId="0" applyFont="1"/>
    <xf numFmtId="0" fontId="0" fillId="0" borderId="0" xfId="0" applyBorder="1"/>
    <xf numFmtId="0" fontId="39" fillId="4" borderId="0" xfId="0" applyFont="1" applyFill="1"/>
    <xf numFmtId="0" fontId="0" fillId="4" borderId="0" xfId="0" applyFill="1"/>
    <xf numFmtId="0" fontId="0" fillId="4" borderId="0" xfId="0" applyFill="1" applyAlignment="1"/>
    <xf numFmtId="0" fontId="6" fillId="8" borderId="0" xfId="0" applyFont="1" applyFill="1" applyBorder="1"/>
    <xf numFmtId="0" fontId="56" fillId="0" borderId="0" xfId="0" applyFont="1"/>
    <xf numFmtId="0" fontId="42" fillId="0" borderId="0" xfId="0" applyFont="1" applyFill="1"/>
    <xf numFmtId="0" fontId="57" fillId="0" borderId="0" xfId="21"/>
    <xf numFmtId="0" fontId="0" fillId="0" borderId="0" xfId="0" applyAlignment="1">
      <alignment vertical="center"/>
    </xf>
    <xf numFmtId="0" fontId="30" fillId="0" borderId="0" xfId="11" applyAlignment="1">
      <alignment vertical="center"/>
    </xf>
    <xf numFmtId="0" fontId="0" fillId="11" borderId="0" xfId="0" applyFill="1"/>
    <xf numFmtId="0" fontId="30" fillId="11" borderId="0" xfId="11" applyFill="1" applyAlignment="1">
      <alignment vertical="center"/>
    </xf>
    <xf numFmtId="0" fontId="58" fillId="11" borderId="0" xfId="0" applyFont="1" applyFill="1"/>
    <xf numFmtId="0" fontId="59" fillId="0" borderId="0" xfId="0" applyFont="1"/>
    <xf numFmtId="0" fontId="0" fillId="0" borderId="0" xfId="0" applyAlignment="1">
      <alignment wrapText="1"/>
    </xf>
    <xf numFmtId="0" fontId="7" fillId="0" borderId="0" xfId="1" applyFont="1" applyFill="1"/>
    <xf numFmtId="43" fontId="7" fillId="0" borderId="0" xfId="9" applyFont="1" applyFill="1" applyAlignment="1">
      <alignment horizontal="center"/>
    </xf>
    <xf numFmtId="1" fontId="0" fillId="0" borderId="0" xfId="0" applyNumberFormat="1" applyFill="1"/>
    <xf numFmtId="0" fontId="0" fillId="0" borderId="0" xfId="0" applyFill="1" applyBorder="1"/>
    <xf numFmtId="0" fontId="20" fillId="0" borderId="0" xfId="0" applyFont="1" applyFill="1" applyBorder="1"/>
    <xf numFmtId="0" fontId="0" fillId="12" borderId="0" xfId="0" applyFill="1"/>
    <xf numFmtId="0" fontId="55" fillId="0" borderId="0" xfId="0" applyFont="1" applyFill="1" applyAlignment="1">
      <alignment horizontal="right" vertical="center"/>
    </xf>
    <xf numFmtId="0" fontId="43" fillId="0" borderId="0" xfId="1" applyFont="1" applyFill="1"/>
    <xf numFmtId="0" fontId="55" fillId="0" borderId="0" xfId="0" applyFont="1" applyFill="1" applyAlignment="1">
      <alignment vertical="center"/>
    </xf>
    <xf numFmtId="43" fontId="1" fillId="0" borderId="0" xfId="9" applyFont="1" applyAlignment="1">
      <alignment horizontal="right"/>
    </xf>
    <xf numFmtId="43" fontId="1" fillId="8" borderId="1" xfId="9" applyFont="1" applyFill="1" applyBorder="1" applyAlignment="1">
      <alignment horizontal="right" vertical="center"/>
    </xf>
    <xf numFmtId="11" fontId="1" fillId="0" borderId="0" xfId="9" applyNumberFormat="1" applyFont="1" applyAlignment="1">
      <alignment horizontal="right" vertical="center"/>
    </xf>
    <xf numFmtId="167" fontId="1" fillId="0" borderId="1" xfId="0" applyNumberFormat="1" applyFont="1" applyFill="1" applyBorder="1" applyAlignment="1">
      <alignment horizontal="left"/>
    </xf>
    <xf numFmtId="43" fontId="1" fillId="0" borderId="0" xfId="9" applyFont="1" applyAlignment="1">
      <alignment horizontal="right" vertical="center"/>
    </xf>
    <xf numFmtId="167" fontId="1" fillId="8" borderId="1" xfId="0" applyNumberFormat="1" applyFont="1" applyFill="1" applyBorder="1" applyAlignment="1">
      <alignment horizontal="left"/>
    </xf>
    <xf numFmtId="0" fontId="3" fillId="4" borderId="0" xfId="9" applyNumberFormat="1" applyFont="1" applyFill="1" applyBorder="1" applyAlignment="1">
      <alignment horizontal="right"/>
    </xf>
    <xf numFmtId="0" fontId="3" fillId="0" borderId="0" xfId="9" applyNumberFormat="1" applyFont="1" applyFill="1" applyAlignment="1">
      <alignment horizontal="right"/>
    </xf>
    <xf numFmtId="11" fontId="3" fillId="0" borderId="0" xfId="1" applyNumberFormat="1" applyFont="1" applyFill="1" applyAlignment="1">
      <alignment horizontal="right"/>
    </xf>
    <xf numFmtId="0" fontId="3" fillId="0" borderId="0" xfId="1" applyNumberFormat="1" applyFont="1" applyFill="1" applyAlignment="1">
      <alignment horizontal="right"/>
    </xf>
    <xf numFmtId="0" fontId="8" fillId="4" borderId="0" xfId="0" applyFont="1" applyFill="1"/>
    <xf numFmtId="0" fontId="20" fillId="0" borderId="0" xfId="0" applyFont="1" applyAlignment="1">
      <alignment horizontal="left"/>
    </xf>
    <xf numFmtId="0" fontId="22" fillId="0" borderId="0" xfId="0" applyFont="1" applyFill="1" applyAlignment="1">
      <alignment horizontal="left"/>
    </xf>
    <xf numFmtId="0" fontId="22" fillId="0" borderId="0" xfId="0" applyFont="1" applyAlignment="1">
      <alignment horizontal="left"/>
    </xf>
    <xf numFmtId="0" fontId="60" fillId="0" borderId="0" xfId="0" applyFont="1" applyFill="1" applyAlignment="1">
      <alignment horizontal="left"/>
    </xf>
    <xf numFmtId="0" fontId="6" fillId="0" borderId="0" xfId="0" applyFont="1" applyAlignment="1">
      <alignment horizontal="left"/>
    </xf>
    <xf numFmtId="0" fontId="61" fillId="0" borderId="0" xfId="0" applyFont="1" applyAlignment="1">
      <alignment horizontal="left"/>
    </xf>
    <xf numFmtId="0" fontId="0" fillId="0" borderId="0" xfId="0" applyFill="1" applyAlignment="1">
      <alignment horizontal="left"/>
    </xf>
    <xf numFmtId="0" fontId="0" fillId="10" borderId="0" xfId="0" applyFill="1" applyAlignment="1">
      <alignment horizontal="left"/>
    </xf>
    <xf numFmtId="0" fontId="6" fillId="10" borderId="0" xfId="0" applyFont="1" applyFill="1" applyAlignment="1">
      <alignment horizontal="left"/>
    </xf>
    <xf numFmtId="0" fontId="61" fillId="10" borderId="0" xfId="0" applyFont="1" applyFill="1" applyAlignment="1">
      <alignment horizontal="left"/>
    </xf>
    <xf numFmtId="0" fontId="62" fillId="10" borderId="0" xfId="0" applyFont="1" applyFill="1" applyAlignment="1">
      <alignment horizontal="left"/>
    </xf>
    <xf numFmtId="0" fontId="20" fillId="4" borderId="0" xfId="0" applyFont="1" applyFill="1" applyAlignment="1">
      <alignment horizontal="left"/>
    </xf>
    <xf numFmtId="0" fontId="60" fillId="0" borderId="0" xfId="0" applyFont="1" applyAlignment="1">
      <alignment horizontal="left"/>
    </xf>
    <xf numFmtId="0" fontId="20" fillId="10" borderId="7" xfId="0" applyFont="1" applyFill="1" applyBorder="1" applyAlignment="1">
      <alignment horizontal="center" vertical="center" wrapText="1"/>
    </xf>
    <xf numFmtId="0" fontId="20" fillId="10" borderId="7" xfId="0" applyFont="1" applyFill="1" applyBorder="1" applyAlignment="1">
      <alignment horizontal="center"/>
    </xf>
    <xf numFmtId="0" fontId="0" fillId="0" borderId="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0" xfId="0" applyFont="1" applyBorder="1" applyAlignment="1">
      <alignment horizontal="center" vertical="center" wrapText="1"/>
    </xf>
    <xf numFmtId="0" fontId="0" fillId="10" borderId="8" xfId="0" applyFont="1" applyFill="1" applyBorder="1" applyAlignment="1">
      <alignment horizontal="center" vertical="center" wrapText="1"/>
    </xf>
    <xf numFmtId="0" fontId="0" fillId="10" borderId="10" xfId="0" applyFont="1" applyFill="1" applyBorder="1" applyAlignment="1">
      <alignment horizontal="center" vertical="center" wrapText="1"/>
    </xf>
  </cellXfs>
  <cellStyles count="22">
    <cellStyle name="Comma" xfId="9" builtinId="3"/>
    <cellStyle name="Comma 10" xfId="15"/>
    <cellStyle name="Comma 5" xfId="14"/>
    <cellStyle name="Comma 6" xfId="19"/>
    <cellStyle name="Hyperlink" xfId="11" builtinId="8"/>
    <cellStyle name="Hyperlink 10" xfId="2"/>
    <cellStyle name="Normal" xfId="0" builtinId="0"/>
    <cellStyle name="Normal 10 2" xfId="6"/>
    <cellStyle name="Normal 112" xfId="16"/>
    <cellStyle name="Normal 17" xfId="8"/>
    <cellStyle name="Normal 17 2" xfId="12"/>
    <cellStyle name="Normal 2" xfId="1"/>
    <cellStyle name="Normal 2 2 2" xfId="20"/>
    <cellStyle name="Normal 2 2 3" xfId="4"/>
    <cellStyle name="Normal 2 3" xfId="13"/>
    <cellStyle name="Normal 2 7" xfId="3"/>
    <cellStyle name="Normal 3" xfId="21"/>
    <cellStyle name="Normal 44" xfId="5"/>
    <cellStyle name="Normal 62 2" xfId="17"/>
    <cellStyle name="Percent" xfId="10" builtinId="5"/>
    <cellStyle name="Percent 2 2" xfId="7"/>
    <cellStyle name="Percent 9 2" xfId="18"/>
  </cellStyles>
  <dxfs count="0"/>
  <tableStyles count="0" defaultTableStyle="TableStyleMedium2" defaultPivotStyle="PivotStyleLight16"/>
  <colors>
    <mruColors>
      <color rgb="FF66FFFF"/>
      <color rgb="FF9999FF"/>
      <color rgb="FF0000FF"/>
      <color rgb="FFCC99FF"/>
      <color rgb="FF99FF99"/>
      <color rgb="FF663300"/>
      <color rgb="FF9966FF"/>
      <color rgb="FFCC66FF"/>
      <color rgb="FF008080"/>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intercept val="0"/>
            <c:dispRSqr val="1"/>
            <c:dispEq val="1"/>
            <c:trendlineLbl>
              <c:layout>
                <c:manualLayout>
                  <c:x val="0.37905227471566055"/>
                  <c:y val="-8.9741178186060075E-2"/>
                </c:manualLayout>
              </c:layout>
              <c:numFmt formatCode="General" sourceLinked="0"/>
            </c:trendlineLbl>
          </c:trendline>
          <c:xVal>
            <c:numRef>
              <c:f>'Hooker Table 8.1'!$F$12:$F$20</c:f>
              <c:numCache>
                <c:formatCode>General</c:formatCode>
                <c:ptCount val="9"/>
                <c:pt idx="0">
                  <c:v>1.9482000000000002</c:v>
                </c:pt>
                <c:pt idx="1">
                  <c:v>3.9040499999999998</c:v>
                </c:pt>
                <c:pt idx="2">
                  <c:v>2.3485499999999999</c:v>
                </c:pt>
                <c:pt idx="3">
                  <c:v>7.81745</c:v>
                </c:pt>
                <c:pt idx="4">
                  <c:v>3.2469999999999999</c:v>
                </c:pt>
                <c:pt idx="5">
                  <c:v>3.7690239999999999</c:v>
                </c:pt>
                <c:pt idx="6">
                  <c:v>1.6075800000000002</c:v>
                </c:pt>
                <c:pt idx="7">
                  <c:v>1.065728</c:v>
                </c:pt>
                <c:pt idx="8">
                  <c:v>13.483919999999999</c:v>
                </c:pt>
              </c:numCache>
            </c:numRef>
          </c:xVal>
          <c:yVal>
            <c:numRef>
              <c:f>'Hooker Table 8.1'!$E$12:$E$20</c:f>
              <c:numCache>
                <c:formatCode>General</c:formatCode>
                <c:ptCount val="9"/>
                <c:pt idx="0">
                  <c:v>282.10000000000002</c:v>
                </c:pt>
                <c:pt idx="1">
                  <c:v>287.60000000000002</c:v>
                </c:pt>
                <c:pt idx="2">
                  <c:v>350.8</c:v>
                </c:pt>
                <c:pt idx="3">
                  <c:v>1194.5999999999999</c:v>
                </c:pt>
                <c:pt idx="4">
                  <c:v>722</c:v>
                </c:pt>
                <c:pt idx="5">
                  <c:v>440.9</c:v>
                </c:pt>
                <c:pt idx="6">
                  <c:v>225.2</c:v>
                </c:pt>
                <c:pt idx="7">
                  <c:v>310.8</c:v>
                </c:pt>
                <c:pt idx="8">
                  <c:v>1628.3</c:v>
                </c:pt>
              </c:numCache>
            </c:numRef>
          </c:yVal>
          <c:smooth val="0"/>
          <c:extLst>
            <c:ext xmlns:c16="http://schemas.microsoft.com/office/drawing/2014/chart" uri="{C3380CC4-5D6E-409C-BE32-E72D297353CC}">
              <c16:uniqueId val="{00000000-4682-40B9-A31F-7DEBB793EA34}"/>
            </c:ext>
          </c:extLst>
        </c:ser>
        <c:dLbls>
          <c:showLegendKey val="0"/>
          <c:showVal val="0"/>
          <c:showCatName val="0"/>
          <c:showSerName val="0"/>
          <c:showPercent val="0"/>
          <c:showBubbleSize val="0"/>
        </c:dLbls>
        <c:axId val="529935920"/>
        <c:axId val="529936312"/>
      </c:scatterChart>
      <c:valAx>
        <c:axId val="529935920"/>
        <c:scaling>
          <c:orientation val="minMax"/>
        </c:scaling>
        <c:delete val="0"/>
        <c:axPos val="b"/>
        <c:numFmt formatCode="General" sourceLinked="1"/>
        <c:majorTickMark val="out"/>
        <c:minorTickMark val="none"/>
        <c:tickLblPos val="nextTo"/>
        <c:crossAx val="529936312"/>
        <c:crosses val="autoZero"/>
        <c:crossBetween val="midCat"/>
      </c:valAx>
      <c:valAx>
        <c:axId val="529936312"/>
        <c:scaling>
          <c:orientation val="minMax"/>
        </c:scaling>
        <c:delete val="0"/>
        <c:axPos val="l"/>
        <c:majorGridlines/>
        <c:numFmt formatCode="General" sourceLinked="1"/>
        <c:majorTickMark val="out"/>
        <c:minorTickMark val="none"/>
        <c:tickLblPos val="nextTo"/>
        <c:crossAx val="52993592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25400</xdr:colOff>
      <xdr:row>18</xdr:row>
      <xdr:rowOff>160867</xdr:rowOff>
    </xdr:from>
    <xdr:to>
      <xdr:col>4</xdr:col>
      <xdr:colOff>93134</xdr:colOff>
      <xdr:row>39</xdr:row>
      <xdr:rowOff>67734</xdr:rowOff>
    </xdr:to>
    <xdr:sp macro="" textlink="">
      <xdr:nvSpPr>
        <xdr:cNvPr id="2" name="Rounded Rectangle 1"/>
        <xdr:cNvSpPr/>
      </xdr:nvSpPr>
      <xdr:spPr>
        <a:xfrm>
          <a:off x="10092267" y="3505200"/>
          <a:ext cx="2921000" cy="381846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795867</xdr:colOff>
      <xdr:row>26</xdr:row>
      <xdr:rowOff>76199</xdr:rowOff>
    </xdr:from>
    <xdr:to>
      <xdr:col>5</xdr:col>
      <xdr:colOff>2125133</xdr:colOff>
      <xdr:row>33</xdr:row>
      <xdr:rowOff>8466</xdr:rowOff>
    </xdr:to>
    <xdr:sp macro="" textlink="">
      <xdr:nvSpPr>
        <xdr:cNvPr id="3" name="TextBox 2"/>
        <xdr:cNvSpPr txBox="1"/>
      </xdr:nvSpPr>
      <xdr:spPr>
        <a:xfrm>
          <a:off x="13716000" y="4910666"/>
          <a:ext cx="3784600" cy="1236133"/>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FF0000"/>
              </a:solidFill>
            </a:rPr>
            <a:t>LCA Results to be incorporated into the MIT tool</a:t>
          </a:r>
        </a:p>
      </xdr:txBody>
    </xdr:sp>
    <xdr:clientData/>
  </xdr:twoCellAnchor>
  <xdr:twoCellAnchor>
    <xdr:from>
      <xdr:col>4</xdr:col>
      <xdr:colOff>93134</xdr:colOff>
      <xdr:row>27</xdr:row>
      <xdr:rowOff>110067</xdr:rowOff>
    </xdr:from>
    <xdr:to>
      <xdr:col>4</xdr:col>
      <xdr:colOff>804334</xdr:colOff>
      <xdr:row>29</xdr:row>
      <xdr:rowOff>21167</xdr:rowOff>
    </xdr:to>
    <xdr:cxnSp macro="">
      <xdr:nvCxnSpPr>
        <xdr:cNvPr id="5" name="Straight Arrow Connector 4"/>
        <xdr:cNvCxnSpPr>
          <a:stCxn id="2" idx="3"/>
        </xdr:cNvCxnSpPr>
      </xdr:nvCxnSpPr>
      <xdr:spPr>
        <a:xfrm flipV="1">
          <a:off x="13013267" y="5130800"/>
          <a:ext cx="711200" cy="28363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18077</xdr:colOff>
      <xdr:row>62</xdr:row>
      <xdr:rowOff>170089</xdr:rowOff>
    </xdr:from>
    <xdr:to>
      <xdr:col>4</xdr:col>
      <xdr:colOff>85811</xdr:colOff>
      <xdr:row>68</xdr:row>
      <xdr:rowOff>137297</xdr:rowOff>
    </xdr:to>
    <xdr:sp macro="" textlink="">
      <xdr:nvSpPr>
        <xdr:cNvPr id="6" name="Rounded Rectangle 5"/>
        <xdr:cNvSpPr/>
      </xdr:nvSpPr>
      <xdr:spPr>
        <a:xfrm>
          <a:off x="10087363" y="11430000"/>
          <a:ext cx="2913894" cy="105577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758568</xdr:colOff>
      <xdr:row>55</xdr:row>
      <xdr:rowOff>22679</xdr:rowOff>
    </xdr:from>
    <xdr:to>
      <xdr:col>6</xdr:col>
      <xdr:colOff>1252838</xdr:colOff>
      <xdr:row>64</xdr:row>
      <xdr:rowOff>137298</xdr:rowOff>
    </xdr:to>
    <xdr:sp macro="" textlink="">
      <xdr:nvSpPr>
        <xdr:cNvPr id="7" name="TextBox 6"/>
        <xdr:cNvSpPr txBox="1"/>
      </xdr:nvSpPr>
      <xdr:spPr>
        <a:xfrm>
          <a:off x="13674014" y="10012590"/>
          <a:ext cx="5823735" cy="1747476"/>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FF0000"/>
              </a:solidFill>
            </a:rPr>
            <a:t>We have received AECOM's approval to share AECOM's generic modeling results with publiic. These numbers can be used for the sake of comparison. The main results are listed in cells D22 to D38.</a:t>
          </a:r>
        </a:p>
      </xdr:txBody>
    </xdr:sp>
    <xdr:clientData/>
  </xdr:twoCellAnchor>
  <xdr:twoCellAnchor>
    <xdr:from>
      <xdr:col>4</xdr:col>
      <xdr:colOff>85811</xdr:colOff>
      <xdr:row>60</xdr:row>
      <xdr:rowOff>156291</xdr:rowOff>
    </xdr:from>
    <xdr:to>
      <xdr:col>4</xdr:col>
      <xdr:colOff>767035</xdr:colOff>
      <xdr:row>65</xdr:row>
      <xdr:rowOff>153694</xdr:rowOff>
    </xdr:to>
    <xdr:cxnSp macro="">
      <xdr:nvCxnSpPr>
        <xdr:cNvPr id="8" name="Straight Arrow Connector 7"/>
        <xdr:cNvCxnSpPr>
          <a:stCxn id="6" idx="3"/>
        </xdr:cNvCxnSpPr>
      </xdr:nvCxnSpPr>
      <xdr:spPr>
        <a:xfrm flipV="1">
          <a:off x="13001257" y="11053345"/>
          <a:ext cx="681224" cy="90454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92</xdr:row>
      <xdr:rowOff>1</xdr:rowOff>
    </xdr:from>
    <xdr:to>
      <xdr:col>5</xdr:col>
      <xdr:colOff>1325760</xdr:colOff>
      <xdr:row>100</xdr:row>
      <xdr:rowOff>54429</xdr:rowOff>
    </xdr:to>
    <xdr:pic>
      <xdr:nvPicPr>
        <xdr:cNvPr id="2" name="Picture 1"/>
        <xdr:cNvPicPr>
          <a:picLocks noChangeAspect="1"/>
        </xdr:cNvPicPr>
      </xdr:nvPicPr>
      <xdr:blipFill rotWithShape="1">
        <a:blip xmlns:r="http://schemas.openxmlformats.org/officeDocument/2006/relationships" r:embed="rId1"/>
        <a:srcRect r="56548" b="6666"/>
        <a:stretch/>
      </xdr:blipFill>
      <xdr:spPr>
        <a:xfrm>
          <a:off x="12790714" y="4476751"/>
          <a:ext cx="1986643" cy="1524000"/>
        </a:xfrm>
        <a:prstGeom prst="rect">
          <a:avLst/>
        </a:prstGeom>
      </xdr:spPr>
    </xdr:pic>
    <xdr:clientData/>
  </xdr:twoCellAnchor>
  <xdr:twoCellAnchor editAs="oneCell">
    <xdr:from>
      <xdr:col>27</xdr:col>
      <xdr:colOff>93102</xdr:colOff>
      <xdr:row>15</xdr:row>
      <xdr:rowOff>93756</xdr:rowOff>
    </xdr:from>
    <xdr:to>
      <xdr:col>37</xdr:col>
      <xdr:colOff>96250</xdr:colOff>
      <xdr:row>27</xdr:row>
      <xdr:rowOff>63670</xdr:rowOff>
    </xdr:to>
    <xdr:pic>
      <xdr:nvPicPr>
        <xdr:cNvPr id="6" name="Picture 5"/>
        <xdr:cNvPicPr>
          <a:picLocks noChangeAspect="1"/>
        </xdr:cNvPicPr>
      </xdr:nvPicPr>
      <xdr:blipFill rotWithShape="1">
        <a:blip xmlns:r="http://schemas.openxmlformats.org/officeDocument/2006/relationships" r:embed="rId2"/>
        <a:srcRect l="16863" t="28148" r="23808" b="34031"/>
        <a:stretch/>
      </xdr:blipFill>
      <xdr:spPr>
        <a:xfrm>
          <a:off x="28727867" y="2947521"/>
          <a:ext cx="6129030" cy="22110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894817</xdr:colOff>
      <xdr:row>41</xdr:row>
      <xdr:rowOff>137083</xdr:rowOff>
    </xdr:from>
    <xdr:to>
      <xdr:col>7</xdr:col>
      <xdr:colOff>642400</xdr:colOff>
      <xdr:row>64</xdr:row>
      <xdr:rowOff>173396</xdr:rowOff>
    </xdr:to>
    <xdr:pic>
      <xdr:nvPicPr>
        <xdr:cNvPr id="7" name="Picture 6"/>
        <xdr:cNvPicPr>
          <a:picLocks noChangeAspect="1"/>
        </xdr:cNvPicPr>
      </xdr:nvPicPr>
      <xdr:blipFill>
        <a:blip xmlns:r="http://schemas.openxmlformats.org/officeDocument/2006/relationships" r:embed="rId1"/>
        <a:stretch>
          <a:fillRect/>
        </a:stretch>
      </xdr:blipFill>
      <xdr:spPr>
        <a:xfrm>
          <a:off x="4800067" y="6709333"/>
          <a:ext cx="6569865" cy="41439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646043</xdr:colOff>
      <xdr:row>1</xdr:row>
      <xdr:rowOff>0</xdr:rowOff>
    </xdr:from>
    <xdr:to>
      <xdr:col>4</xdr:col>
      <xdr:colOff>610218</xdr:colOff>
      <xdr:row>12</xdr:row>
      <xdr:rowOff>37945</xdr:rowOff>
    </xdr:to>
    <xdr:pic>
      <xdr:nvPicPr>
        <xdr:cNvPr id="3" name="Picture 2"/>
        <xdr:cNvPicPr>
          <a:picLocks noChangeAspect="1"/>
        </xdr:cNvPicPr>
      </xdr:nvPicPr>
      <xdr:blipFill>
        <a:blip xmlns:r="http://schemas.openxmlformats.org/officeDocument/2006/relationships" r:embed="rId1"/>
        <a:stretch>
          <a:fillRect/>
        </a:stretch>
      </xdr:blipFill>
      <xdr:spPr>
        <a:xfrm>
          <a:off x="646043" y="182217"/>
          <a:ext cx="2548349" cy="204233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6</xdr:col>
      <xdr:colOff>104775</xdr:colOff>
      <xdr:row>29</xdr:row>
      <xdr:rowOff>71437</xdr:rowOff>
    </xdr:from>
    <xdr:to>
      <xdr:col>9</xdr:col>
      <xdr:colOff>1085850</xdr:colOff>
      <xdr:row>43</xdr:row>
      <xdr:rowOff>147637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ishareteam4.na.xom.com/STUDY/Refining/Software/ClientTables/FuelsCTTemplate20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ishareteam4.na.xom.com/STUDY/NSA/2002/Output%20Diskette%20Files/Client%20Deliverables/N_alky.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storkam\AppData\Local\Temp\Temp1_GREET_2017.zip\GREET1_2017.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Dropbox\Kavan\EXXON%20Confidential%20Data\New%20Bakken%20Hydroskimming%20Runs%20(negative%20diesel%20allocaiton%20issue)\Public22092014_6.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ishareteam4.na.xom.com/Study/Refining/2012/Software/Output/Breaks%20Builder%20201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s"/>
      <sheetName val="Lookup"/>
      <sheetName val="Index"/>
      <sheetName val="Rank"/>
      <sheetName val="csChecks"/>
      <sheetName val="csLookup"/>
      <sheetName val="csRank"/>
      <sheetName val="TSChecks"/>
      <sheetName val="TSRank"/>
      <sheetName val="EDC"/>
      <sheetName val="Factors &amp; Standards"/>
      <sheetName val="EII®"/>
      <sheetName val="CEI™"/>
      <sheetName val="Maint"/>
      <sheetName val="Avail"/>
      <sheetName val="OPEX"/>
      <sheetName val="RPF"/>
      <sheetName val="Pers"/>
      <sheetName val="VEI"/>
      <sheetName val="Crude"/>
      <sheetName val="RMC1"/>
      <sheetName val="GPV1"/>
      <sheetName val="Price1"/>
      <sheetName val="RMC2"/>
      <sheetName val="GPV2"/>
      <sheetName val="Price2"/>
    </sheetNames>
    <sheetDataSet>
      <sheetData sheetId="0"/>
      <sheetData sheetId="1">
        <row r="2">
          <cell r="B2" t="str">
            <v>PAC</v>
          </cell>
        </row>
        <row r="5">
          <cell r="B5" t="str">
            <v>GS CALTEX - YEOSU</v>
          </cell>
        </row>
        <row r="20">
          <cell r="B20" t="str">
            <v/>
          </cell>
        </row>
        <row r="21">
          <cell r="B21" t="str">
            <v/>
          </cell>
        </row>
        <row r="51">
          <cell r="B51" t="b">
            <v>0</v>
          </cell>
        </row>
        <row r="191">
          <cell r="D191" t="b">
            <v>0</v>
          </cell>
        </row>
        <row r="192">
          <cell r="D192">
            <v>2</v>
          </cell>
        </row>
        <row r="193">
          <cell r="D193" t="str">
            <v>ASIA/PACIFIC</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69">
          <cell r="P69">
            <v>0</v>
          </cell>
        </row>
      </sheetData>
      <sheetData sheetId="24"/>
      <sheetData sheetId="2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Col Titles"/>
      <sheetName val="Download"/>
      <sheetName val="OverRide"/>
      <sheetName val="Template"/>
      <sheetName val="Data Tables"/>
      <sheetName val="N V-10"/>
      <sheetName val="N VII-27A"/>
      <sheetName val="N VII-27B"/>
      <sheetName val="N V-(e)"/>
      <sheetName val="N VII-27C(e)"/>
      <sheetName val="E V-13"/>
      <sheetName val="E VII-26"/>
      <sheetName val="P V-12"/>
      <sheetName val="P VII-25"/>
      <sheetName val="NSA Alky"/>
      <sheetName val="EUR Alky"/>
      <sheetName val="PAC Alky"/>
      <sheetName val="Output Titles"/>
      <sheetName val="Conv"/>
      <sheetName val="TableNumbers"/>
      <sheetName val="Convert"/>
      <sheetName val="Convers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75">
          <cell r="F75" t="str">
            <v>kb/d</v>
          </cell>
        </row>
      </sheetData>
      <sheetData sheetId="20" refreshError="1"/>
      <sheetData sheetId="21" refreshError="1"/>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s"/>
      <sheetName val="Results"/>
      <sheetName val="Petroleum"/>
      <sheetName val="NG"/>
      <sheetName val="MeOH&amp;FTD"/>
      <sheetName val="EtOH"/>
      <sheetName val="Electric"/>
      <sheetName val="Hydrogen"/>
      <sheetName val="BioOil"/>
      <sheetName val="Algae"/>
      <sheetName val="RNG"/>
      <sheetName val="Pyrolysis&amp;IDL"/>
      <sheetName val="IBR"/>
      <sheetName val="PTF"/>
      <sheetName val="Fuel_Prod_TS"/>
      <sheetName val="EF_TS"/>
      <sheetName val="AgMining_EF_TS"/>
      <sheetName val="EF"/>
      <sheetName val="WCF"/>
      <sheetName val="Fuel_Specs"/>
      <sheetName val="Car_TS"/>
      <sheetName val="LDT1_TS"/>
      <sheetName val="LDT2_TS"/>
      <sheetName val="Vehicles"/>
      <sheetName val="Urban_Shares"/>
      <sheetName val="Compression"/>
      <sheetName val="Coal"/>
      <sheetName val="T&amp;D_Flowcharts"/>
      <sheetName val="T&amp;D"/>
      <sheetName val="Uranium"/>
      <sheetName val="Ag_Inputs"/>
      <sheetName val="Enzymes_Yeast"/>
      <sheetName val="Pretreatment"/>
      <sheetName val="Catalyst"/>
      <sheetName val="Bioproducts"/>
      <sheetName val="E-D Additives"/>
      <sheetName val="OilGasCoalInfra"/>
      <sheetName val="ElecInfra"/>
      <sheetName val="Woody"/>
      <sheetName val="HDV_TS"/>
      <sheetName val="HDV_WTW"/>
      <sheetName val="JetFuel_WTP"/>
      <sheetName val="JetFuel_PTWa"/>
      <sheetName val="JetFuel_WTWa"/>
      <sheetName val="Rail_PTW"/>
      <sheetName val="Rail_WTW"/>
      <sheetName val="MarineFuel_PTH"/>
      <sheetName val="MarineFuel_WTH"/>
      <sheetName val="Dist_Spec"/>
      <sheetName val="Forecast_Specs"/>
      <sheetName val="Forecast_Delet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151">
          <cell r="F151">
            <v>3412.141641601248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Main Inputs &amp; Outputs"/>
      <sheetName val="Expert Inputs"/>
      <sheetName val="Results Single Assay"/>
      <sheetName val="Results All Assays"/>
      <sheetName val="CokingRefinery Detailed Results"/>
      <sheetName val="HydroRefinery Detailed Results"/>
      <sheetName val="CokingRefineryPFD"/>
      <sheetName val="CokingRefineryCalcs"/>
      <sheetName val="HydroRefineryPFD "/>
      <sheetName val="HydroRefineryCalcs"/>
      <sheetName val="Constants"/>
      <sheetName val="Energy &amp; Unit Conversions"/>
      <sheetName val="Process Correlations"/>
      <sheetName val="Emission Factors"/>
      <sheetName val="Assay Inventory"/>
    </sheetNames>
    <sheetDataSet>
      <sheetData sheetId="0"/>
      <sheetData sheetId="1"/>
      <sheetData sheetId="2"/>
      <sheetData sheetId="3"/>
      <sheetData sheetId="4"/>
      <sheetData sheetId="5"/>
      <sheetData sheetId="6"/>
      <sheetData sheetId="7">
        <row r="12">
          <cell r="E12">
            <v>1</v>
          </cell>
        </row>
      </sheetData>
      <sheetData sheetId="8"/>
      <sheetData sheetId="9"/>
      <sheetData sheetId="10"/>
      <sheetData sheetId="11"/>
      <sheetData sheetId="12"/>
      <sheetData sheetId="13"/>
      <sheetData sheetId="14"/>
      <sheetData sheetId="1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Studies"/>
      <sheetName val="Variables"/>
      <sheetName val="Templates"/>
      <sheetName val="IndicesTemplates"/>
    </sheetNames>
    <sheetDataSet>
      <sheetData sheetId="0"/>
      <sheetData sheetId="1">
        <row r="3">
          <cell r="F3" t="str">
            <v>ww</v>
          </cell>
        </row>
      </sheetData>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biotechnologyforbiofuels.biomedcentral.com/track/pdf/10.1186/s13068-017-0877-y"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3" Type="http://schemas.openxmlformats.org/officeDocument/2006/relationships/hyperlink" Target="https://www.epa.gov/sites/production/files/2017-03/documents/poet-caro-deter-ltr-2017-03-13.pdf" TargetMode="External"/><Relationship Id="rId18" Type="http://schemas.openxmlformats.org/officeDocument/2006/relationships/hyperlink" Target="https://www.epa.gov/sites/production/files/2017-03/documents/poet-hudson-deter-ltr-2017-03-13.pdf" TargetMode="External"/><Relationship Id="rId26" Type="http://schemas.openxmlformats.org/officeDocument/2006/relationships/hyperlink" Target="https://www.epa.gov/sites/production/files/2016-08/documents/poet-leipsic-determination-letter-2016-08-09.pdf" TargetMode="External"/><Relationship Id="rId39" Type="http://schemas.openxmlformats.org/officeDocument/2006/relationships/hyperlink" Target="https://www.epa.gov/sites/production/files/2015-09/documents/valero-albion-merged-deter-ltr.pdf" TargetMode="External"/><Relationship Id="rId21" Type="http://schemas.openxmlformats.org/officeDocument/2006/relationships/hyperlink" Target="https://www.epa.gov/sites/production/files/2016-10/documents/redfield-energy-deter-ltr-2016-10-27.pdf" TargetMode="External"/><Relationship Id="rId34" Type="http://schemas.openxmlformats.org/officeDocument/2006/relationships/hyperlink" Target="https://www.epa.gov/sites/production/files/2015-11/documents/andersons-albion-deter-ltr.pdf" TargetMode="External"/><Relationship Id="rId42" Type="http://schemas.openxmlformats.org/officeDocument/2006/relationships/hyperlink" Target="https://www.epa.gov/sites/production/files/2015-08/documents/valero-albert-city-merged-deter-ltr-2015-08-19.pdf" TargetMode="External"/><Relationship Id="rId47" Type="http://schemas.openxmlformats.org/officeDocument/2006/relationships/hyperlink" Target="https://www.epa.gov/renewable-fuel-standard-program/adkins-lena-approval" TargetMode="External"/><Relationship Id="rId50" Type="http://schemas.openxmlformats.org/officeDocument/2006/relationships/hyperlink" Target="https://www.epa.gov/renewable-fuel-standard-program/poet-laddonia-approval" TargetMode="External"/><Relationship Id="rId55" Type="http://schemas.openxmlformats.org/officeDocument/2006/relationships/hyperlink" Target="https://www.epa.gov/renewable-fuel-standard-program/granite-falls-approval" TargetMode="External"/><Relationship Id="rId63" Type="http://schemas.openxmlformats.org/officeDocument/2006/relationships/hyperlink" Target="https://www.epa.gov/renewable-fuel-standard-program/mid-missouri-energy-llc-approval" TargetMode="External"/><Relationship Id="rId68" Type="http://schemas.openxmlformats.org/officeDocument/2006/relationships/hyperlink" Target="https://www.epa.gov/renewable-fuel-standard-program/tharaldson-ethanol-plant-1-llc-approval" TargetMode="External"/><Relationship Id="rId76" Type="http://schemas.openxmlformats.org/officeDocument/2006/relationships/hyperlink" Target="https://www.epa.gov/renewable-fuel-standard-program/chs-rochelle-approval" TargetMode="External"/><Relationship Id="rId84" Type="http://schemas.openxmlformats.org/officeDocument/2006/relationships/hyperlink" Target="https://www.epa.gov/renewable-fuel-standard-program/e-energy-adams-approval" TargetMode="External"/><Relationship Id="rId7" Type="http://schemas.openxmlformats.org/officeDocument/2006/relationships/hyperlink" Target="https://www.epa.gov/sites/production/files/2017-11/documents/absolute-st-ansgar-deter-ltr-2017-11-14.pdf" TargetMode="External"/><Relationship Id="rId71" Type="http://schemas.openxmlformats.org/officeDocument/2006/relationships/hyperlink" Target="https://www.epa.gov/renewable-fuel-standard-program/lincolnway-energy-llc-approval" TargetMode="External"/><Relationship Id="rId2" Type="http://schemas.openxmlformats.org/officeDocument/2006/relationships/hyperlink" Target="https://www.epa.gov/sites/production/files/2019-05/documents/andersons-denison-deter-ltr-2019-03-21.pdf" TargetMode="External"/><Relationship Id="rId16" Type="http://schemas.openxmlformats.org/officeDocument/2006/relationships/hyperlink" Target="https://www.epa.gov/sites/production/files/2017-03/documents/poet-gowrie-deter-ltr-2017-03-13.pdf" TargetMode="External"/><Relationship Id="rId29" Type="http://schemas.openxmlformats.org/officeDocument/2006/relationships/hyperlink" Target="https://www.epa.gov/sites/production/files/2016-08/documents/poet-portland-determination-letter-2016-08-09.pdf" TargetMode="External"/><Relationship Id="rId11" Type="http://schemas.openxmlformats.org/officeDocument/2006/relationships/hyperlink" Target="https://www.epa.gov/sites/production/files/2017-08/documents/al-corn-acf-claremont-deter-ltr-2017-08-15.pdf" TargetMode="External"/><Relationship Id="rId24" Type="http://schemas.openxmlformats.org/officeDocument/2006/relationships/hyperlink" Target="https://www.epa.gov/sites/production/files/2016-08/documents/poet-alexandria-determination-letter-2106-08-09.pdf" TargetMode="External"/><Relationship Id="rId32" Type="http://schemas.openxmlformats.org/officeDocument/2006/relationships/hyperlink" Target="https://www.epa.gov/sites/production/files/2016-08/documents/kansas-ethanol-lyons-determination-letter-2016-08-09.pdf" TargetMode="External"/><Relationship Id="rId37" Type="http://schemas.openxmlformats.org/officeDocument/2006/relationships/hyperlink" Target="https://www.epa.gov/sites/production/files/2015-11/documents/fhr-iowa-falls-deter-ltr.pdf" TargetMode="External"/><Relationship Id="rId40" Type="http://schemas.openxmlformats.org/officeDocument/2006/relationships/hyperlink" Target="https://www.epa.gov/sites/production/files/2015-09/documents/valero-linden-merged-deter-ltr.pdf" TargetMode="External"/><Relationship Id="rId45" Type="http://schemas.openxmlformats.org/officeDocument/2006/relationships/hyperlink" Target="https://www.epa.gov/renewable-fuel-standard-program/oee-gibson-city-approval" TargetMode="External"/><Relationship Id="rId53" Type="http://schemas.openxmlformats.org/officeDocument/2006/relationships/hyperlink" Target="https://www.epa.gov/renewable-fuel-standard-program/gle-watertown-approval" TargetMode="External"/><Relationship Id="rId58" Type="http://schemas.openxmlformats.org/officeDocument/2006/relationships/hyperlink" Target="https://www.epa.gov/sites/production/files/2015-08/documents/valero-hartley-merged-deter-ltr.pdf" TargetMode="External"/><Relationship Id="rId66" Type="http://schemas.openxmlformats.org/officeDocument/2006/relationships/hyperlink" Target="https://www.epa.gov/sites/production/files/2015-08/documents/oar-15-000-4554-green-plains-ord-signed.pdf" TargetMode="External"/><Relationship Id="rId74" Type="http://schemas.openxmlformats.org/officeDocument/2006/relationships/hyperlink" Target="https://www.epa.gov/renewable-fuel-standard-program/quad-county-corn-processors-approval" TargetMode="External"/><Relationship Id="rId79" Type="http://schemas.openxmlformats.org/officeDocument/2006/relationships/hyperlink" Target="https://www.epa.gov/renewable-fuel-standard-program/nugen-marion-approval-2" TargetMode="External"/><Relationship Id="rId87" Type="http://schemas.openxmlformats.org/officeDocument/2006/relationships/hyperlink" Target="https://www.epa.gov/renewable-fuel-standard-program/absolute-energy-llc-approval" TargetMode="External"/><Relationship Id="rId5" Type="http://schemas.openxmlformats.org/officeDocument/2006/relationships/hyperlink" Target="https://www.epa.gov/sites/production/files/2017-12/documents/big-river-dyersville-deter-ltr-2017-11-29.pdf" TargetMode="External"/><Relationship Id="rId61" Type="http://schemas.openxmlformats.org/officeDocument/2006/relationships/hyperlink" Target="https://www.epa.gov/sites/production/files/2015-08/documents/united-wisconsin-ltr-determination.pdf" TargetMode="External"/><Relationship Id="rId82" Type="http://schemas.openxmlformats.org/officeDocument/2006/relationships/hyperlink" Target="https://www.epa.gov/renewable-fuel-standard-program/siouxland-jackson-approval" TargetMode="External"/><Relationship Id="rId19" Type="http://schemas.openxmlformats.org/officeDocument/2006/relationships/hyperlink" Target="https://www.epa.gov/sites/production/files/2017-03/documents/poet-jewell-deter-ltr-2017-03-13.pdf" TargetMode="External"/><Relationship Id="rId4" Type="http://schemas.openxmlformats.org/officeDocument/2006/relationships/hyperlink" Target="https://www.epa.gov/sites/production/files/2018-03/documents/element-colwich-deter-ltr-2018-03-27.pdf" TargetMode="External"/><Relationship Id="rId9" Type="http://schemas.openxmlformats.org/officeDocument/2006/relationships/hyperlink" Target="https://www.epa.gov/sites/production/files/2017-10/documents/little-sioux-corn-prod-deter-ltr-2017-10-24.pdf" TargetMode="External"/><Relationship Id="rId14" Type="http://schemas.openxmlformats.org/officeDocument/2006/relationships/hyperlink" Target="https://www.epa.gov/sites/production/files/2017-03/documents/poet-corning-deter-ltr-2017-03-13.pdf" TargetMode="External"/><Relationship Id="rId22" Type="http://schemas.openxmlformats.org/officeDocument/2006/relationships/hyperlink" Target="https://www.epa.gov/sites/production/files/2016-09/documents/poet-biorefining-lake-crystal-mn-deter-ltr-2016-09-19.pdf" TargetMode="External"/><Relationship Id="rId27" Type="http://schemas.openxmlformats.org/officeDocument/2006/relationships/hyperlink" Target="https://www.epa.gov/sites/production/files/2016-08/documents/poet-marion-determination-letter-2016-08-09.pdf" TargetMode="External"/><Relationship Id="rId30" Type="http://schemas.openxmlformats.org/officeDocument/2006/relationships/hyperlink" Target="https://www.epa.gov/sites/production/files/2016-05/documents/heartland-winthrop-deter-ltr-2016-05-19.pdf" TargetMode="External"/><Relationship Id="rId35" Type="http://schemas.openxmlformats.org/officeDocument/2006/relationships/hyperlink" Target="https://www.epa.gov/sites/production/files/2015-11/documents/fhr-camilla-deter-ltr.pdf" TargetMode="External"/><Relationship Id="rId43" Type="http://schemas.openxmlformats.org/officeDocument/2006/relationships/hyperlink" Target="https://www.epa.gov/sites/production/files/2015-08/documents/valero-charles-city-determination-letter-2015-06-29_1.pdf" TargetMode="External"/><Relationship Id="rId48" Type="http://schemas.openxmlformats.org/officeDocument/2006/relationships/hyperlink" Target="https://www.epa.gov/renewable-fuel-standard-program/east-kansas-agri-energy-llc-approval" TargetMode="External"/><Relationship Id="rId56" Type="http://schemas.openxmlformats.org/officeDocument/2006/relationships/hyperlink" Target="https://www.epa.gov/renewable-fuel-standard-program/kansas-ethanol-lyons-approval" TargetMode="External"/><Relationship Id="rId64" Type="http://schemas.openxmlformats.org/officeDocument/2006/relationships/hyperlink" Target="https://www.epa.gov/sites/production/files/2015-08/documents/green-plains-ltr-determination.pdf" TargetMode="External"/><Relationship Id="rId69" Type="http://schemas.openxmlformats.org/officeDocument/2006/relationships/hyperlink" Target="https://www.epa.gov/renewable-fuel-standard-program/dakota-ethanol-llc-approval" TargetMode="External"/><Relationship Id="rId77" Type="http://schemas.openxmlformats.org/officeDocument/2006/relationships/hyperlink" Target="https://www.epa.gov/renewable-fuel-standard-program/husker-plainview-approval" TargetMode="External"/><Relationship Id="rId8" Type="http://schemas.openxmlformats.org/officeDocument/2006/relationships/hyperlink" Target="https://www.epa.gov/sites/production/files/2017-11/documents/homeland-lawler-deter-ltr-2017-11-14.pdf" TargetMode="External"/><Relationship Id="rId51" Type="http://schemas.openxmlformats.org/officeDocument/2006/relationships/hyperlink" Target="https://www.epa.gov/sites/production/files/2016-08/documents/ref-onida-determination-letter-2016-08-09.pdf" TargetMode="External"/><Relationship Id="rId72" Type="http://schemas.openxmlformats.org/officeDocument/2006/relationships/hyperlink" Target="https://www.epa.gov/renewable-fuel-standard-program/farmers-energy-cardinal-llc-approval" TargetMode="External"/><Relationship Id="rId80" Type="http://schemas.openxmlformats.org/officeDocument/2006/relationships/hyperlink" Target="https://www.epa.gov/renewable-fuel-standard-program/patriot-annawan-approval" TargetMode="External"/><Relationship Id="rId85" Type="http://schemas.openxmlformats.org/officeDocument/2006/relationships/hyperlink" Target="https://www.epa.gov/renewable-fuel-standard-program/marquis-renewable-energy-wisconsin-approval" TargetMode="External"/><Relationship Id="rId3" Type="http://schemas.openxmlformats.org/officeDocument/2006/relationships/hyperlink" Target="https://www.epa.gov/sites/production/files/2018-11/documents/andersons-clymers-deter-ltr-2018-10-24.pdf" TargetMode="External"/><Relationship Id="rId12" Type="http://schemas.openxmlformats.org/officeDocument/2006/relationships/hyperlink" Target="https://www.epa.gov/sites/production/files/2017-05/documents/didion-cambria-deter-ltr-2017-05-09.pdf" TargetMode="External"/><Relationship Id="rId17" Type="http://schemas.openxmlformats.org/officeDocument/2006/relationships/hyperlink" Target="https://www.epa.gov/sites/production/files/2017-03/documents/poet-hanlontown-deter-ltr-2017-03-13.pdf" TargetMode="External"/><Relationship Id="rId25" Type="http://schemas.openxmlformats.org/officeDocument/2006/relationships/hyperlink" Target="https://www.epa.gov/sites/production/files/2016-08/documents/poet-fostoria-determination-letter-2016-08-09.pdf" TargetMode="External"/><Relationship Id="rId33" Type="http://schemas.openxmlformats.org/officeDocument/2006/relationships/hyperlink" Target="https://www.epa.gov/sites/production/files/2015-11/documents/corn-lp-deter-ltr-2015-11-19.pdf" TargetMode="External"/><Relationship Id="rId38" Type="http://schemas.openxmlformats.org/officeDocument/2006/relationships/hyperlink" Target="https://www.epa.gov/sites/production/files/2015-09/documents/valero-bloomingburgn-merged-deter-ltr.pdf" TargetMode="External"/><Relationship Id="rId46" Type="http://schemas.openxmlformats.org/officeDocument/2006/relationships/hyperlink" Target="https://www.epa.gov/renewable-fuel-standard-program/ibec-approval" TargetMode="External"/><Relationship Id="rId59" Type="http://schemas.openxmlformats.org/officeDocument/2006/relationships/hyperlink" Target="https://www.epa.gov/sites/production/files/2015-08/documents/wnye-medina-merged-deter-ltr.pdf" TargetMode="External"/><Relationship Id="rId67" Type="http://schemas.openxmlformats.org/officeDocument/2006/relationships/hyperlink" Target="https://www.epa.gov/sites/production/files/2015-08/documents/oar-15-000-4554-lincolnland-signed.pdf" TargetMode="External"/><Relationship Id="rId20" Type="http://schemas.openxmlformats.org/officeDocument/2006/relationships/hyperlink" Target="https://www.epa.gov/sites/production/files/2017-01/documents/commonw-agri-energy-deter-ltr-2016-12-15.pdf" TargetMode="External"/><Relationship Id="rId41" Type="http://schemas.openxmlformats.org/officeDocument/2006/relationships/hyperlink" Target="https://www.epa.gov/sites/production/files/2015-09/documents/cgbe_lake_odessa-merged-deter-ltr.pdf" TargetMode="External"/><Relationship Id="rId54" Type="http://schemas.openxmlformats.org/officeDocument/2006/relationships/hyperlink" Target="https://www.epa.gov/sites/production/files/2015-08/documents/aberdeen-merged-deter-ltr.pdf" TargetMode="External"/><Relationship Id="rId62" Type="http://schemas.openxmlformats.org/officeDocument/2006/relationships/hyperlink" Target="https://www.epa.gov/sites/production/files/2015-08/documents/guardian-lima-ltr-determination.pdf" TargetMode="External"/><Relationship Id="rId70" Type="http://schemas.openxmlformats.org/officeDocument/2006/relationships/hyperlink" Target="https://www.epa.gov/renewable-fuel-standard-program/dakota-ethanol-llc-approval" TargetMode="External"/><Relationship Id="rId75" Type="http://schemas.openxmlformats.org/officeDocument/2006/relationships/hyperlink" Target="https://www.epa.gov/renewable-fuel-standard-program/cardinal-union-city-approval" TargetMode="External"/><Relationship Id="rId83" Type="http://schemas.openxmlformats.org/officeDocument/2006/relationships/hyperlink" Target="https://www.epa.gov/renewable-fuel-standard-program/marquis-energy-hennepin-approval" TargetMode="External"/><Relationship Id="rId1" Type="http://schemas.openxmlformats.org/officeDocument/2006/relationships/hyperlink" Target="https://www.epa.gov/sites/production/files/2019-12/documents/sire-deter-2019-11-26.pdf" TargetMode="External"/><Relationship Id="rId6" Type="http://schemas.openxmlformats.org/officeDocument/2006/relationships/hyperlink" Target="https://www.epa.gov/sites/production/files/2017-12/documents/big-river-galva-deter-ltr-2017-11-29.pdf" TargetMode="External"/><Relationship Id="rId15" Type="http://schemas.openxmlformats.org/officeDocument/2006/relationships/hyperlink" Target="https://www.epa.gov/sites/production/files/2017-03/documents/poet-emmetsburg-deter-ltr-2017-03-13_0.pdf" TargetMode="External"/><Relationship Id="rId23" Type="http://schemas.openxmlformats.org/officeDocument/2006/relationships/hyperlink" Target="https://www.epa.gov/sites/production/files/2016-08/documents/green-plains-obion-deter-ltr-2016-07-27.pdf" TargetMode="External"/><Relationship Id="rId28" Type="http://schemas.openxmlformats.org/officeDocument/2006/relationships/hyperlink" Target="https://www.epa.gov/sites/production/files/2016-08/documents/poet-manchester-determination-letter-2016-08-09.pdf" TargetMode="External"/><Relationship Id="rId36" Type="http://schemas.openxmlformats.org/officeDocument/2006/relationships/hyperlink" Target="https://www.epa.gov/sites/production/files/2015-11/documents/fhr-fairmont-deter-ltr.pdf" TargetMode="External"/><Relationship Id="rId49" Type="http://schemas.openxmlformats.org/officeDocument/2006/relationships/hyperlink" Target="https://www.epa.gov/renewable-fuel-standard-program/nugen-marion-approval" TargetMode="External"/><Relationship Id="rId57" Type="http://schemas.openxmlformats.org/officeDocument/2006/relationships/hyperlink" Target="https://www.epa.gov/sites/production/files/2015-08/documents/sme-carrollton-merged-deter-ltr.pdf" TargetMode="External"/><Relationship Id="rId10" Type="http://schemas.openxmlformats.org/officeDocument/2006/relationships/hyperlink" Target="https://www.epa.gov/sites/production/files/2017-09/documents/andersons-greenvilleetermination-letter-2017-09-12.pdf" TargetMode="External"/><Relationship Id="rId31" Type="http://schemas.openxmlformats.org/officeDocument/2006/relationships/hyperlink" Target="https://www.epa.gov/sites/production/files/2016-03/documents/green-plains-bluffton-deter-ltr-2016-03-16.pdf" TargetMode="External"/><Relationship Id="rId44" Type="http://schemas.openxmlformats.org/officeDocument/2006/relationships/hyperlink" Target="https://www.epa.gov/renewable-fuel-standard-program/valero-aurora-approval" TargetMode="External"/><Relationship Id="rId52" Type="http://schemas.openxmlformats.org/officeDocument/2006/relationships/hyperlink" Target="https://www.epa.gov/renewable-fuel-standard-program/bushmills-atwater-approval" TargetMode="External"/><Relationship Id="rId60" Type="http://schemas.openxmlformats.org/officeDocument/2006/relationships/hyperlink" Target="https://www.epa.gov/renewable-fuel-standard-program/heron-lake-bioenergy-llc-approval" TargetMode="External"/><Relationship Id="rId65" Type="http://schemas.openxmlformats.org/officeDocument/2006/relationships/hyperlink" Target="https://www.epa.gov/sites/production/files/2015-08/documents/oar-15-000-4554-badger-signed.pdf" TargetMode="External"/><Relationship Id="rId73" Type="http://schemas.openxmlformats.org/officeDocument/2006/relationships/hyperlink" Target="https://www.epa.gov/renewable-fuel-standard-program/highwater-ethanol-llc-approval" TargetMode="External"/><Relationship Id="rId78" Type="http://schemas.openxmlformats.org/officeDocument/2006/relationships/hyperlink" Target="https://www.epa.gov/renewable-fuel-standard-program/lscp-marcus-approval" TargetMode="External"/><Relationship Id="rId81" Type="http://schemas.openxmlformats.org/officeDocument/2006/relationships/hyperlink" Target="https://www.epa.gov/renewable-fuel-standard-program/red-trail-richardton-approval" TargetMode="External"/><Relationship Id="rId86" Type="http://schemas.openxmlformats.org/officeDocument/2006/relationships/hyperlink" Target="https://www.epa.gov/renewable-fuel-standard-program/dakota-spirit-agenergy-llc-approval"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hyperlink" Target="http://www.csx.com/index.cfm/about-csx/projects-and-partnerships/fuel-efficiency/"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0.bin"/><Relationship Id="rId1" Type="http://schemas.openxmlformats.org/officeDocument/2006/relationships/hyperlink" Target="http://www.ornl.gov/info/reports/1981/34456054458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
  <sheetViews>
    <sheetView zoomScale="70" zoomScaleNormal="70" workbookViewId="0">
      <selection activeCell="B21" sqref="B21"/>
    </sheetView>
  </sheetViews>
  <sheetFormatPr defaultColWidth="8.69140625" defaultRowHeight="14.6" x14ac:dyDescent="0.4"/>
  <cols>
    <col min="1" max="1" width="28.23046875" style="54" customWidth="1"/>
    <col min="2" max="2" width="45" style="54" bestFit="1" customWidth="1"/>
    <col min="3" max="3" width="36.53515625" style="54" customWidth="1"/>
    <col min="4" max="4" width="19" style="54" customWidth="1"/>
    <col min="5" max="5" width="11" style="54" bestFit="1" customWidth="1"/>
    <col min="6" max="6" width="24" style="54" customWidth="1"/>
    <col min="7" max="7" width="10.921875" style="54" customWidth="1"/>
    <col min="8" max="8" width="11.4609375" style="54" customWidth="1"/>
    <col min="9" max="11" width="8.69140625" style="259"/>
    <col min="12" max="12" width="8.69140625" style="260" customWidth="1"/>
    <col min="13" max="13" width="13.61328125" style="260" customWidth="1"/>
    <col min="14" max="14" width="26.3828125" style="260" bestFit="1" customWidth="1"/>
    <col min="15" max="16384" width="8.69140625" style="54"/>
  </cols>
  <sheetData>
    <row r="1" spans="1:14" s="255" customFormat="1" x14ac:dyDescent="0.4">
      <c r="A1" s="255" t="s">
        <v>163</v>
      </c>
      <c r="B1" s="255" t="s">
        <v>1017</v>
      </c>
      <c r="C1" s="256" t="s">
        <v>1018</v>
      </c>
      <c r="D1" s="256" t="s">
        <v>1019</v>
      </c>
      <c r="E1" s="256" t="s">
        <v>1020</v>
      </c>
      <c r="F1" s="256" t="s">
        <v>1021</v>
      </c>
      <c r="G1" s="256" t="s">
        <v>1022</v>
      </c>
      <c r="H1" s="255" t="s">
        <v>1023</v>
      </c>
      <c r="I1" s="257" t="s">
        <v>1026</v>
      </c>
      <c r="J1" s="257" t="s">
        <v>1027</v>
      </c>
      <c r="K1" s="257" t="s">
        <v>1028</v>
      </c>
      <c r="L1" s="258" t="s">
        <v>1022</v>
      </c>
      <c r="M1" s="258" t="s">
        <v>1024</v>
      </c>
      <c r="N1" s="258" t="s">
        <v>1025</v>
      </c>
    </row>
    <row r="2" spans="1:14" x14ac:dyDescent="0.4">
      <c r="A2" s="54" t="s">
        <v>1029</v>
      </c>
      <c r="B2" s="54" t="s">
        <v>1030</v>
      </c>
      <c r="C2" s="54" t="s">
        <v>813</v>
      </c>
      <c r="E2" s="54" t="s">
        <v>1031</v>
      </c>
      <c r="F2" s="54" t="s">
        <v>1032</v>
      </c>
      <c r="G2" s="54">
        <f>L2/1000</f>
        <v>0.11142624771447943</v>
      </c>
      <c r="H2" s="54" t="s">
        <v>1081</v>
      </c>
      <c r="I2" s="259" t="s">
        <v>1035</v>
      </c>
      <c r="J2" s="259" t="s">
        <v>1036</v>
      </c>
      <c r="K2" s="259" t="s">
        <v>1073</v>
      </c>
      <c r="L2" s="260">
        <v>111.42624771447943</v>
      </c>
      <c r="M2" s="260" t="s">
        <v>1033</v>
      </c>
      <c r="N2" s="260" t="s">
        <v>1034</v>
      </c>
    </row>
    <row r="3" spans="1:14" x14ac:dyDescent="0.4">
      <c r="A3" s="54" t="s">
        <v>1029</v>
      </c>
      <c r="B3" s="54" t="s">
        <v>1030</v>
      </c>
      <c r="C3" s="261" t="s">
        <v>1037</v>
      </c>
      <c r="D3" s="261"/>
      <c r="E3" s="261" t="s">
        <v>1031</v>
      </c>
      <c r="F3" s="54" t="s">
        <v>1032</v>
      </c>
      <c r="G3" s="54">
        <f t="shared" ref="G3:G4" si="0">L3/1000</f>
        <v>0.2169879560755652</v>
      </c>
      <c r="H3" s="54" t="s">
        <v>1081</v>
      </c>
      <c r="I3" s="259" t="s">
        <v>1035</v>
      </c>
      <c r="J3" s="259" t="s">
        <v>1036</v>
      </c>
      <c r="K3" s="259" t="s">
        <v>1073</v>
      </c>
      <c r="L3" s="260">
        <v>216.98795607556519</v>
      </c>
      <c r="M3" s="260" t="s">
        <v>1033</v>
      </c>
      <c r="N3" s="260" t="s">
        <v>1038</v>
      </c>
    </row>
    <row r="4" spans="1:14" x14ac:dyDescent="0.4">
      <c r="A4" s="54" t="s">
        <v>1029</v>
      </c>
      <c r="B4" s="54" t="s">
        <v>1030</v>
      </c>
      <c r="C4" s="54" t="s">
        <v>1039</v>
      </c>
      <c r="E4" s="261" t="s">
        <v>1031</v>
      </c>
      <c r="F4" s="54" t="s">
        <v>1032</v>
      </c>
      <c r="G4" s="54">
        <f t="shared" si="0"/>
        <v>9.3832629654298505E-3</v>
      </c>
      <c r="H4" s="54" t="s">
        <v>1081</v>
      </c>
      <c r="I4" s="259" t="s">
        <v>1035</v>
      </c>
      <c r="J4" s="259" t="s">
        <v>1036</v>
      </c>
      <c r="K4" s="259" t="s">
        <v>1073</v>
      </c>
      <c r="L4" s="260">
        <v>9.3832629654298501</v>
      </c>
      <c r="M4" s="260" t="s">
        <v>1033</v>
      </c>
      <c r="N4" s="260" t="s">
        <v>1040</v>
      </c>
    </row>
    <row r="5" spans="1:14" x14ac:dyDescent="0.4">
      <c r="A5" s="54" t="s">
        <v>1029</v>
      </c>
      <c r="B5" s="54" t="s">
        <v>1041</v>
      </c>
      <c r="C5" s="54" t="s">
        <v>813</v>
      </c>
      <c r="E5" s="54" t="s">
        <v>1031</v>
      </c>
      <c r="F5" s="54" t="s">
        <v>1032</v>
      </c>
      <c r="G5" s="54">
        <f>L5/1000</f>
        <v>7.6688822740458643E-2</v>
      </c>
      <c r="H5" s="54" t="s">
        <v>1081</v>
      </c>
      <c r="I5" s="259" t="s">
        <v>1035</v>
      </c>
      <c r="J5" s="259" t="s">
        <v>1036</v>
      </c>
      <c r="K5" s="259" t="s">
        <v>1073</v>
      </c>
      <c r="L5" s="260">
        <v>76.688822740458647</v>
      </c>
      <c r="M5" s="260" t="s">
        <v>1033</v>
      </c>
      <c r="N5" s="260" t="s">
        <v>1034</v>
      </c>
    </row>
    <row r="6" spans="1:14" x14ac:dyDescent="0.4">
      <c r="A6" s="54" t="s">
        <v>1029</v>
      </c>
      <c r="B6" s="54" t="s">
        <v>1041</v>
      </c>
      <c r="C6" s="261" t="s">
        <v>1037</v>
      </c>
      <c r="D6" s="261"/>
      <c r="E6" s="261" t="s">
        <v>1031</v>
      </c>
      <c r="F6" s="54" t="s">
        <v>1032</v>
      </c>
      <c r="G6" s="54">
        <f t="shared" ref="G6:G7" si="1">L6/1000</f>
        <v>6.9979691156305604E-2</v>
      </c>
      <c r="H6" s="54" t="s">
        <v>1081</v>
      </c>
      <c r="I6" s="259" t="s">
        <v>1035</v>
      </c>
      <c r="J6" s="259" t="s">
        <v>1036</v>
      </c>
      <c r="K6" s="259" t="s">
        <v>1073</v>
      </c>
      <c r="L6" s="260">
        <v>69.979691156305606</v>
      </c>
      <c r="M6" s="260" t="s">
        <v>1033</v>
      </c>
      <c r="N6" s="260" t="s">
        <v>1038</v>
      </c>
    </row>
    <row r="7" spans="1:14" x14ac:dyDescent="0.4">
      <c r="A7" s="54" t="s">
        <v>1029</v>
      </c>
      <c r="B7" s="54" t="s">
        <v>1041</v>
      </c>
      <c r="C7" s="54" t="s">
        <v>1039</v>
      </c>
      <c r="E7" s="261" t="s">
        <v>1031</v>
      </c>
      <c r="F7" s="54" t="s">
        <v>1032</v>
      </c>
      <c r="G7" s="54">
        <f t="shared" si="1"/>
        <v>-8.5616411111974419E-3</v>
      </c>
      <c r="H7" s="54" t="s">
        <v>1081</v>
      </c>
      <c r="I7" s="259" t="s">
        <v>1035</v>
      </c>
      <c r="J7" s="259" t="s">
        <v>1036</v>
      </c>
      <c r="K7" s="259" t="s">
        <v>1073</v>
      </c>
      <c r="L7" s="260">
        <v>-8.5616411111974422</v>
      </c>
      <c r="M7" s="260" t="s">
        <v>1033</v>
      </c>
      <c r="N7" s="260" t="s">
        <v>1040</v>
      </c>
    </row>
    <row r="8" spans="1:14" s="262" customFormat="1" x14ac:dyDescent="0.4">
      <c r="A8" s="262" t="s">
        <v>1042</v>
      </c>
      <c r="F8" s="262" t="s">
        <v>1043</v>
      </c>
      <c r="G8" s="262">
        <f>L8</f>
        <v>0.12432178330950057</v>
      </c>
      <c r="H8" s="262" t="s">
        <v>1044</v>
      </c>
      <c r="I8" s="263" t="s">
        <v>1046</v>
      </c>
      <c r="J8" s="263" t="s">
        <v>1036</v>
      </c>
      <c r="K8" s="263" t="s">
        <v>1073</v>
      </c>
      <c r="L8" s="264">
        <v>0.12432178330950057</v>
      </c>
      <c r="M8" s="264" t="s">
        <v>1044</v>
      </c>
      <c r="N8" s="264" t="s">
        <v>1045</v>
      </c>
    </row>
    <row r="9" spans="1:14" s="262" customFormat="1" x14ac:dyDescent="0.4">
      <c r="A9" s="262" t="s">
        <v>1042</v>
      </c>
      <c r="C9" s="262" t="s">
        <v>1047</v>
      </c>
      <c r="E9" s="265" t="s">
        <v>1031</v>
      </c>
      <c r="F9" s="265" t="s">
        <v>1048</v>
      </c>
      <c r="G9" s="262">
        <f>L9*L8/1000</f>
        <v>3.7583121869647053E-2</v>
      </c>
      <c r="H9" s="262" t="s">
        <v>1044</v>
      </c>
      <c r="I9" s="263" t="s">
        <v>1035</v>
      </c>
      <c r="J9" s="263" t="s">
        <v>1036</v>
      </c>
      <c r="K9" s="263" t="s">
        <v>1073</v>
      </c>
      <c r="L9" s="264">
        <v>302.30520242847081</v>
      </c>
      <c r="M9" s="264" t="s">
        <v>1033</v>
      </c>
      <c r="N9" s="264" t="s">
        <v>1049</v>
      </c>
    </row>
    <row r="10" spans="1:14" s="262" customFormat="1" x14ac:dyDescent="0.4">
      <c r="A10" s="262" t="s">
        <v>1042</v>
      </c>
      <c r="C10" s="262" t="s">
        <v>1050</v>
      </c>
      <c r="E10" s="262" t="s">
        <v>1031</v>
      </c>
      <c r="F10" s="262" t="s">
        <v>1032</v>
      </c>
      <c r="G10" s="262">
        <f>L10/1000</f>
        <v>2.1450990034013297E-3</v>
      </c>
      <c r="H10" s="262" t="s">
        <v>1044</v>
      </c>
      <c r="I10" s="263" t="s">
        <v>1035</v>
      </c>
      <c r="J10" s="263" t="s">
        <v>1036</v>
      </c>
      <c r="K10" s="263" t="s">
        <v>1073</v>
      </c>
      <c r="L10" s="264">
        <v>2.1450990034013295</v>
      </c>
      <c r="M10" s="264" t="s">
        <v>1051</v>
      </c>
      <c r="N10" s="264" t="s">
        <v>1052</v>
      </c>
    </row>
    <row r="11" spans="1:14" s="262" customFormat="1" x14ac:dyDescent="0.4">
      <c r="A11" s="262" t="s">
        <v>1042</v>
      </c>
      <c r="C11" s="262" t="s">
        <v>1053</v>
      </c>
      <c r="D11" s="262" t="s">
        <v>1054</v>
      </c>
      <c r="E11" s="262" t="s">
        <v>1031</v>
      </c>
      <c r="F11" s="262" t="s">
        <v>1032</v>
      </c>
      <c r="G11" s="262">
        <f>L11/1000</f>
        <v>2.6742931851609739E-2</v>
      </c>
      <c r="H11" s="262" t="s">
        <v>1044</v>
      </c>
      <c r="I11" s="263" t="s">
        <v>1035</v>
      </c>
      <c r="J11" s="263" t="s">
        <v>1036</v>
      </c>
      <c r="K11" s="263" t="s">
        <v>1073</v>
      </c>
      <c r="L11" s="264">
        <v>26.74293185160974</v>
      </c>
      <c r="M11" s="264" t="s">
        <v>1051</v>
      </c>
      <c r="N11" s="264" t="s">
        <v>1055</v>
      </c>
    </row>
    <row r="12" spans="1:14" s="262" customFormat="1" x14ac:dyDescent="0.4">
      <c r="A12" s="262" t="s">
        <v>1042</v>
      </c>
      <c r="C12" s="262" t="s">
        <v>1053</v>
      </c>
      <c r="D12" s="262" t="s">
        <v>1056</v>
      </c>
      <c r="F12" s="262" t="s">
        <v>1057</v>
      </c>
      <c r="G12" s="262">
        <f>L12*1055.056*L8/0.4536</f>
        <v>0.47289516987592761</v>
      </c>
      <c r="H12" s="262" t="s">
        <v>1058</v>
      </c>
      <c r="I12" s="263" t="s">
        <v>1046</v>
      </c>
      <c r="J12" s="263" t="s">
        <v>1061</v>
      </c>
      <c r="K12" s="263" t="s">
        <v>1073</v>
      </c>
      <c r="L12" s="264">
        <v>1.6353668169758159E-3</v>
      </c>
      <c r="M12" s="264" t="s">
        <v>1059</v>
      </c>
      <c r="N12" s="264" t="s">
        <v>1060</v>
      </c>
    </row>
    <row r="13" spans="1:14" s="262" customFormat="1" x14ac:dyDescent="0.4">
      <c r="A13" s="262" t="s">
        <v>1042</v>
      </c>
      <c r="C13" s="262" t="s">
        <v>1053</v>
      </c>
      <c r="D13" s="262" t="s">
        <v>1056</v>
      </c>
      <c r="F13" s="262" t="s">
        <v>1062</v>
      </c>
      <c r="G13" s="262">
        <f>L13*3.6*L8/0.4536</f>
        <v>4.2403810435656754E-2</v>
      </c>
      <c r="H13" s="262" t="s">
        <v>1058</v>
      </c>
      <c r="I13" s="263" t="s">
        <v>1046</v>
      </c>
      <c r="J13" s="263" t="s">
        <v>1061</v>
      </c>
      <c r="K13" s="263" t="s">
        <v>1073</v>
      </c>
      <c r="L13" s="264">
        <v>4.2976218428202463E-2</v>
      </c>
      <c r="M13" s="264" t="s">
        <v>1063</v>
      </c>
      <c r="N13" s="264" t="s">
        <v>1064</v>
      </c>
    </row>
    <row r="14" spans="1:14" s="262" customFormat="1" x14ac:dyDescent="0.4">
      <c r="A14" s="262" t="s">
        <v>1042</v>
      </c>
      <c r="C14" s="262" t="s">
        <v>1053</v>
      </c>
      <c r="D14" s="262" t="s">
        <v>1056</v>
      </c>
      <c r="E14" s="263" t="s">
        <v>1057</v>
      </c>
      <c r="F14" s="263" t="s">
        <v>1032</v>
      </c>
      <c r="G14" s="262">
        <f>L14/1000</f>
        <v>3.0596856727911067E-2</v>
      </c>
      <c r="H14" s="262" t="s">
        <v>1044</v>
      </c>
      <c r="I14" s="263" t="s">
        <v>1035</v>
      </c>
      <c r="J14" s="263" t="s">
        <v>1036</v>
      </c>
      <c r="K14" s="263" t="s">
        <v>1073</v>
      </c>
      <c r="L14" s="264">
        <v>30.596856727911067</v>
      </c>
      <c r="M14" s="264" t="s">
        <v>1051</v>
      </c>
      <c r="N14" s="264" t="s">
        <v>1065</v>
      </c>
    </row>
    <row r="15" spans="1:14" s="262" customFormat="1" x14ac:dyDescent="0.4">
      <c r="A15" s="262" t="s">
        <v>1042</v>
      </c>
      <c r="C15" s="262" t="s">
        <v>1053</v>
      </c>
      <c r="D15" s="262" t="s">
        <v>1056</v>
      </c>
      <c r="E15" s="262" t="s">
        <v>1062</v>
      </c>
      <c r="F15" s="262" t="s">
        <v>1032</v>
      </c>
      <c r="G15" s="262">
        <f t="shared" ref="G15:G18" si="2">L15/1000</f>
        <v>5.8188477238509924E-3</v>
      </c>
      <c r="H15" s="262" t="s">
        <v>1044</v>
      </c>
      <c r="I15" s="263" t="s">
        <v>1035</v>
      </c>
      <c r="J15" s="263" t="s">
        <v>1036</v>
      </c>
      <c r="K15" s="263" t="s">
        <v>1073</v>
      </c>
      <c r="L15" s="264">
        <v>5.8188477238509924</v>
      </c>
      <c r="M15" s="264" t="s">
        <v>1051</v>
      </c>
      <c r="N15" s="264" t="s">
        <v>1066</v>
      </c>
    </row>
    <row r="16" spans="1:14" s="262" customFormat="1" x14ac:dyDescent="0.4">
      <c r="A16" s="262" t="s">
        <v>1042</v>
      </c>
      <c r="C16" s="262" t="s">
        <v>1053</v>
      </c>
      <c r="D16" s="262" t="s">
        <v>1056</v>
      </c>
      <c r="E16" s="262" t="s">
        <v>1031</v>
      </c>
      <c r="F16" s="262" t="s">
        <v>1032</v>
      </c>
      <c r="G16" s="262">
        <f t="shared" si="2"/>
        <v>3.6415704451762058E-2</v>
      </c>
      <c r="H16" s="262" t="s">
        <v>1044</v>
      </c>
      <c r="I16" s="263" t="s">
        <v>1035</v>
      </c>
      <c r="J16" s="263" t="s">
        <v>1036</v>
      </c>
      <c r="K16" s="263" t="s">
        <v>1073</v>
      </c>
      <c r="L16" s="264">
        <v>36.415704451762061</v>
      </c>
      <c r="M16" s="264" t="s">
        <v>1051</v>
      </c>
      <c r="N16" s="264" t="s">
        <v>1067</v>
      </c>
    </row>
    <row r="17" spans="1:14" x14ac:dyDescent="0.4">
      <c r="A17" s="54" t="s">
        <v>1068</v>
      </c>
      <c r="E17" s="54" t="s">
        <v>1031</v>
      </c>
      <c r="F17" s="54" t="s">
        <v>1069</v>
      </c>
      <c r="G17" s="54">
        <f t="shared" si="2"/>
        <v>3.6423253285714294E-4</v>
      </c>
      <c r="H17" s="54" t="s">
        <v>1044</v>
      </c>
      <c r="I17" s="259" t="s">
        <v>1035</v>
      </c>
      <c r="J17" s="259" t="s">
        <v>1036</v>
      </c>
      <c r="K17" s="259" t="s">
        <v>1073</v>
      </c>
      <c r="L17" s="260">
        <v>0.36423253285714291</v>
      </c>
      <c r="M17" s="260" t="s">
        <v>1051</v>
      </c>
      <c r="N17" s="260" t="s">
        <v>1070</v>
      </c>
    </row>
    <row r="18" spans="1:14" x14ac:dyDescent="0.4">
      <c r="A18" s="54" t="s">
        <v>1068</v>
      </c>
      <c r="E18" s="54" t="s">
        <v>1031</v>
      </c>
      <c r="F18" s="54" t="s">
        <v>1071</v>
      </c>
      <c r="G18" s="54">
        <f t="shared" si="2"/>
        <v>4.9505093404838706E-4</v>
      </c>
      <c r="H18" s="54" t="s">
        <v>1044</v>
      </c>
      <c r="I18" s="259" t="s">
        <v>1035</v>
      </c>
      <c r="J18" s="259" t="s">
        <v>1036</v>
      </c>
      <c r="K18" s="259" t="s">
        <v>1073</v>
      </c>
      <c r="L18" s="260">
        <v>0.49505093404838707</v>
      </c>
      <c r="M18" s="260" t="s">
        <v>1051</v>
      </c>
      <c r="N18" s="260" t="s">
        <v>1072</v>
      </c>
    </row>
    <row r="20" spans="1:14" s="255" customFormat="1" x14ac:dyDescent="0.4">
      <c r="A20" s="266" t="s">
        <v>1074</v>
      </c>
      <c r="C20" s="256"/>
      <c r="D20" s="256"/>
      <c r="E20" s="256"/>
      <c r="F20" s="256"/>
      <c r="G20" s="256"/>
      <c r="I20" s="257"/>
      <c r="J20" s="257"/>
      <c r="K20" s="257"/>
      <c r="L20" s="258"/>
      <c r="M20" s="258"/>
      <c r="N20" s="258"/>
    </row>
    <row r="21" spans="1:14" s="255" customFormat="1" x14ac:dyDescent="0.4">
      <c r="A21" s="255" t="s">
        <v>1017</v>
      </c>
      <c r="B21" s="255" t="s">
        <v>1018</v>
      </c>
      <c r="C21" s="255" t="s">
        <v>1020</v>
      </c>
      <c r="D21" s="255" t="s">
        <v>1021</v>
      </c>
      <c r="E21" s="255" t="s">
        <v>1022</v>
      </c>
      <c r="F21" s="255" t="s">
        <v>1075</v>
      </c>
      <c r="G21" s="255" t="s">
        <v>1026</v>
      </c>
      <c r="H21" s="255" t="s">
        <v>1027</v>
      </c>
      <c r="I21" s="255" t="s">
        <v>1028</v>
      </c>
      <c r="J21" s="255" t="s">
        <v>1082</v>
      </c>
      <c r="L21" s="267"/>
      <c r="M21" s="267"/>
    </row>
    <row r="22" spans="1:14" x14ac:dyDescent="0.4">
      <c r="A22" s="54" t="s">
        <v>1030</v>
      </c>
      <c r="B22" s="54" t="s">
        <v>813</v>
      </c>
      <c r="C22" s="54" t="s">
        <v>1031</v>
      </c>
      <c r="D22" s="54" t="s">
        <v>1032</v>
      </c>
      <c r="E22" s="54">
        <v>0.11142624771447943</v>
      </c>
      <c r="F22" s="54" t="s">
        <v>1076</v>
      </c>
      <c r="G22" s="54" t="s">
        <v>1035</v>
      </c>
      <c r="H22" s="54" t="s">
        <v>1036</v>
      </c>
      <c r="I22" s="54" t="s">
        <v>1073</v>
      </c>
      <c r="J22" s="54" t="s">
        <v>1034</v>
      </c>
      <c r="K22" s="54"/>
      <c r="N22" s="54"/>
    </row>
    <row r="23" spans="1:14" x14ac:dyDescent="0.4">
      <c r="A23" s="54" t="s">
        <v>1030</v>
      </c>
      <c r="B23" s="54" t="s">
        <v>1037</v>
      </c>
      <c r="C23" s="54" t="s">
        <v>1031</v>
      </c>
      <c r="D23" s="54" t="s">
        <v>1032</v>
      </c>
      <c r="E23" s="54">
        <v>0.2169879560755652</v>
      </c>
      <c r="F23" s="54" t="s">
        <v>1076</v>
      </c>
      <c r="G23" s="54" t="s">
        <v>1035</v>
      </c>
      <c r="H23" s="54" t="s">
        <v>1036</v>
      </c>
      <c r="I23" s="54" t="s">
        <v>1073</v>
      </c>
      <c r="J23" s="54" t="s">
        <v>1038</v>
      </c>
      <c r="K23" s="54"/>
      <c r="N23" s="54"/>
    </row>
    <row r="24" spans="1:14" x14ac:dyDescent="0.4">
      <c r="A24" s="54" t="s">
        <v>1030</v>
      </c>
      <c r="B24" s="54" t="s">
        <v>1039</v>
      </c>
      <c r="C24" s="54" t="s">
        <v>1031</v>
      </c>
      <c r="D24" s="54" t="s">
        <v>1032</v>
      </c>
      <c r="E24" s="54">
        <v>9.3832629654298505E-3</v>
      </c>
      <c r="F24" s="54" t="s">
        <v>1076</v>
      </c>
      <c r="G24" s="54" t="s">
        <v>1035</v>
      </c>
      <c r="H24" s="54" t="s">
        <v>1036</v>
      </c>
      <c r="I24" s="54" t="s">
        <v>1073</v>
      </c>
      <c r="J24" s="54" t="s">
        <v>1040</v>
      </c>
      <c r="K24" s="54"/>
      <c r="N24" s="54"/>
    </row>
    <row r="25" spans="1:14" x14ac:dyDescent="0.4">
      <c r="A25" s="54" t="s">
        <v>1041</v>
      </c>
      <c r="B25" s="54" t="s">
        <v>813</v>
      </c>
      <c r="C25" s="54" t="s">
        <v>1031</v>
      </c>
      <c r="D25" s="54" t="s">
        <v>1032</v>
      </c>
      <c r="E25" s="54">
        <v>7.6688822740458643E-2</v>
      </c>
      <c r="F25" s="54" t="s">
        <v>1076</v>
      </c>
      <c r="G25" s="54" t="s">
        <v>1035</v>
      </c>
      <c r="H25" s="54" t="s">
        <v>1036</v>
      </c>
      <c r="I25" s="54" t="s">
        <v>1073</v>
      </c>
      <c r="J25" s="54" t="s">
        <v>1034</v>
      </c>
      <c r="K25" s="54"/>
      <c r="N25" s="54"/>
    </row>
    <row r="26" spans="1:14" x14ac:dyDescent="0.4">
      <c r="A26" s="54" t="s">
        <v>1041</v>
      </c>
      <c r="B26" s="54" t="s">
        <v>1037</v>
      </c>
      <c r="C26" s="54" t="s">
        <v>1031</v>
      </c>
      <c r="D26" s="54" t="s">
        <v>1032</v>
      </c>
      <c r="E26" s="54">
        <v>6.9979691156305604E-2</v>
      </c>
      <c r="F26" s="54" t="s">
        <v>1076</v>
      </c>
      <c r="G26" s="54" t="s">
        <v>1035</v>
      </c>
      <c r="H26" s="54" t="s">
        <v>1036</v>
      </c>
      <c r="I26" s="54" t="s">
        <v>1073</v>
      </c>
      <c r="J26" s="54" t="s">
        <v>1038</v>
      </c>
      <c r="K26" s="54"/>
      <c r="N26" s="54"/>
    </row>
    <row r="27" spans="1:14" x14ac:dyDescent="0.4">
      <c r="A27" s="54" t="s">
        <v>1041</v>
      </c>
      <c r="B27" s="54" t="s">
        <v>1039</v>
      </c>
      <c r="C27" s="54" t="s">
        <v>1031</v>
      </c>
      <c r="D27" s="54" t="s">
        <v>1032</v>
      </c>
      <c r="E27" s="54">
        <v>-8.5616411111974419E-3</v>
      </c>
      <c r="F27" s="54" t="s">
        <v>1076</v>
      </c>
      <c r="G27" s="54" t="s">
        <v>1035</v>
      </c>
      <c r="H27" s="54" t="s">
        <v>1036</v>
      </c>
      <c r="I27" s="54" t="s">
        <v>1073</v>
      </c>
      <c r="J27" s="54" t="s">
        <v>1040</v>
      </c>
      <c r="K27" s="54"/>
      <c r="N27" s="54"/>
    </row>
    <row r="28" spans="1:14" x14ac:dyDescent="0.4">
      <c r="I28" s="54"/>
      <c r="J28" s="54"/>
      <c r="K28" s="54"/>
      <c r="N28" s="54"/>
    </row>
    <row r="29" spans="1:14" x14ac:dyDescent="0.4">
      <c r="A29" s="266" t="s">
        <v>1077</v>
      </c>
      <c r="I29" s="54"/>
      <c r="J29" s="54"/>
      <c r="K29" s="54"/>
      <c r="L29" s="54"/>
    </row>
    <row r="30" spans="1:14" x14ac:dyDescent="0.4">
      <c r="A30" s="255" t="s">
        <v>1019</v>
      </c>
      <c r="B30" s="255" t="s">
        <v>1018</v>
      </c>
      <c r="C30" s="255" t="s">
        <v>1020</v>
      </c>
      <c r="D30" s="255" t="s">
        <v>1021</v>
      </c>
      <c r="E30" s="255" t="s">
        <v>1022</v>
      </c>
      <c r="F30" s="255" t="s">
        <v>1075</v>
      </c>
      <c r="G30" s="255" t="s">
        <v>1026</v>
      </c>
      <c r="H30" s="255" t="s">
        <v>1027</v>
      </c>
      <c r="I30" s="255" t="s">
        <v>1028</v>
      </c>
      <c r="J30" s="255" t="s">
        <v>1082</v>
      </c>
      <c r="K30" s="54"/>
      <c r="L30" s="54"/>
    </row>
    <row r="31" spans="1:14" x14ac:dyDescent="0.4">
      <c r="A31" s="54" t="s">
        <v>1054</v>
      </c>
      <c r="D31" s="54" t="s">
        <v>1043</v>
      </c>
      <c r="E31" s="54">
        <v>0.12432178330950057</v>
      </c>
      <c r="F31" s="54" t="s">
        <v>1078</v>
      </c>
      <c r="G31" s="54" t="s">
        <v>1046</v>
      </c>
      <c r="H31" s="54" t="s">
        <v>1036</v>
      </c>
      <c r="I31" s="259" t="s">
        <v>1073</v>
      </c>
      <c r="J31" s="259" t="s">
        <v>1045</v>
      </c>
    </row>
    <row r="32" spans="1:14" x14ac:dyDescent="0.4">
      <c r="A32" s="54" t="s">
        <v>1054</v>
      </c>
      <c r="B32" s="54" t="s">
        <v>1047</v>
      </c>
      <c r="C32" s="54" t="s">
        <v>1031</v>
      </c>
      <c r="D32" s="54" t="s">
        <v>1048</v>
      </c>
      <c r="E32" s="54">
        <v>3.7583121869647053E-2</v>
      </c>
      <c r="F32" s="54" t="s">
        <v>1078</v>
      </c>
      <c r="G32" s="54" t="s">
        <v>1035</v>
      </c>
      <c r="H32" s="54" t="s">
        <v>1036</v>
      </c>
      <c r="I32" s="259" t="s">
        <v>1073</v>
      </c>
      <c r="J32" s="259" t="s">
        <v>1049</v>
      </c>
    </row>
    <row r="33" spans="1:10" x14ac:dyDescent="0.4">
      <c r="A33" s="54" t="s">
        <v>1054</v>
      </c>
      <c r="B33" s="54" t="s">
        <v>1050</v>
      </c>
      <c r="C33" s="54" t="s">
        <v>1031</v>
      </c>
      <c r="D33" s="54" t="s">
        <v>1032</v>
      </c>
      <c r="E33" s="54">
        <v>2.1450990034013297E-3</v>
      </c>
      <c r="F33" s="54" t="s">
        <v>1078</v>
      </c>
      <c r="G33" s="54" t="s">
        <v>1035</v>
      </c>
      <c r="H33" s="54" t="s">
        <v>1036</v>
      </c>
      <c r="I33" s="259" t="s">
        <v>1073</v>
      </c>
      <c r="J33" s="259" t="s">
        <v>1052</v>
      </c>
    </row>
    <row r="34" spans="1:10" x14ac:dyDescent="0.4">
      <c r="A34" s="54" t="s">
        <v>1056</v>
      </c>
      <c r="C34" s="54" t="s">
        <v>1031</v>
      </c>
      <c r="D34" s="54" t="s">
        <v>1043</v>
      </c>
      <c r="E34" s="54">
        <v>0.12432178330950057</v>
      </c>
      <c r="F34" s="54" t="s">
        <v>1078</v>
      </c>
      <c r="G34" s="54" t="s">
        <v>1046</v>
      </c>
      <c r="H34" s="54" t="s">
        <v>1036</v>
      </c>
      <c r="I34" s="259" t="s">
        <v>1073</v>
      </c>
      <c r="J34" s="259" t="s">
        <v>1045</v>
      </c>
    </row>
    <row r="35" spans="1:10" x14ac:dyDescent="0.4">
      <c r="A35" s="54" t="s">
        <v>1056</v>
      </c>
      <c r="D35" s="54" t="s">
        <v>1057</v>
      </c>
      <c r="E35" s="54">
        <v>0.47289516987592761</v>
      </c>
      <c r="F35" s="54" t="s">
        <v>1079</v>
      </c>
      <c r="G35" s="54" t="s">
        <v>1046</v>
      </c>
      <c r="H35" s="54" t="s">
        <v>1061</v>
      </c>
      <c r="I35" s="259" t="s">
        <v>1073</v>
      </c>
      <c r="J35" s="259" t="s">
        <v>1060</v>
      </c>
    </row>
    <row r="36" spans="1:10" x14ac:dyDescent="0.4">
      <c r="A36" s="54" t="s">
        <v>1056</v>
      </c>
      <c r="D36" s="54" t="s">
        <v>1062</v>
      </c>
      <c r="E36" s="54">
        <v>4.2403810435656754E-2</v>
      </c>
      <c r="F36" s="54" t="s">
        <v>1079</v>
      </c>
      <c r="G36" s="54" t="s">
        <v>1046</v>
      </c>
      <c r="H36" s="54" t="s">
        <v>1061</v>
      </c>
      <c r="I36" s="259" t="s">
        <v>1073</v>
      </c>
      <c r="J36" s="259" t="s">
        <v>1064</v>
      </c>
    </row>
    <row r="37" spans="1:10" x14ac:dyDescent="0.4">
      <c r="A37" s="54" t="s">
        <v>1056</v>
      </c>
      <c r="B37" s="54" t="s">
        <v>1047</v>
      </c>
      <c r="C37" s="54" t="s">
        <v>1031</v>
      </c>
      <c r="D37" s="54" t="s">
        <v>1048</v>
      </c>
      <c r="E37" s="54">
        <v>3.7583121869647053E-2</v>
      </c>
      <c r="F37" s="54" t="s">
        <v>1078</v>
      </c>
      <c r="G37" s="54" t="s">
        <v>1035</v>
      </c>
      <c r="H37" s="54" t="s">
        <v>1036</v>
      </c>
      <c r="I37" s="259" t="s">
        <v>1073</v>
      </c>
      <c r="J37" s="259" t="s">
        <v>1049</v>
      </c>
    </row>
    <row r="38" spans="1:10" x14ac:dyDescent="0.4">
      <c r="A38" s="54" t="s">
        <v>1056</v>
      </c>
      <c r="B38" s="54" t="s">
        <v>1050</v>
      </c>
      <c r="C38" s="54" t="s">
        <v>1031</v>
      </c>
      <c r="D38" s="54" t="s">
        <v>1032</v>
      </c>
      <c r="E38" s="54">
        <v>2.1450990034013297E-3</v>
      </c>
      <c r="F38" s="54" t="s">
        <v>1078</v>
      </c>
      <c r="G38" s="54" t="s">
        <v>1035</v>
      </c>
      <c r="H38" s="54" t="s">
        <v>1036</v>
      </c>
      <c r="I38" s="259" t="s">
        <v>1073</v>
      </c>
      <c r="J38" s="259" t="s">
        <v>1052</v>
      </c>
    </row>
    <row r="39" spans="1:10" x14ac:dyDescent="0.4">
      <c r="A39" s="54" t="s">
        <v>1054</v>
      </c>
      <c r="B39" s="54" t="s">
        <v>1053</v>
      </c>
      <c r="C39" s="54" t="s">
        <v>1031</v>
      </c>
      <c r="D39" s="54" t="s">
        <v>1032</v>
      </c>
      <c r="E39" s="54">
        <v>2.6742931851609739E-2</v>
      </c>
      <c r="F39" s="54" t="s">
        <v>1078</v>
      </c>
      <c r="G39" s="54" t="s">
        <v>1035</v>
      </c>
      <c r="H39" s="54" t="s">
        <v>1036</v>
      </c>
      <c r="I39" s="259" t="s">
        <v>1073</v>
      </c>
      <c r="J39" s="259" t="s">
        <v>1055</v>
      </c>
    </row>
    <row r="40" spans="1:10" x14ac:dyDescent="0.4">
      <c r="A40" s="54" t="s">
        <v>1056</v>
      </c>
      <c r="B40" s="54" t="s">
        <v>1053</v>
      </c>
      <c r="C40" s="54" t="s">
        <v>1057</v>
      </c>
      <c r="D40" s="54" t="s">
        <v>1032</v>
      </c>
      <c r="E40" s="54">
        <v>3.0596856727911067E-2</v>
      </c>
      <c r="F40" s="54" t="s">
        <v>1078</v>
      </c>
      <c r="G40" s="54" t="s">
        <v>1035</v>
      </c>
      <c r="H40" s="54" t="s">
        <v>1036</v>
      </c>
      <c r="I40" s="259" t="s">
        <v>1073</v>
      </c>
      <c r="J40" s="259" t="s">
        <v>1065</v>
      </c>
    </row>
    <row r="41" spans="1:10" x14ac:dyDescent="0.4">
      <c r="A41" s="54" t="s">
        <v>1056</v>
      </c>
      <c r="B41" s="54" t="s">
        <v>1053</v>
      </c>
      <c r="C41" s="54" t="s">
        <v>1062</v>
      </c>
      <c r="D41" s="54" t="s">
        <v>1032</v>
      </c>
      <c r="E41" s="54">
        <v>5.8188477238509924E-3</v>
      </c>
      <c r="F41" s="54" t="s">
        <v>1078</v>
      </c>
      <c r="G41" s="54" t="s">
        <v>1035</v>
      </c>
      <c r="H41" s="54" t="s">
        <v>1036</v>
      </c>
      <c r="I41" s="259" t="s">
        <v>1073</v>
      </c>
      <c r="J41" s="259" t="s">
        <v>1066</v>
      </c>
    </row>
    <row r="42" spans="1:10" x14ac:dyDescent="0.4">
      <c r="A42" s="54" t="s">
        <v>1056</v>
      </c>
      <c r="B42" s="54" t="s">
        <v>1053</v>
      </c>
      <c r="C42" s="54" t="s">
        <v>1031</v>
      </c>
      <c r="D42" s="54" t="s">
        <v>1032</v>
      </c>
      <c r="E42" s="54">
        <v>3.6415704451762058E-2</v>
      </c>
      <c r="F42" s="54" t="s">
        <v>1078</v>
      </c>
      <c r="G42" s="54" t="s">
        <v>1035</v>
      </c>
      <c r="H42" s="54" t="s">
        <v>1036</v>
      </c>
      <c r="I42" s="259" t="s">
        <v>1073</v>
      </c>
      <c r="J42" s="259" t="s">
        <v>1067</v>
      </c>
    </row>
    <row r="44" spans="1:10" x14ac:dyDescent="0.4">
      <c r="A44" s="266" t="s">
        <v>1080</v>
      </c>
    </row>
    <row r="45" spans="1:10" x14ac:dyDescent="0.4">
      <c r="A45" s="255" t="s">
        <v>1021</v>
      </c>
      <c r="B45" s="255" t="s">
        <v>1022</v>
      </c>
      <c r="C45" s="255" t="s">
        <v>1075</v>
      </c>
      <c r="D45" s="255" t="s">
        <v>1026</v>
      </c>
      <c r="E45" s="255" t="s">
        <v>1027</v>
      </c>
      <c r="F45" s="255" t="s">
        <v>1028</v>
      </c>
      <c r="G45" s="255" t="s">
        <v>1082</v>
      </c>
    </row>
    <row r="46" spans="1:10" x14ac:dyDescent="0.4">
      <c r="A46" s="54" t="s">
        <v>1069</v>
      </c>
      <c r="B46" s="54">
        <v>3.6423253285714294E-4</v>
      </c>
      <c r="C46" s="54" t="s">
        <v>1078</v>
      </c>
      <c r="D46" s="54" t="s">
        <v>1035</v>
      </c>
      <c r="E46" s="54" t="s">
        <v>1036</v>
      </c>
      <c r="F46" s="54" t="s">
        <v>1073</v>
      </c>
      <c r="G46" s="54" t="s">
        <v>1070</v>
      </c>
    </row>
    <row r="47" spans="1:10" x14ac:dyDescent="0.4">
      <c r="A47" s="54" t="s">
        <v>1071</v>
      </c>
      <c r="B47" s="54">
        <v>4.9505093404838706E-4</v>
      </c>
      <c r="C47" s="54" t="s">
        <v>1078</v>
      </c>
      <c r="D47" s="54" t="s">
        <v>1035</v>
      </c>
      <c r="E47" s="54" t="s">
        <v>1036</v>
      </c>
      <c r="F47" s="54" t="s">
        <v>1073</v>
      </c>
      <c r="G47" s="54" t="s">
        <v>1072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S253"/>
  <sheetViews>
    <sheetView tabSelected="1" topLeftCell="A13" zoomScale="70" zoomScaleNormal="70" workbookViewId="0">
      <selection activeCell="B70" sqref="B70"/>
    </sheetView>
  </sheetViews>
  <sheetFormatPr defaultRowHeight="14.6" x14ac:dyDescent="0.4"/>
  <cols>
    <col min="1" max="1" width="58.53515625" customWidth="1"/>
    <col min="2" max="2" width="71.53515625" customWidth="1"/>
    <col min="3" max="3" width="33.15234375" customWidth="1"/>
    <col min="4" max="4" width="40.84375" customWidth="1"/>
    <col min="5" max="5" width="35.07421875" customWidth="1"/>
    <col min="6" max="6" width="41.15234375" customWidth="1"/>
    <col min="7" max="7" width="23.53515625" customWidth="1"/>
    <col min="8" max="8" width="25.3828125" customWidth="1"/>
    <col min="9" max="9" width="13.23046875" customWidth="1"/>
    <col min="10" max="10" width="40.84375" bestFit="1" customWidth="1"/>
    <col min="11" max="11" width="8.69140625" customWidth="1"/>
    <col min="12" max="12" width="9.07421875" customWidth="1"/>
    <col min="13" max="13" width="41.4609375" bestFit="1" customWidth="1"/>
    <col min="16" max="16" width="29.07421875" bestFit="1" customWidth="1"/>
  </cols>
  <sheetData>
    <row r="1" spans="1:19" ht="17.600000000000001" x14ac:dyDescent="0.4">
      <c r="A1" s="108" t="s">
        <v>596</v>
      </c>
      <c r="B1" s="109">
        <f>269*30+611*300</f>
        <v>191370</v>
      </c>
      <c r="C1" s="109"/>
    </row>
    <row r="2" spans="1:19" x14ac:dyDescent="0.4">
      <c r="A2" s="103" t="s">
        <v>96</v>
      </c>
      <c r="B2" s="103" t="str">
        <f ca="1">CONCATENATE("Excel Sheet """, MID(CELL("filename",A1),FIND("]",CELL("filename",A1))+1,256),"""")</f>
        <v>Excel Sheet "Results Summary"</v>
      </c>
      <c r="C2" s="110" t="s">
        <v>769</v>
      </c>
    </row>
    <row r="3" spans="1:19" x14ac:dyDescent="0.4">
      <c r="A3" s="113" t="s">
        <v>774</v>
      </c>
      <c r="B3" s="103"/>
      <c r="C3" s="110"/>
    </row>
    <row r="4" spans="1:19" x14ac:dyDescent="0.4">
      <c r="A4" s="113" t="s">
        <v>763</v>
      </c>
      <c r="B4" s="103"/>
      <c r="C4" s="110"/>
    </row>
    <row r="5" spans="1:19" x14ac:dyDescent="0.4">
      <c r="A5" s="113"/>
      <c r="B5" s="103"/>
      <c r="C5" s="110"/>
    </row>
    <row r="6" spans="1:19" x14ac:dyDescent="0.4">
      <c r="A6" s="111" t="s">
        <v>488</v>
      </c>
      <c r="B6" s="112" t="s">
        <v>99</v>
      </c>
      <c r="C6" s="110" t="s">
        <v>101</v>
      </c>
      <c r="D6" s="110" t="s">
        <v>100</v>
      </c>
      <c r="E6" s="110" t="s">
        <v>99</v>
      </c>
      <c r="F6" s="110" t="s">
        <v>98</v>
      </c>
    </row>
    <row r="7" spans="1:19" x14ac:dyDescent="0.4">
      <c r="A7" s="43" t="s">
        <v>1016</v>
      </c>
      <c r="B7" s="212">
        <v>0</v>
      </c>
      <c r="C7" s="57">
        <v>0</v>
      </c>
      <c r="D7" s="58">
        <v>0</v>
      </c>
      <c r="E7" s="58"/>
    </row>
    <row r="8" spans="1:19" x14ac:dyDescent="0.4">
      <c r="A8" s="43" t="s">
        <v>760</v>
      </c>
      <c r="B8" s="252" t="str">
        <f>HLOOKUP(B7,$D$7:$E$8,2,FALSE)</f>
        <v>Non-denatured ethanol</v>
      </c>
      <c r="C8" s="57"/>
      <c r="D8" s="58" t="s">
        <v>740</v>
      </c>
      <c r="E8" s="58"/>
    </row>
    <row r="9" spans="1:19" x14ac:dyDescent="0.4">
      <c r="A9" s="56" t="s">
        <v>486</v>
      </c>
      <c r="B9" s="250">
        <v>0</v>
      </c>
      <c r="C9" s="57" t="s">
        <v>1015</v>
      </c>
      <c r="D9" s="58">
        <v>0</v>
      </c>
      <c r="E9" s="58">
        <v>1</v>
      </c>
      <c r="G9" s="58"/>
      <c r="H9" s="58"/>
      <c r="I9" s="58"/>
    </row>
    <row r="10" spans="1:19" x14ac:dyDescent="0.4">
      <c r="A10" s="43" t="s">
        <v>487</v>
      </c>
      <c r="B10" s="59" t="str">
        <f>HLOOKUP($B9,$D9:$E10,2,FALSE)</f>
        <v>GTAP (LUC), ICF/USDA (farming)</v>
      </c>
      <c r="C10" s="57"/>
      <c r="D10" s="58" t="str">
        <f>'1.Corn cultiv. + other Conseq. '!C7</f>
        <v>GTAP (LUC), ICF/USDA (farming)</v>
      </c>
      <c r="E10" s="58" t="str">
        <f>'1.Corn cultiv. + other Conseq. '!C8</f>
        <v>FASOM &amp; FAPRI (LUC and farming)( from RFS2)</v>
      </c>
      <c r="G10" s="58"/>
      <c r="H10" s="58"/>
      <c r="I10" s="58"/>
      <c r="J10" s="58"/>
    </row>
    <row r="11" spans="1:19" s="137" customFormat="1" ht="12.45" x14ac:dyDescent="0.3">
      <c r="A11" s="179" t="s">
        <v>652</v>
      </c>
      <c r="B11" s="251">
        <v>1</v>
      </c>
      <c r="C11" s="57">
        <v>1</v>
      </c>
      <c r="D11" s="58">
        <v>0</v>
      </c>
      <c r="E11" s="58">
        <v>1</v>
      </c>
      <c r="F11" s="58"/>
      <c r="G11" s="58"/>
      <c r="H11" s="58"/>
      <c r="I11" s="58"/>
      <c r="J11" s="182"/>
      <c r="K11" s="182"/>
      <c r="L11" s="182"/>
      <c r="S11" s="166"/>
    </row>
    <row r="12" spans="1:19" s="137" customFormat="1" ht="12.45" x14ac:dyDescent="0.3">
      <c r="A12" s="179" t="s">
        <v>673</v>
      </c>
      <c r="B12" s="252" t="str">
        <f>HLOOKUP($B11,$D11:$E12,2,FALSE)</f>
        <v>GREET 2019</v>
      </c>
      <c r="C12" s="57"/>
      <c r="D12" s="58" t="str">
        <f>'NETL &amp; GREET Grid mix'!A79</f>
        <v>NETL tool- life cycle GHG emissions of avg. U.S. grid  (2013) mix</v>
      </c>
      <c r="E12" s="58" t="s">
        <v>1014</v>
      </c>
      <c r="F12" s="58"/>
      <c r="G12" s="58"/>
      <c r="H12" s="58"/>
      <c r="I12" s="58"/>
      <c r="J12" s="182"/>
      <c r="K12" s="182"/>
      <c r="L12" s="182"/>
      <c r="S12" s="166"/>
    </row>
    <row r="13" spans="1:19" s="137" customFormat="1" ht="12.45" x14ac:dyDescent="0.3">
      <c r="A13" s="135" t="s">
        <v>683</v>
      </c>
      <c r="B13" s="181">
        <f>IF(B11=D11,'NETL &amp; GREET Grid mix'!B79,IF(B11=E11,'NETL &amp; GREET Grid mix'!B82,#REF!))</f>
        <v>494</v>
      </c>
      <c r="C13" s="181"/>
      <c r="D13" s="180"/>
      <c r="E13" s="180"/>
      <c r="F13" s="180"/>
      <c r="G13" s="180"/>
      <c r="H13" s="180"/>
      <c r="I13" s="180"/>
      <c r="S13" s="166"/>
    </row>
    <row r="14" spans="1:19" s="11" customFormat="1" x14ac:dyDescent="0.4">
      <c r="A14" s="60" t="s">
        <v>347</v>
      </c>
      <c r="B14" s="253">
        <v>0</v>
      </c>
      <c r="C14" s="57">
        <v>0</v>
      </c>
      <c r="D14" s="58">
        <v>0</v>
      </c>
      <c r="E14" s="58">
        <v>1</v>
      </c>
      <c r="F14" s="58">
        <v>2</v>
      </c>
    </row>
    <row r="15" spans="1:19" s="11" customFormat="1" x14ac:dyDescent="0.4">
      <c r="A15" s="60" t="s">
        <v>192</v>
      </c>
      <c r="B15" s="252" t="str">
        <f>HLOOKUP(B14,$D$14:$F$15,2,FALSE)</f>
        <v>Vented</v>
      </c>
      <c r="C15" s="57"/>
      <c r="D15" s="58" t="s">
        <v>193</v>
      </c>
      <c r="E15" s="58" t="s">
        <v>195</v>
      </c>
      <c r="F15" s="58"/>
    </row>
    <row r="16" spans="1:19" s="11" customFormat="1" x14ac:dyDescent="0.4">
      <c r="A16" s="11" t="str">
        <f>'3b. Biorefinery (AECOM)'!B14&amp;", "&amp;'3b. Biorefinery (AECOM)'!D14</f>
        <v>corn input (wet), lb wet corn/h</v>
      </c>
      <c r="B16" s="69">
        <f>'3b. Biorefinery (AECOM)'!$C$14</f>
        <v>477008</v>
      </c>
      <c r="D16" s="58"/>
      <c r="E16" s="58"/>
    </row>
    <row r="17" spans="1:17" s="11" customFormat="1" x14ac:dyDescent="0.4">
      <c r="A17" s="11" t="str">
        <f>'3b. Biorefinery (AECOM)'!$B$11&amp;", "&amp;'3b. Biorefinery (AECOM)'!$D$11</f>
        <v>Non-denatured Ethanol (Dry), gal/h</v>
      </c>
      <c r="B17" s="69">
        <f>'3b. Biorefinery (AECOM)'!$C$11</f>
        <v>22831.133968798753</v>
      </c>
      <c r="D17" s="58"/>
      <c r="E17" s="58"/>
    </row>
    <row r="18" spans="1:17" s="11" customFormat="1" x14ac:dyDescent="0.4">
      <c r="A18" s="11" t="str">
        <f>'3b. Biorefinery (AECOM)'!$B$111&amp;", "&amp;'3b. Biorefinery (AECOM)'!$D$111</f>
        <v>Ethanol density (LHV), MJ/gal</v>
      </c>
      <c r="B18" s="68">
        <f>'3b. Biorefinery (AECOM)'!$C$111</f>
        <v>76.228317725884708</v>
      </c>
      <c r="D18" s="58"/>
      <c r="E18" s="58"/>
    </row>
    <row r="19" spans="1:17" x14ac:dyDescent="0.4">
      <c r="A19" t="str">
        <f>'3b. Biorefinery (AECOM)'!$D$98&amp;" in "&amp;'3b. Biorefinery (AECOM)'!$B$98</f>
        <v>kg in 1 lb</v>
      </c>
      <c r="B19" s="45">
        <f>'3b. Biorefinery (AECOM)'!$C$98</f>
        <v>0.453592</v>
      </c>
      <c r="D19" s="58"/>
      <c r="E19" s="58"/>
    </row>
    <row r="20" spans="1:17" x14ac:dyDescent="0.4">
      <c r="D20" s="58"/>
      <c r="E20" s="58"/>
    </row>
    <row r="21" spans="1:17" x14ac:dyDescent="0.4">
      <c r="A21" s="5" t="s">
        <v>163</v>
      </c>
      <c r="B21" s="5"/>
      <c r="C21" s="5" t="s">
        <v>342</v>
      </c>
      <c r="D21" s="5" t="s">
        <v>647</v>
      </c>
      <c r="E21" s="5" t="s">
        <v>539</v>
      </c>
    </row>
    <row r="22" spans="1:17" x14ac:dyDescent="0.4">
      <c r="A22" s="63" t="s">
        <v>608</v>
      </c>
      <c r="B22" t="s">
        <v>607</v>
      </c>
      <c r="C22" s="244">
        <f>D22/($B$19*$B$16/($B$17*$B$18))</f>
        <v>59.78663365450609</v>
      </c>
      <c r="D22" s="163">
        <f>'1.Corn cultiv. + other Conseq. '!C60</f>
        <v>7.4327809140000003</v>
      </c>
      <c r="E22" s="11"/>
    </row>
    <row r="23" spans="1:17" x14ac:dyDescent="0.4">
      <c r="A23" s="121" t="s">
        <v>164</v>
      </c>
      <c r="B23" s="114" t="s">
        <v>168</v>
      </c>
      <c r="C23" s="245">
        <f>'2. Corn Transport'!C26</f>
        <v>4.1961361201599141</v>
      </c>
      <c r="D23" s="164">
        <f t="shared" ref="D23:D28" si="0">C23*$B$19*$B$16/($B$17*$B$18)</f>
        <v>0.52167112546768923</v>
      </c>
      <c r="E23" s="11"/>
      <c r="L23" s="238"/>
      <c r="M23" s="238"/>
      <c r="N23" s="238"/>
      <c r="O23" s="238"/>
      <c r="P23" s="238"/>
      <c r="Q23" s="238"/>
    </row>
    <row r="24" spans="1:17" x14ac:dyDescent="0.4">
      <c r="A24" s="63" t="s">
        <v>165</v>
      </c>
      <c r="B24" t="s">
        <v>1005</v>
      </c>
      <c r="C24" s="246">
        <f>'3b. Biorefinery (AECOM)'!C164</f>
        <v>17.254409857209659</v>
      </c>
      <c r="D24" s="163">
        <f t="shared" si="0"/>
        <v>2.1450990034013295</v>
      </c>
      <c r="E24" s="11"/>
      <c r="L24" s="238"/>
      <c r="M24" s="238"/>
      <c r="N24" s="238"/>
      <c r="O24" s="238"/>
      <c r="P24" s="238"/>
      <c r="Q24" s="238"/>
    </row>
    <row r="25" spans="1:17" x14ac:dyDescent="0.4">
      <c r="A25" s="63"/>
      <c r="B25" t="s">
        <v>1008</v>
      </c>
      <c r="C25" s="247">
        <f t="shared" ref="C25" si="1">D25/($B$19*$B$16/($B$17*$B$18))</f>
        <v>215.11058753905493</v>
      </c>
      <c r="D25" s="163">
        <f>'3a. EPA data on biorefineries'!B188</f>
        <v>26.74293185160974</v>
      </c>
      <c r="E25" s="11"/>
      <c r="L25" s="238"/>
      <c r="M25" s="239"/>
      <c r="N25" s="238"/>
      <c r="O25" s="238"/>
      <c r="P25" s="238"/>
      <c r="Q25" s="238"/>
    </row>
    <row r="26" spans="1:17" x14ac:dyDescent="0.4">
      <c r="A26" s="121" t="s">
        <v>166</v>
      </c>
      <c r="B26" s="114" t="s">
        <v>494</v>
      </c>
      <c r="C26" s="245">
        <f>'3c. Sequestration'!C36</f>
        <v>0</v>
      </c>
      <c r="D26" s="164">
        <f t="shared" si="0"/>
        <v>0</v>
      </c>
      <c r="E26" s="11"/>
      <c r="L26" s="238"/>
      <c r="M26" s="238"/>
      <c r="N26" s="238"/>
      <c r="O26" s="238"/>
      <c r="P26" s="238"/>
      <c r="Q26" s="238"/>
    </row>
    <row r="27" spans="1:17" x14ac:dyDescent="0.4">
      <c r="A27" s="121"/>
      <c r="B27" s="114" t="s">
        <v>348</v>
      </c>
      <c r="C27" s="245">
        <f>IF($B$14=$E$14,-'3b. Biorefinery (AECOM)'!$C$177,0)</f>
        <v>0</v>
      </c>
      <c r="D27" s="164">
        <f t="shared" si="0"/>
        <v>0</v>
      </c>
      <c r="E27" s="11"/>
      <c r="L27" s="238"/>
      <c r="M27" s="238"/>
      <c r="N27" s="238"/>
      <c r="O27" s="238"/>
      <c r="P27" s="238"/>
      <c r="Q27" s="238"/>
    </row>
    <row r="28" spans="1:17" x14ac:dyDescent="0.4">
      <c r="A28" s="63" t="s">
        <v>167</v>
      </c>
      <c r="B28" t="s">
        <v>495</v>
      </c>
      <c r="C28" s="248">
        <f>'4. EtOH Transport'!C53</f>
        <v>6.4754362477106362</v>
      </c>
      <c r="D28" s="163">
        <f t="shared" si="0"/>
        <v>0.80503778202236709</v>
      </c>
      <c r="E28" s="11"/>
      <c r="L28" s="238"/>
      <c r="M28" s="238"/>
      <c r="N28" s="238"/>
      <c r="O28" s="238"/>
      <c r="P28" s="238"/>
      <c r="Q28" s="238"/>
    </row>
    <row r="29" spans="1:17" x14ac:dyDescent="0.4">
      <c r="A29" s="121" t="s">
        <v>729</v>
      </c>
      <c r="B29" s="114" t="s">
        <v>728</v>
      </c>
      <c r="C29" s="249" t="str">
        <f xml:space="preserve"> IF(B9=1, D29/($B$19*$B$16/($B$17*$B$18)), "not available")</f>
        <v>not available</v>
      </c>
      <c r="D29" s="165" t="str">
        <f xml:space="preserve"> IF(B9=1, '1.Corn cultiv. + other Conseq. '!C61, "not available")</f>
        <v>not available</v>
      </c>
      <c r="E29" s="11"/>
      <c r="L29" s="238"/>
      <c r="M29" s="238"/>
      <c r="N29" s="238"/>
      <c r="O29" s="238"/>
      <c r="P29" s="238"/>
      <c r="Q29" s="238"/>
    </row>
    <row r="30" spans="1:17" x14ac:dyDescent="0.4">
      <c r="A30" s="121"/>
      <c r="B30" s="114" t="s">
        <v>633</v>
      </c>
      <c r="C30" s="249">
        <f t="shared" ref="C30:C36" si="2">D30/($B$19*$B$16/($B$17*$B$18))</f>
        <v>-30.754817669252432</v>
      </c>
      <c r="D30" s="165">
        <f>'1.Corn cultiv. + other Conseq. '!C62</f>
        <v>-3.823493778</v>
      </c>
      <c r="E30" s="11"/>
      <c r="L30" s="238"/>
      <c r="M30" s="238"/>
      <c r="N30" s="238"/>
      <c r="O30" s="238"/>
      <c r="P30" s="238"/>
      <c r="Q30" s="238"/>
    </row>
    <row r="31" spans="1:17" x14ac:dyDescent="0.4">
      <c r="A31" s="121"/>
      <c r="B31" s="114" t="s">
        <v>619</v>
      </c>
      <c r="C31" s="249">
        <f t="shared" si="2"/>
        <v>-18.777668795083969</v>
      </c>
      <c r="D31" s="165">
        <f>'1.Corn cultiv. + other Conseq. '!C63</f>
        <v>-2.3344732709999998</v>
      </c>
      <c r="E31" s="11"/>
      <c r="L31" s="238"/>
      <c r="M31" s="238"/>
      <c r="N31" s="238"/>
      <c r="O31" s="238"/>
      <c r="P31" s="238"/>
      <c r="Q31" s="238"/>
    </row>
    <row r="32" spans="1:17" x14ac:dyDescent="0.4">
      <c r="A32" s="121"/>
      <c r="B32" s="114" t="s">
        <v>727</v>
      </c>
      <c r="C32" s="249" t="str">
        <f>IF(B9=1, D32/($B$19*$B$16/($B$17*$B$18)), "not available")</f>
        <v>not available</v>
      </c>
      <c r="D32" s="165" t="str">
        <f xml:space="preserve"> IF(B9=1, '1.Corn cultiv. + other Conseq. '!C64, "not available")</f>
        <v>not available</v>
      </c>
      <c r="E32" s="11"/>
      <c r="L32" s="238"/>
      <c r="M32" s="238"/>
      <c r="N32" s="238"/>
      <c r="O32" s="238"/>
      <c r="P32" s="238"/>
      <c r="Q32" s="238"/>
    </row>
    <row r="33" spans="1:18" x14ac:dyDescent="0.4">
      <c r="A33" s="121"/>
      <c r="B33" s="114" t="s">
        <v>634</v>
      </c>
      <c r="C33" s="249">
        <f t="shared" si="2"/>
        <v>16.902189085952564</v>
      </c>
      <c r="D33" s="165">
        <f>'1.Corn cultiv. + other Conseq. '!C65</f>
        <v>2.1013102890000002</v>
      </c>
      <c r="E33" s="11"/>
      <c r="L33" s="238"/>
      <c r="M33" s="238"/>
      <c r="N33" s="238"/>
      <c r="O33" s="238"/>
      <c r="P33" s="238"/>
      <c r="Q33" s="238"/>
    </row>
    <row r="34" spans="1:18" x14ac:dyDescent="0.4">
      <c r="A34" s="121"/>
      <c r="B34" s="114" t="s">
        <v>635</v>
      </c>
      <c r="C34" s="249">
        <f t="shared" si="2"/>
        <v>11.283373859814972</v>
      </c>
      <c r="D34" s="165">
        <f>'1.Corn cultiv. + other Conseq. '!C66</f>
        <v>1.4027691600000001</v>
      </c>
      <c r="E34" s="11"/>
      <c r="L34" s="238"/>
      <c r="M34" s="238"/>
      <c r="N34" s="238"/>
      <c r="O34" s="238"/>
      <c r="P34" s="238"/>
      <c r="Q34" s="238"/>
    </row>
    <row r="35" spans="1:18" x14ac:dyDescent="0.4">
      <c r="A35" s="156"/>
      <c r="B35" s="114" t="s">
        <v>618</v>
      </c>
      <c r="C35" s="249">
        <f t="shared" si="2"/>
        <v>29.687471493323986</v>
      </c>
      <c r="D35" s="165">
        <f>'1.Corn cultiv. + other Conseq. '!C67</f>
        <v>3.6907993979999998</v>
      </c>
      <c r="E35" s="11"/>
      <c r="I35" s="11"/>
      <c r="J35" s="11"/>
      <c r="K35" s="11"/>
      <c r="L35" s="238"/>
      <c r="M35" s="238"/>
      <c r="N35" s="238"/>
      <c r="O35" s="238"/>
      <c r="P35" s="238"/>
      <c r="Q35" s="238"/>
    </row>
    <row r="36" spans="1:18" x14ac:dyDescent="0.4">
      <c r="A36" s="156"/>
      <c r="B36" s="224" t="s">
        <v>815</v>
      </c>
      <c r="C36" s="249">
        <f t="shared" si="2"/>
        <v>69.979691156305606</v>
      </c>
      <c r="D36" s="165">
        <f>IF(B9=1, (D29+D32), '1.Corn cultiv. + other Conseq. '!C30)</f>
        <v>8.6999999999999993</v>
      </c>
      <c r="E36" s="11"/>
      <c r="I36" s="11"/>
      <c r="J36" s="11"/>
      <c r="K36" s="11"/>
      <c r="L36" s="238"/>
      <c r="M36" s="238"/>
      <c r="N36" s="238"/>
      <c r="O36" s="238"/>
      <c r="P36" s="238"/>
      <c r="Q36" s="238"/>
    </row>
    <row r="37" spans="1:18" s="10" customFormat="1" x14ac:dyDescent="0.4">
      <c r="A37" s="216" t="s">
        <v>759</v>
      </c>
      <c r="B37" s="217" t="str">
        <f>'5. End Use'!B35</f>
        <v>Total emissions from combustion of bio-based ethanol</v>
      </c>
      <c r="C37" s="247">
        <f>D37/($B$19*$B$16/($B$17*$B$18))</f>
        <v>6.9117691528469596</v>
      </c>
      <c r="D37" s="218">
        <f>'5. End Use'!C35</f>
        <v>0.85928346690553004</v>
      </c>
      <c r="E37" s="11"/>
      <c r="J37" s="226"/>
      <c r="L37" s="217"/>
      <c r="M37" s="238"/>
      <c r="N37" s="238"/>
      <c r="O37" s="238"/>
      <c r="P37" s="238"/>
      <c r="Q37" s="238"/>
    </row>
    <row r="38" spans="1:18" s="11" customFormat="1" x14ac:dyDescent="0.4">
      <c r="A38" s="5" t="s">
        <v>1012</v>
      </c>
      <c r="B38" s="5"/>
      <c r="C38" s="162">
        <f>C22+C23+C24+C25+C26+C27+C28+C30+C31+C33+C34+C35+C36+C37</f>
        <v>388.05521170254889</v>
      </c>
      <c r="D38" s="162">
        <f>D22+D23+D24+D25+D26+D27+D28+D30+D31+D33+D34+D35+D36+D37</f>
        <v>48.243715941406656</v>
      </c>
      <c r="E38" s="10" t="s">
        <v>1010</v>
      </c>
      <c r="J38" s="235"/>
      <c r="L38" s="238"/>
      <c r="M38" s="238"/>
      <c r="N38" s="238"/>
      <c r="O38" s="238"/>
      <c r="P38" s="238"/>
      <c r="Q38" s="238"/>
    </row>
    <row r="39" spans="1:18" s="11" customFormat="1" x14ac:dyDescent="0.4">
      <c r="A39" s="235"/>
      <c r="B39" s="235"/>
      <c r="C39" s="236"/>
      <c r="D39" s="236"/>
      <c r="E39" s="10"/>
      <c r="J39" s="235"/>
      <c r="L39" s="238"/>
      <c r="M39" s="238"/>
      <c r="N39" s="238"/>
      <c r="O39" s="238"/>
      <c r="P39" s="238"/>
      <c r="Q39" s="238"/>
    </row>
    <row r="40" spans="1:18" x14ac:dyDescent="0.4">
      <c r="E40" s="235"/>
      <c r="F40" s="11"/>
      <c r="G40" s="11"/>
      <c r="H40" s="11"/>
      <c r="I40" s="11"/>
      <c r="J40" s="235"/>
      <c r="K40" s="11"/>
      <c r="L40" s="11"/>
      <c r="M40" s="11"/>
      <c r="N40" s="11"/>
      <c r="O40" s="11"/>
      <c r="P40" s="11"/>
      <c r="Q40" s="11"/>
      <c r="R40" s="11"/>
    </row>
    <row r="41" spans="1:18" x14ac:dyDescent="0.4">
      <c r="A41" s="5" t="s">
        <v>163</v>
      </c>
      <c r="B41" s="5"/>
      <c r="C41" s="5" t="s">
        <v>342</v>
      </c>
      <c r="D41" s="5" t="s">
        <v>647</v>
      </c>
      <c r="E41" s="235"/>
      <c r="F41" s="11"/>
      <c r="G41" s="11"/>
      <c r="H41" s="11"/>
      <c r="I41" s="11"/>
      <c r="J41" s="11"/>
      <c r="K41" s="11"/>
      <c r="L41" s="11"/>
      <c r="M41" s="11"/>
      <c r="N41" s="11"/>
      <c r="O41" s="11"/>
      <c r="P41" s="11"/>
      <c r="Q41" s="11"/>
      <c r="R41" s="11"/>
    </row>
    <row r="42" spans="1:18" x14ac:dyDescent="0.4">
      <c r="A42" t="s">
        <v>813</v>
      </c>
      <c r="B42" t="str">
        <f>A42</f>
        <v>Domestic &amp; international farm inputs &amp; co-product credits (consequential element)</v>
      </c>
      <c r="C42" s="30">
        <f>C22+C33</f>
        <v>76.688822740458647</v>
      </c>
      <c r="D42" s="30">
        <f>D22+D33</f>
        <v>9.5340912030000009</v>
      </c>
      <c r="E42" s="52"/>
      <c r="F42" s="11"/>
      <c r="G42" s="11"/>
      <c r="H42" s="11"/>
      <c r="I42" s="11"/>
      <c r="J42" s="11"/>
      <c r="K42" s="11"/>
      <c r="L42" s="11"/>
      <c r="M42" s="11"/>
      <c r="N42" s="11"/>
      <c r="O42" s="11"/>
      <c r="P42" s="11"/>
      <c r="Q42" s="11"/>
      <c r="R42" s="11"/>
    </row>
    <row r="43" spans="1:18" x14ac:dyDescent="0.4">
      <c r="A43" t="s">
        <v>398</v>
      </c>
      <c r="B43" t="str">
        <f>A43</f>
        <v>Transport</v>
      </c>
      <c r="C43" s="30">
        <f>C23+C28</f>
        <v>10.671572367870549</v>
      </c>
      <c r="D43" s="30">
        <f>D23+D28</f>
        <v>1.3267089074900564</v>
      </c>
      <c r="E43" s="52"/>
      <c r="F43" s="11"/>
      <c r="G43" s="11"/>
      <c r="H43" s="11"/>
      <c r="I43" s="11"/>
      <c r="J43" s="11"/>
      <c r="K43" s="11"/>
      <c r="L43" s="11"/>
      <c r="M43" s="11"/>
      <c r="N43" s="11"/>
      <c r="O43" s="11"/>
      <c r="P43" s="11"/>
      <c r="Q43" s="11"/>
      <c r="R43" s="11"/>
    </row>
    <row r="44" spans="1:18" x14ac:dyDescent="0.4">
      <c r="A44" t="str">
        <f>A24</f>
        <v>Conversion Facility</v>
      </c>
      <c r="B44" t="str">
        <f>A44</f>
        <v>Conversion Facility</v>
      </c>
      <c r="C44" s="30">
        <f>C24+C25</f>
        <v>232.36499739626458</v>
      </c>
      <c r="D44" s="30">
        <f>D24+D25</f>
        <v>28.88803085501107</v>
      </c>
      <c r="E44" s="52"/>
      <c r="F44" s="11"/>
      <c r="G44" s="11"/>
      <c r="H44" s="11"/>
      <c r="I44" s="11"/>
      <c r="J44" s="11"/>
      <c r="K44" s="11"/>
      <c r="L44" s="11"/>
      <c r="M44" s="11"/>
      <c r="N44" s="11"/>
      <c r="O44" s="11"/>
      <c r="P44" s="11"/>
      <c r="Q44" s="11"/>
      <c r="R44" s="11"/>
    </row>
    <row r="45" spans="1:18" x14ac:dyDescent="0.4">
      <c r="A45" t="str">
        <f>A26</f>
        <v>Fermenter CO2 Sequestration</v>
      </c>
      <c r="B45" t="str">
        <f>A45</f>
        <v>Fermenter CO2 Sequestration</v>
      </c>
      <c r="C45" s="30">
        <f>C26+C27</f>
        <v>0</v>
      </c>
      <c r="D45" s="30">
        <f>D26+D27</f>
        <v>0</v>
      </c>
      <c r="E45" s="52"/>
      <c r="F45" s="11"/>
      <c r="G45" s="11"/>
      <c r="H45" s="11"/>
      <c r="I45" s="11"/>
      <c r="J45" s="11"/>
      <c r="K45" s="11"/>
      <c r="L45" s="11"/>
      <c r="M45" s="11"/>
      <c r="N45" s="11"/>
      <c r="O45" s="11"/>
      <c r="P45" s="11"/>
      <c r="Q45" s="11"/>
      <c r="R45" s="11"/>
    </row>
    <row r="46" spans="1:18" x14ac:dyDescent="0.4">
      <c r="A46" t="s">
        <v>728</v>
      </c>
      <c r="B46" t="str">
        <f>B29</f>
        <v>Domestic land use change</v>
      </c>
      <c r="C46" t="str">
        <f>IF(B9=1, C29, "breakdown not available")</f>
        <v>breakdown not available</v>
      </c>
      <c r="D46" t="str">
        <f>IF(B9=1, D29, "breakdown not available")</f>
        <v>breakdown not available</v>
      </c>
      <c r="E46" s="11"/>
      <c r="F46" s="11"/>
      <c r="G46" s="11"/>
      <c r="H46" s="11"/>
      <c r="I46" s="11"/>
      <c r="J46" s="11"/>
      <c r="K46" s="11"/>
      <c r="L46" s="11"/>
      <c r="M46" s="11"/>
      <c r="N46" s="11"/>
      <c r="O46" s="11"/>
      <c r="P46" s="11"/>
      <c r="Q46" s="11"/>
      <c r="R46" s="11"/>
    </row>
    <row r="47" spans="1:18" x14ac:dyDescent="0.4">
      <c r="A47" t="s">
        <v>727</v>
      </c>
      <c r="B47" t="str">
        <f>B32</f>
        <v>International land use change</v>
      </c>
      <c r="C47" t="str">
        <f>IF(B9=1, C32, "breakdown not available")</f>
        <v>breakdown not available</v>
      </c>
      <c r="D47" t="str">
        <f>IF(B9=1, D32, "breakdown not available")</f>
        <v>breakdown not available</v>
      </c>
      <c r="E47" s="11"/>
      <c r="F47" s="11"/>
      <c r="G47" s="11"/>
      <c r="H47" s="11"/>
      <c r="I47" s="11"/>
      <c r="J47" s="11"/>
      <c r="K47" s="11"/>
      <c r="L47" s="11"/>
      <c r="M47" s="11"/>
      <c r="N47" s="11"/>
      <c r="O47" s="11"/>
      <c r="P47" s="11"/>
      <c r="Q47" s="11"/>
      <c r="R47" s="11"/>
    </row>
    <row r="48" spans="1:18" s="11" customFormat="1" x14ac:dyDescent="0.4">
      <c r="A48" s="240" t="s">
        <v>811</v>
      </c>
      <c r="B48" s="240" t="s">
        <v>812</v>
      </c>
      <c r="C48" s="240">
        <f>D48/($B$19*$B$16/($B$17*$B$18))</f>
        <v>69.979691156305606</v>
      </c>
      <c r="D48" s="240">
        <f>IF(B9=1, D46+D47, '1.Corn cultiv. + other Conseq. '!C30)</f>
        <v>8.6999999999999993</v>
      </c>
    </row>
    <row r="49" spans="1:18" x14ac:dyDescent="0.4">
      <c r="A49" t="s">
        <v>729</v>
      </c>
      <c r="B49" t="s">
        <v>814</v>
      </c>
      <c r="C49" s="30">
        <f>C30+C31+C34+C35</f>
        <v>-8.5616411111974422</v>
      </c>
      <c r="D49" s="30">
        <f>D30+D31+D34+D35</f>
        <v>-1.0643984909999999</v>
      </c>
      <c r="E49" s="52"/>
      <c r="F49" s="11"/>
      <c r="G49" s="11"/>
      <c r="H49" s="11"/>
      <c r="I49" s="11"/>
      <c r="J49" s="11"/>
      <c r="K49" s="11"/>
      <c r="L49" s="11"/>
      <c r="M49" s="11"/>
      <c r="N49" s="11"/>
      <c r="O49" s="11"/>
      <c r="P49" s="11"/>
      <c r="Q49" s="11"/>
      <c r="R49" s="11"/>
    </row>
    <row r="50" spans="1:18" x14ac:dyDescent="0.4">
      <c r="A50" s="216" t="s">
        <v>759</v>
      </c>
      <c r="B50" s="217" t="s">
        <v>758</v>
      </c>
      <c r="C50" s="30">
        <f>C37</f>
        <v>6.9117691528469596</v>
      </c>
      <c r="D50" s="30">
        <f>D37</f>
        <v>0.85928346690553004</v>
      </c>
      <c r="E50" s="52"/>
      <c r="F50" s="11"/>
      <c r="G50" s="11"/>
      <c r="H50" s="11"/>
      <c r="I50" s="11"/>
      <c r="J50" s="11"/>
      <c r="K50" s="11"/>
      <c r="L50" s="11"/>
      <c r="M50" s="11"/>
      <c r="N50" s="11"/>
      <c r="O50" s="11"/>
      <c r="P50" s="11"/>
      <c r="Q50" s="11"/>
      <c r="R50" s="11"/>
    </row>
    <row r="51" spans="1:18" s="204" customFormat="1" x14ac:dyDescent="0.4">
      <c r="A51" s="5" t="s">
        <v>1012</v>
      </c>
      <c r="B51" s="5"/>
      <c r="C51" s="162">
        <f>C42+C43+C44+C45+C48+C49+C50</f>
        <v>388.05521170254889</v>
      </c>
      <c r="D51" s="162">
        <f>SUM(D42:D45)+D49+D50+D48</f>
        <v>48.243715941406663</v>
      </c>
      <c r="E51" s="10" t="s">
        <v>1010</v>
      </c>
      <c r="F51" s="11"/>
      <c r="G51" s="11"/>
      <c r="I51" s="11"/>
      <c r="J51" s="11"/>
      <c r="K51" s="11"/>
    </row>
    <row r="52" spans="1:18" x14ac:dyDescent="0.4">
      <c r="E52" s="11"/>
      <c r="F52" s="11"/>
      <c r="G52" s="11"/>
      <c r="H52" s="11"/>
      <c r="I52" s="11"/>
      <c r="J52" s="11"/>
      <c r="K52" s="11"/>
      <c r="L52" s="11"/>
      <c r="M52" s="11"/>
      <c r="N52" s="11"/>
      <c r="O52" s="11"/>
      <c r="P52" s="11"/>
      <c r="Q52" s="11"/>
      <c r="R52" s="11"/>
    </row>
    <row r="53" spans="1:18" x14ac:dyDescent="0.4">
      <c r="E53" s="237"/>
      <c r="F53" s="237"/>
      <c r="G53" s="237"/>
      <c r="H53" s="237"/>
      <c r="I53" s="237"/>
      <c r="J53" s="237"/>
      <c r="K53" s="237"/>
      <c r="L53" s="11"/>
      <c r="M53" s="11"/>
      <c r="N53" s="11"/>
      <c r="O53" s="11"/>
      <c r="P53" s="11"/>
      <c r="Q53" s="11"/>
      <c r="R53" s="11"/>
    </row>
    <row r="57" spans="1:18" x14ac:dyDescent="0.4">
      <c r="D57" s="226"/>
      <c r="E57" s="11"/>
      <c r="F57" s="11"/>
      <c r="G57" s="226"/>
      <c r="H57" s="11"/>
      <c r="I57" s="11"/>
      <c r="J57" s="11"/>
      <c r="K57" s="11"/>
    </row>
    <row r="58" spans="1:18" x14ac:dyDescent="0.4">
      <c r="A58" t="s">
        <v>773</v>
      </c>
      <c r="D58" s="11"/>
      <c r="E58" s="11"/>
      <c r="F58" s="11"/>
      <c r="G58" s="11"/>
      <c r="H58" s="11"/>
      <c r="I58" s="11"/>
      <c r="J58" s="11"/>
      <c r="K58" s="11"/>
    </row>
    <row r="59" spans="1:18" x14ac:dyDescent="0.4">
      <c r="D59" s="11"/>
      <c r="E59" s="11"/>
      <c r="F59" s="11"/>
      <c r="G59" s="11"/>
      <c r="H59" s="11"/>
      <c r="I59" s="11"/>
      <c r="J59" s="11"/>
      <c r="K59" s="11"/>
    </row>
    <row r="60" spans="1:18" x14ac:dyDescent="0.4">
      <c r="A60" t="s">
        <v>497</v>
      </c>
      <c r="B60" s="122">
        <f>D51</f>
        <v>48.243715941406663</v>
      </c>
      <c r="D60" s="11"/>
      <c r="E60" s="11"/>
      <c r="F60" s="11"/>
      <c r="G60" s="11"/>
      <c r="H60" s="11"/>
      <c r="I60" s="11"/>
      <c r="J60" s="11"/>
      <c r="K60" s="11"/>
    </row>
    <row r="61" spans="1:18" x14ac:dyDescent="0.4">
      <c r="B61" s="122"/>
      <c r="D61" s="11"/>
      <c r="E61" s="11"/>
      <c r="F61" s="11"/>
      <c r="G61" s="11"/>
      <c r="H61" s="11"/>
      <c r="I61" s="11"/>
      <c r="J61" s="11"/>
      <c r="K61" s="11"/>
    </row>
    <row r="62" spans="1:18" x14ac:dyDescent="0.4">
      <c r="B62" s="122"/>
      <c r="D62" s="11"/>
      <c r="E62" s="11"/>
      <c r="F62" s="11"/>
      <c r="G62" s="11"/>
      <c r="H62" s="11"/>
      <c r="I62" s="11"/>
      <c r="J62" s="11"/>
      <c r="K62" s="11"/>
    </row>
    <row r="63" spans="1:18" x14ac:dyDescent="0.4">
      <c r="B63" s="30"/>
      <c r="C63" s="30"/>
      <c r="D63" s="11"/>
      <c r="E63" s="11"/>
      <c r="F63" s="11"/>
      <c r="G63" s="11"/>
      <c r="H63" s="11"/>
      <c r="I63" s="11"/>
      <c r="J63" s="11"/>
      <c r="K63" s="11"/>
    </row>
    <row r="64" spans="1:18" x14ac:dyDescent="0.4">
      <c r="A64" s="254" t="s">
        <v>1013</v>
      </c>
      <c r="B64" s="30"/>
      <c r="D64" s="11"/>
      <c r="E64" s="11"/>
      <c r="F64" s="11"/>
      <c r="G64" s="11"/>
      <c r="H64" s="11"/>
    </row>
    <row r="65" spans="1:18" x14ac:dyDescent="0.4">
      <c r="A65" s="63" t="s">
        <v>165</v>
      </c>
      <c r="B65" t="s">
        <v>1006</v>
      </c>
      <c r="C65" s="30">
        <f>'3b. Biorefinery (AECOM)'!C180</f>
        <v>46.804731793179812</v>
      </c>
      <c r="D65">
        <f>C65*$B$19*$B$16/($B$17*$B$18)</f>
        <v>5.8188477238509924</v>
      </c>
      <c r="E65" s="11"/>
      <c r="F65" s="11"/>
      <c r="G65" s="11"/>
      <c r="H65" s="11"/>
      <c r="I65" s="11"/>
      <c r="J65" s="11"/>
      <c r="K65" s="11"/>
      <c r="L65" s="11"/>
      <c r="M65" s="11"/>
      <c r="N65" s="11"/>
      <c r="O65" s="11"/>
      <c r="P65" s="11"/>
      <c r="Q65" s="11"/>
      <c r="R65" s="11"/>
    </row>
    <row r="66" spans="1:18" x14ac:dyDescent="0.4">
      <c r="B66" t="s">
        <v>1007</v>
      </c>
      <c r="C66" s="30">
        <f>'3b. Biorefinery (AECOM)'!C172</f>
        <v>246.11018208884465</v>
      </c>
      <c r="D66">
        <f>C66*$B$19*$B$16/($B$17*$B$18)</f>
        <v>30.596856727911067</v>
      </c>
      <c r="I66" s="11"/>
      <c r="J66" s="11"/>
      <c r="K66" s="11"/>
    </row>
    <row r="67" spans="1:18" x14ac:dyDescent="0.4">
      <c r="A67" s="5" t="s">
        <v>1011</v>
      </c>
      <c r="B67" s="5"/>
      <c r="C67" s="162">
        <f>SUM(C22:C24)+SUM(C26:C28)+C65+C66+C30+C31+SUM(C33:C37)</f>
        <v>465.85953804551843</v>
      </c>
      <c r="D67" s="162">
        <f>SUM(D22:D24)+SUM(D26:D28)+D65+D66+D30+D31+SUM(D33:D37)</f>
        <v>57.916488541558977</v>
      </c>
      <c r="E67" s="10" t="s">
        <v>1009</v>
      </c>
      <c r="F67" s="11"/>
      <c r="G67" s="11"/>
      <c r="H67" s="11"/>
      <c r="I67" s="226"/>
      <c r="J67" s="11"/>
      <c r="K67" s="11"/>
    </row>
    <row r="68" spans="1:18" x14ac:dyDescent="0.4">
      <c r="D68" s="10"/>
      <c r="E68" s="10"/>
      <c r="F68" s="10"/>
      <c r="G68" s="10"/>
      <c r="H68" s="11"/>
    </row>
    <row r="69" spans="1:18" x14ac:dyDescent="0.4">
      <c r="D69" s="10"/>
      <c r="E69" s="10"/>
      <c r="F69" s="10"/>
      <c r="G69" s="10"/>
      <c r="H69" s="11"/>
    </row>
    <row r="70" spans="1:18" x14ac:dyDescent="0.4">
      <c r="D70" s="10"/>
      <c r="E70" s="10"/>
      <c r="F70" s="10"/>
      <c r="G70" s="10"/>
      <c r="H70" s="11"/>
      <c r="K70" s="227"/>
      <c r="L70" s="227"/>
      <c r="M70" s="227"/>
      <c r="N70" s="227"/>
    </row>
    <row r="71" spans="1:18" x14ac:dyDescent="0.4">
      <c r="D71" s="10"/>
      <c r="E71" s="10"/>
      <c r="F71" s="10"/>
      <c r="G71" s="10"/>
      <c r="H71" s="11"/>
    </row>
    <row r="72" spans="1:18" x14ac:dyDescent="0.4">
      <c r="C72" s="13"/>
      <c r="D72" s="11"/>
      <c r="E72" s="11"/>
      <c r="F72" s="11"/>
      <c r="G72" s="11"/>
      <c r="H72" s="11"/>
    </row>
    <row r="73" spans="1:18" x14ac:dyDescent="0.4">
      <c r="D73" s="11"/>
      <c r="E73" s="11"/>
      <c r="F73" s="11"/>
      <c r="G73" s="11"/>
      <c r="H73" s="11"/>
    </row>
    <row r="74" spans="1:18" x14ac:dyDescent="0.4">
      <c r="D74" s="11"/>
      <c r="E74" s="11"/>
      <c r="F74" s="11"/>
      <c r="G74" s="11"/>
      <c r="H74" s="11"/>
    </row>
    <row r="75" spans="1:18" x14ac:dyDescent="0.4">
      <c r="D75" s="11"/>
      <c r="E75" s="11"/>
      <c r="F75" s="11"/>
      <c r="G75" s="11"/>
      <c r="H75" s="11"/>
    </row>
    <row r="76" spans="1:18" x14ac:dyDescent="0.4">
      <c r="D76" s="11"/>
      <c r="E76" s="11"/>
      <c r="F76" s="11"/>
      <c r="G76" s="11"/>
      <c r="H76" s="11"/>
    </row>
    <row r="77" spans="1:18" x14ac:dyDescent="0.4">
      <c r="D77" s="11"/>
      <c r="E77" s="11"/>
      <c r="F77" s="11"/>
      <c r="G77" s="11"/>
      <c r="H77" s="11"/>
    </row>
    <row r="78" spans="1:18" x14ac:dyDescent="0.4">
      <c r="D78" s="226"/>
      <c r="E78" s="11"/>
      <c r="F78" s="11"/>
      <c r="G78" s="11"/>
      <c r="H78" s="11"/>
    </row>
    <row r="79" spans="1:18" x14ac:dyDescent="0.4">
      <c r="D79" s="11"/>
      <c r="E79" s="11"/>
      <c r="F79" s="11"/>
      <c r="G79" s="11"/>
      <c r="H79" s="11"/>
    </row>
    <row r="80" spans="1:18" x14ac:dyDescent="0.4">
      <c r="D80" s="11"/>
      <c r="E80" s="11"/>
      <c r="F80" s="11"/>
      <c r="G80" s="241"/>
      <c r="H80" s="11"/>
    </row>
    <row r="81" spans="4:8" x14ac:dyDescent="0.4">
      <c r="D81" s="11"/>
      <c r="E81" s="11"/>
      <c r="F81" s="11"/>
      <c r="G81" s="241"/>
      <c r="H81" s="11"/>
    </row>
    <row r="82" spans="4:8" x14ac:dyDescent="0.4">
      <c r="D82" s="11"/>
      <c r="E82" s="11"/>
      <c r="F82" s="11"/>
      <c r="G82" s="241"/>
      <c r="H82" s="11"/>
    </row>
    <row r="83" spans="4:8" x14ac:dyDescent="0.4">
      <c r="D83" s="11"/>
      <c r="E83" s="11"/>
      <c r="F83" s="11"/>
      <c r="G83" s="241"/>
      <c r="H83" s="136"/>
    </row>
    <row r="84" spans="4:8" x14ac:dyDescent="0.4">
      <c r="D84" s="137"/>
      <c r="E84" s="137"/>
      <c r="F84" s="137"/>
      <c r="G84" s="242"/>
      <c r="H84" s="136"/>
    </row>
    <row r="85" spans="4:8" x14ac:dyDescent="0.4">
      <c r="D85" s="52"/>
      <c r="E85" s="11"/>
      <c r="F85" s="11"/>
      <c r="G85" s="11"/>
      <c r="H85" s="11"/>
    </row>
    <row r="86" spans="4:8" x14ac:dyDescent="0.4">
      <c r="D86" s="226"/>
      <c r="E86" s="11"/>
      <c r="F86" s="11"/>
      <c r="G86" s="11"/>
      <c r="H86" s="11"/>
    </row>
    <row r="87" spans="4:8" x14ac:dyDescent="0.4">
      <c r="D87" s="243"/>
      <c r="E87" s="243"/>
      <c r="F87" s="243"/>
      <c r="G87" s="243"/>
      <c r="H87" s="11"/>
    </row>
    <row r="88" spans="4:8" x14ac:dyDescent="0.4">
      <c r="D88" s="243"/>
      <c r="E88" s="243"/>
      <c r="F88" s="243"/>
      <c r="G88" s="241"/>
      <c r="H88" s="11"/>
    </row>
    <row r="89" spans="4:8" x14ac:dyDescent="0.4">
      <c r="D89" s="243"/>
      <c r="E89" s="243"/>
      <c r="F89" s="243"/>
      <c r="G89" s="241"/>
      <c r="H89" s="11"/>
    </row>
    <row r="90" spans="4:8" x14ac:dyDescent="0.4">
      <c r="D90" s="243"/>
      <c r="E90" s="243"/>
      <c r="F90" s="243"/>
      <c r="G90" s="241"/>
      <c r="H90" s="11"/>
    </row>
    <row r="91" spans="4:8" x14ac:dyDescent="0.4">
      <c r="D91" s="243"/>
      <c r="E91" s="243"/>
      <c r="F91" s="243"/>
      <c r="G91" s="241"/>
      <c r="H91" s="11"/>
    </row>
    <row r="92" spans="4:8" x14ac:dyDescent="0.4">
      <c r="D92" s="11"/>
      <c r="E92" s="11"/>
      <c r="F92" s="11"/>
      <c r="G92" s="11"/>
      <c r="H92" s="11"/>
    </row>
    <row r="93" spans="4:8" x14ac:dyDescent="0.4">
      <c r="D93" s="11"/>
      <c r="E93" s="11"/>
      <c r="F93" s="11"/>
      <c r="G93" s="11"/>
      <c r="H93" s="11"/>
    </row>
    <row r="94" spans="4:8" x14ac:dyDescent="0.4">
      <c r="D94" s="226"/>
      <c r="E94" s="11"/>
      <c r="F94" s="11"/>
      <c r="G94" s="11"/>
      <c r="H94" s="11"/>
    </row>
    <row r="95" spans="4:8" x14ac:dyDescent="0.4">
      <c r="D95" s="41"/>
      <c r="E95" s="41"/>
      <c r="F95" s="41"/>
      <c r="G95" s="41"/>
      <c r="H95" s="11"/>
    </row>
    <row r="96" spans="4:8" x14ac:dyDescent="0.4">
      <c r="D96" s="11"/>
      <c r="E96" s="11"/>
      <c r="F96" s="11"/>
      <c r="G96" s="11"/>
      <c r="H96" s="11"/>
    </row>
    <row r="97" spans="4:8" x14ac:dyDescent="0.4">
      <c r="D97" s="11"/>
      <c r="E97" s="11"/>
      <c r="F97" s="11"/>
      <c r="G97" s="11"/>
      <c r="H97" s="11"/>
    </row>
    <row r="98" spans="4:8" x14ac:dyDescent="0.4">
      <c r="D98" s="11"/>
      <c r="E98" s="11"/>
      <c r="F98" s="11"/>
      <c r="G98" s="11"/>
      <c r="H98" s="11"/>
    </row>
    <row r="99" spans="4:8" x14ac:dyDescent="0.4">
      <c r="D99" s="11"/>
      <c r="E99" s="11"/>
      <c r="F99" s="11"/>
      <c r="G99" s="11"/>
      <c r="H99" s="11"/>
    </row>
    <row r="100" spans="4:8" x14ac:dyDescent="0.4">
      <c r="D100" s="11"/>
      <c r="E100" s="11"/>
      <c r="F100" s="11"/>
      <c r="G100" s="11"/>
      <c r="H100" s="11"/>
    </row>
    <row r="101" spans="4:8" x14ac:dyDescent="0.4">
      <c r="D101" s="11"/>
      <c r="E101" s="11"/>
      <c r="F101" s="11"/>
      <c r="G101" s="11"/>
      <c r="H101" s="11"/>
    </row>
    <row r="102" spans="4:8" x14ac:dyDescent="0.4">
      <c r="D102" s="11"/>
      <c r="E102" s="11"/>
      <c r="F102" s="11"/>
      <c r="G102" s="11"/>
      <c r="H102" s="11"/>
    </row>
    <row r="103" spans="4:8" x14ac:dyDescent="0.4">
      <c r="D103" s="11"/>
      <c r="E103" s="11"/>
      <c r="F103" s="11"/>
      <c r="G103" s="11"/>
      <c r="H103" s="11"/>
    </row>
    <row r="104" spans="4:8" x14ac:dyDescent="0.4">
      <c r="D104" s="11"/>
      <c r="E104" s="11"/>
      <c r="F104" s="11"/>
      <c r="G104" s="11"/>
      <c r="H104" s="11"/>
    </row>
    <row r="105" spans="4:8" x14ac:dyDescent="0.4">
      <c r="D105" s="11"/>
      <c r="E105" s="11"/>
      <c r="F105" s="11"/>
      <c r="G105" s="11"/>
      <c r="H105" s="11"/>
    </row>
    <row r="106" spans="4:8" x14ac:dyDescent="0.4">
      <c r="D106" s="11"/>
      <c r="E106" s="11"/>
      <c r="F106" s="11"/>
      <c r="G106" s="11"/>
      <c r="H106" s="11"/>
    </row>
    <row r="107" spans="4:8" x14ac:dyDescent="0.4">
      <c r="D107" s="11"/>
      <c r="E107" s="11"/>
      <c r="F107" s="11"/>
      <c r="G107" s="11"/>
      <c r="H107" s="11"/>
    </row>
    <row r="108" spans="4:8" x14ac:dyDescent="0.4">
      <c r="D108" s="11"/>
      <c r="E108" s="11"/>
      <c r="F108" s="11"/>
      <c r="G108" s="11"/>
      <c r="H108" s="11"/>
    </row>
    <row r="109" spans="4:8" x14ac:dyDescent="0.4">
      <c r="D109" s="11"/>
      <c r="E109" s="11"/>
      <c r="F109" s="11"/>
      <c r="G109" s="11"/>
      <c r="H109" s="11"/>
    </row>
    <row r="110" spans="4:8" x14ac:dyDescent="0.4">
      <c r="D110" s="11"/>
      <c r="E110" s="11"/>
      <c r="F110" s="11"/>
      <c r="G110" s="11"/>
      <c r="H110" s="11"/>
    </row>
    <row r="111" spans="4:8" x14ac:dyDescent="0.4">
      <c r="D111" s="11"/>
      <c r="E111" s="11"/>
      <c r="F111" s="11"/>
      <c r="G111" s="11"/>
      <c r="H111" s="11"/>
    </row>
    <row r="112" spans="4:8" x14ac:dyDescent="0.4">
      <c r="D112" s="11"/>
      <c r="E112" s="11"/>
      <c r="F112" s="11"/>
      <c r="G112" s="11"/>
      <c r="H112" s="11"/>
    </row>
    <row r="113" spans="4:8" x14ac:dyDescent="0.4">
      <c r="D113" s="11"/>
      <c r="E113" s="11"/>
      <c r="F113" s="11"/>
      <c r="G113" s="11"/>
      <c r="H113" s="11"/>
    </row>
    <row r="114" spans="4:8" x14ac:dyDescent="0.4">
      <c r="D114" s="11"/>
      <c r="E114" s="11"/>
      <c r="F114" s="11"/>
      <c r="G114" s="11"/>
      <c r="H114" s="11"/>
    </row>
    <row r="115" spans="4:8" x14ac:dyDescent="0.4">
      <c r="D115" s="11"/>
      <c r="E115" s="11"/>
      <c r="F115" s="11"/>
      <c r="G115" s="11"/>
      <c r="H115" s="11"/>
    </row>
    <row r="116" spans="4:8" x14ac:dyDescent="0.4">
      <c r="D116" s="11"/>
      <c r="E116" s="11"/>
      <c r="F116" s="11"/>
      <c r="G116" s="11"/>
      <c r="H116" s="11"/>
    </row>
    <row r="117" spans="4:8" x14ac:dyDescent="0.4">
      <c r="D117" s="11"/>
      <c r="E117" s="11"/>
      <c r="F117" s="11"/>
      <c r="G117" s="11"/>
      <c r="H117" s="11"/>
    </row>
    <row r="118" spans="4:8" x14ac:dyDescent="0.4">
      <c r="D118" s="11"/>
      <c r="E118" s="11"/>
      <c r="F118" s="11"/>
      <c r="G118" s="11"/>
      <c r="H118" s="11"/>
    </row>
    <row r="119" spans="4:8" x14ac:dyDescent="0.4">
      <c r="D119" s="11"/>
      <c r="E119" s="11"/>
      <c r="F119" s="11"/>
      <c r="G119" s="11"/>
      <c r="H119" s="11"/>
    </row>
    <row r="120" spans="4:8" x14ac:dyDescent="0.4">
      <c r="D120" s="11"/>
      <c r="E120" s="11"/>
      <c r="F120" s="11"/>
      <c r="G120" s="11"/>
      <c r="H120" s="11"/>
    </row>
    <row r="121" spans="4:8" x14ac:dyDescent="0.4">
      <c r="D121" s="11"/>
      <c r="E121" s="11"/>
      <c r="F121" s="11"/>
      <c r="G121" s="11"/>
      <c r="H121" s="11"/>
    </row>
    <row r="122" spans="4:8" x14ac:dyDescent="0.4">
      <c r="D122" s="11"/>
      <c r="E122" s="11"/>
      <c r="F122" s="11"/>
      <c r="G122" s="11"/>
      <c r="H122" s="11"/>
    </row>
    <row r="123" spans="4:8" x14ac:dyDescent="0.4">
      <c r="D123" s="11"/>
      <c r="E123" s="11"/>
      <c r="F123" s="11"/>
      <c r="G123" s="11"/>
      <c r="H123" s="11"/>
    </row>
    <row r="124" spans="4:8" x14ac:dyDescent="0.4">
      <c r="D124" s="11"/>
      <c r="E124" s="11"/>
      <c r="F124" s="11"/>
      <c r="G124" s="11"/>
      <c r="H124" s="11"/>
    </row>
    <row r="125" spans="4:8" x14ac:dyDescent="0.4">
      <c r="D125" s="11"/>
      <c r="E125" s="11"/>
      <c r="F125" s="11"/>
      <c r="G125" s="11"/>
      <c r="H125" s="11"/>
    </row>
    <row r="126" spans="4:8" x14ac:dyDescent="0.4">
      <c r="D126" s="11"/>
      <c r="E126" s="11"/>
      <c r="F126" s="11"/>
      <c r="G126" s="11"/>
      <c r="H126" s="11"/>
    </row>
    <row r="127" spans="4:8" x14ac:dyDescent="0.4">
      <c r="D127" s="11"/>
      <c r="E127" s="11"/>
      <c r="F127" s="11"/>
      <c r="G127" s="11"/>
      <c r="H127" s="11"/>
    </row>
    <row r="128" spans="4:8" x14ac:dyDescent="0.4">
      <c r="D128" s="11"/>
      <c r="E128" s="11"/>
      <c r="F128" s="11"/>
      <c r="G128" s="11"/>
      <c r="H128" s="11"/>
    </row>
    <row r="129" spans="4:8" x14ac:dyDescent="0.4">
      <c r="D129" s="11"/>
      <c r="E129" s="11"/>
      <c r="F129" s="11"/>
      <c r="G129" s="11"/>
      <c r="H129" s="11"/>
    </row>
    <row r="130" spans="4:8" x14ac:dyDescent="0.4">
      <c r="D130" s="11"/>
      <c r="E130" s="11"/>
      <c r="F130" s="11"/>
      <c r="G130" s="11"/>
      <c r="H130" s="11"/>
    </row>
    <row r="131" spans="4:8" x14ac:dyDescent="0.4">
      <c r="D131" s="11"/>
      <c r="E131" s="11"/>
      <c r="F131" s="11"/>
      <c r="G131" s="11"/>
      <c r="H131" s="11"/>
    </row>
    <row r="132" spans="4:8" x14ac:dyDescent="0.4">
      <c r="D132" s="11"/>
      <c r="E132" s="11"/>
      <c r="F132" s="11"/>
      <c r="G132" s="11"/>
      <c r="H132" s="11"/>
    </row>
    <row r="133" spans="4:8" x14ac:dyDescent="0.4">
      <c r="D133" s="11"/>
      <c r="E133" s="11"/>
      <c r="F133" s="11"/>
      <c r="G133" s="11"/>
      <c r="H133" s="11"/>
    </row>
    <row r="134" spans="4:8" x14ac:dyDescent="0.4">
      <c r="D134" s="11"/>
      <c r="E134" s="11"/>
      <c r="F134" s="11"/>
      <c r="G134" s="11"/>
      <c r="H134" s="11"/>
    </row>
    <row r="135" spans="4:8" x14ac:dyDescent="0.4">
      <c r="D135" s="11"/>
      <c r="E135" s="11"/>
      <c r="F135" s="11"/>
      <c r="G135" s="11"/>
      <c r="H135" s="11"/>
    </row>
    <row r="136" spans="4:8" x14ac:dyDescent="0.4">
      <c r="D136" s="11"/>
      <c r="E136" s="11"/>
      <c r="F136" s="11"/>
      <c r="G136" s="11"/>
      <c r="H136" s="11"/>
    </row>
    <row r="137" spans="4:8" x14ac:dyDescent="0.4">
      <c r="D137" s="11"/>
      <c r="E137" s="11"/>
      <c r="F137" s="11"/>
      <c r="G137" s="11"/>
      <c r="H137" s="11"/>
    </row>
    <row r="138" spans="4:8" x14ac:dyDescent="0.4">
      <c r="D138" s="11"/>
      <c r="E138" s="11"/>
      <c r="F138" s="11"/>
      <c r="G138" s="11"/>
      <c r="H138" s="11"/>
    </row>
    <row r="139" spans="4:8" x14ac:dyDescent="0.4">
      <c r="D139" s="11"/>
      <c r="E139" s="11"/>
      <c r="F139" s="11"/>
      <c r="G139" s="11"/>
      <c r="H139" s="11"/>
    </row>
    <row r="140" spans="4:8" x14ac:dyDescent="0.4">
      <c r="D140" s="11"/>
      <c r="E140" s="11"/>
      <c r="F140" s="11"/>
      <c r="G140" s="11"/>
      <c r="H140" s="11"/>
    </row>
    <row r="141" spans="4:8" x14ac:dyDescent="0.4">
      <c r="D141" s="11"/>
      <c r="E141" s="11"/>
      <c r="F141" s="11"/>
      <c r="G141" s="11"/>
      <c r="H141" s="11"/>
    </row>
    <row r="142" spans="4:8" x14ac:dyDescent="0.4">
      <c r="D142" s="11"/>
      <c r="E142" s="11"/>
      <c r="F142" s="11"/>
      <c r="G142" s="11"/>
      <c r="H142" s="11"/>
    </row>
    <row r="143" spans="4:8" x14ac:dyDescent="0.4">
      <c r="D143" s="11"/>
      <c r="E143" s="11"/>
      <c r="F143" s="11"/>
      <c r="G143" s="11"/>
      <c r="H143" s="11"/>
    </row>
    <row r="144" spans="4:8" x14ac:dyDescent="0.4">
      <c r="D144" s="11"/>
      <c r="E144" s="11"/>
      <c r="F144" s="11"/>
      <c r="G144" s="11"/>
      <c r="H144" s="11"/>
    </row>
    <row r="145" spans="4:8" x14ac:dyDescent="0.4">
      <c r="D145" s="11"/>
      <c r="E145" s="11"/>
      <c r="F145" s="11"/>
      <c r="G145" s="11"/>
      <c r="H145" s="11"/>
    </row>
    <row r="146" spans="4:8" x14ac:dyDescent="0.4">
      <c r="D146" s="11"/>
      <c r="E146" s="11"/>
      <c r="F146" s="11"/>
      <c r="G146" s="11"/>
      <c r="H146" s="11"/>
    </row>
    <row r="147" spans="4:8" x14ac:dyDescent="0.4">
      <c r="D147" s="11"/>
      <c r="E147" s="11"/>
      <c r="F147" s="11"/>
      <c r="G147" s="11"/>
      <c r="H147" s="11"/>
    </row>
    <row r="148" spans="4:8" x14ac:dyDescent="0.4">
      <c r="D148" s="11"/>
      <c r="E148" s="11"/>
      <c r="F148" s="11"/>
      <c r="G148" s="11"/>
      <c r="H148" s="11"/>
    </row>
    <row r="149" spans="4:8" x14ac:dyDescent="0.4">
      <c r="D149" s="11"/>
      <c r="E149" s="11"/>
      <c r="F149" s="11"/>
      <c r="G149" s="11"/>
      <c r="H149" s="11"/>
    </row>
    <row r="150" spans="4:8" x14ac:dyDescent="0.4">
      <c r="D150" s="11"/>
      <c r="E150" s="11"/>
      <c r="F150" s="11"/>
      <c r="G150" s="11"/>
      <c r="H150" s="11"/>
    </row>
    <row r="151" spans="4:8" x14ac:dyDescent="0.4">
      <c r="D151" s="11"/>
      <c r="E151" s="11"/>
      <c r="F151" s="11"/>
      <c r="G151" s="11"/>
      <c r="H151" s="11"/>
    </row>
    <row r="152" spans="4:8" x14ac:dyDescent="0.4">
      <c r="D152" s="11"/>
      <c r="E152" s="11"/>
      <c r="F152" s="11"/>
      <c r="G152" s="11"/>
      <c r="H152" s="11"/>
    </row>
    <row r="153" spans="4:8" x14ac:dyDescent="0.4">
      <c r="D153" s="11"/>
      <c r="E153" s="11"/>
      <c r="F153" s="11"/>
      <c r="G153" s="11"/>
      <c r="H153" s="11"/>
    </row>
    <row r="154" spans="4:8" x14ac:dyDescent="0.4">
      <c r="D154" s="11"/>
      <c r="E154" s="11"/>
      <c r="F154" s="11"/>
      <c r="G154" s="11"/>
      <c r="H154" s="11"/>
    </row>
    <row r="155" spans="4:8" x14ac:dyDescent="0.4">
      <c r="D155" s="11"/>
      <c r="E155" s="11"/>
      <c r="F155" s="11"/>
      <c r="G155" s="11"/>
      <c r="H155" s="11"/>
    </row>
    <row r="156" spans="4:8" x14ac:dyDescent="0.4">
      <c r="D156" s="11"/>
      <c r="E156" s="11"/>
      <c r="F156" s="11"/>
      <c r="G156" s="11"/>
      <c r="H156" s="11"/>
    </row>
    <row r="157" spans="4:8" x14ac:dyDescent="0.4">
      <c r="D157" s="11"/>
      <c r="E157" s="11"/>
      <c r="F157" s="11"/>
      <c r="G157" s="11"/>
      <c r="H157" s="11"/>
    </row>
    <row r="158" spans="4:8" x14ac:dyDescent="0.4">
      <c r="D158" s="11"/>
      <c r="E158" s="11"/>
      <c r="F158" s="11"/>
      <c r="G158" s="11"/>
      <c r="H158" s="11"/>
    </row>
    <row r="159" spans="4:8" x14ac:dyDescent="0.4">
      <c r="D159" s="11"/>
      <c r="E159" s="11"/>
      <c r="F159" s="11"/>
      <c r="G159" s="11"/>
      <c r="H159" s="11"/>
    </row>
    <row r="160" spans="4:8" x14ac:dyDescent="0.4">
      <c r="D160" s="11"/>
      <c r="E160" s="11"/>
      <c r="F160" s="11"/>
      <c r="G160" s="11"/>
      <c r="H160" s="11"/>
    </row>
    <row r="161" spans="4:8" x14ac:dyDescent="0.4">
      <c r="D161" s="11"/>
      <c r="E161" s="11"/>
      <c r="F161" s="11"/>
      <c r="G161" s="11"/>
      <c r="H161" s="11"/>
    </row>
    <row r="162" spans="4:8" x14ac:dyDescent="0.4">
      <c r="D162" s="11"/>
      <c r="E162" s="11"/>
      <c r="F162" s="11"/>
      <c r="G162" s="11"/>
      <c r="H162" s="11"/>
    </row>
    <row r="163" spans="4:8" x14ac:dyDescent="0.4">
      <c r="D163" s="11"/>
      <c r="E163" s="11"/>
      <c r="F163" s="11"/>
      <c r="G163" s="11"/>
      <c r="H163" s="11"/>
    </row>
    <row r="164" spans="4:8" x14ac:dyDescent="0.4">
      <c r="D164" s="11"/>
      <c r="E164" s="11"/>
      <c r="F164" s="11"/>
      <c r="G164" s="11"/>
      <c r="H164" s="11"/>
    </row>
    <row r="165" spans="4:8" x14ac:dyDescent="0.4">
      <c r="D165" s="11"/>
      <c r="E165" s="11"/>
      <c r="F165" s="11"/>
      <c r="G165" s="11"/>
      <c r="H165" s="11"/>
    </row>
    <row r="166" spans="4:8" x14ac:dyDescent="0.4">
      <c r="D166" s="11"/>
      <c r="E166" s="11"/>
      <c r="F166" s="11"/>
      <c r="G166" s="11"/>
      <c r="H166" s="11"/>
    </row>
    <row r="167" spans="4:8" x14ac:dyDescent="0.4">
      <c r="D167" s="11"/>
      <c r="E167" s="11"/>
      <c r="F167" s="11"/>
      <c r="G167" s="11"/>
      <c r="H167" s="11"/>
    </row>
    <row r="168" spans="4:8" x14ac:dyDescent="0.4">
      <c r="D168" s="11"/>
      <c r="E168" s="11"/>
      <c r="F168" s="11"/>
      <c r="G168" s="11"/>
      <c r="H168" s="11"/>
    </row>
    <row r="169" spans="4:8" x14ac:dyDescent="0.4">
      <c r="D169" s="11"/>
      <c r="E169" s="11"/>
      <c r="F169" s="11"/>
      <c r="G169" s="11"/>
      <c r="H169" s="11"/>
    </row>
    <row r="170" spans="4:8" x14ac:dyDescent="0.4">
      <c r="D170" s="11"/>
      <c r="E170" s="11"/>
      <c r="F170" s="11"/>
      <c r="G170" s="11"/>
      <c r="H170" s="11"/>
    </row>
    <row r="171" spans="4:8" x14ac:dyDescent="0.4">
      <c r="D171" s="11"/>
      <c r="E171" s="11"/>
      <c r="F171" s="11"/>
      <c r="G171" s="11"/>
      <c r="H171" s="11"/>
    </row>
    <row r="172" spans="4:8" x14ac:dyDescent="0.4">
      <c r="D172" s="11"/>
      <c r="E172" s="11"/>
      <c r="F172" s="11"/>
      <c r="G172" s="11"/>
      <c r="H172" s="11"/>
    </row>
    <row r="173" spans="4:8" x14ac:dyDescent="0.4">
      <c r="D173" s="11"/>
      <c r="E173" s="11"/>
      <c r="F173" s="11"/>
      <c r="G173" s="11"/>
      <c r="H173" s="11"/>
    </row>
    <row r="174" spans="4:8" x14ac:dyDescent="0.4">
      <c r="D174" s="11"/>
      <c r="E174" s="11"/>
      <c r="F174" s="11"/>
      <c r="G174" s="11"/>
      <c r="H174" s="11"/>
    </row>
    <row r="175" spans="4:8" x14ac:dyDescent="0.4">
      <c r="D175" s="11"/>
      <c r="E175" s="11"/>
      <c r="F175" s="11"/>
      <c r="G175" s="11"/>
      <c r="H175" s="11"/>
    </row>
    <row r="176" spans="4:8" x14ac:dyDescent="0.4">
      <c r="D176" s="11"/>
      <c r="E176" s="11"/>
      <c r="F176" s="11"/>
      <c r="G176" s="11"/>
      <c r="H176" s="11"/>
    </row>
    <row r="177" spans="4:8" x14ac:dyDescent="0.4">
      <c r="D177" s="11"/>
      <c r="E177" s="11"/>
      <c r="F177" s="11"/>
      <c r="G177" s="11"/>
      <c r="H177" s="11"/>
    </row>
    <row r="178" spans="4:8" x14ac:dyDescent="0.4">
      <c r="D178" s="11"/>
      <c r="E178" s="11"/>
      <c r="F178" s="11"/>
      <c r="G178" s="11"/>
      <c r="H178" s="11"/>
    </row>
    <row r="179" spans="4:8" x14ac:dyDescent="0.4">
      <c r="D179" s="11"/>
      <c r="E179" s="11"/>
      <c r="F179" s="11"/>
      <c r="G179" s="11"/>
      <c r="H179" s="11"/>
    </row>
    <row r="180" spans="4:8" x14ac:dyDescent="0.4">
      <c r="D180" s="11"/>
      <c r="E180" s="11"/>
      <c r="F180" s="11"/>
      <c r="G180" s="11"/>
      <c r="H180" s="11"/>
    </row>
    <row r="181" spans="4:8" x14ac:dyDescent="0.4">
      <c r="D181" s="11"/>
      <c r="E181" s="11"/>
      <c r="F181" s="11"/>
      <c r="G181" s="11"/>
      <c r="H181" s="11"/>
    </row>
    <row r="182" spans="4:8" x14ac:dyDescent="0.4">
      <c r="D182" s="11"/>
      <c r="E182" s="11"/>
      <c r="F182" s="11"/>
      <c r="G182" s="11"/>
      <c r="H182" s="11"/>
    </row>
    <row r="183" spans="4:8" x14ac:dyDescent="0.4">
      <c r="D183" s="11"/>
      <c r="E183" s="11"/>
      <c r="F183" s="11"/>
      <c r="G183" s="11"/>
      <c r="H183" s="11"/>
    </row>
    <row r="184" spans="4:8" x14ac:dyDescent="0.4">
      <c r="D184" s="11"/>
      <c r="E184" s="11"/>
      <c r="F184" s="11"/>
      <c r="G184" s="11"/>
      <c r="H184" s="11"/>
    </row>
    <row r="185" spans="4:8" x14ac:dyDescent="0.4">
      <c r="D185" s="11"/>
      <c r="E185" s="11"/>
      <c r="F185" s="11"/>
      <c r="G185" s="11"/>
      <c r="H185" s="11"/>
    </row>
    <row r="186" spans="4:8" x14ac:dyDescent="0.4">
      <c r="D186" s="11"/>
      <c r="E186" s="11"/>
      <c r="F186" s="11"/>
      <c r="G186" s="11"/>
      <c r="H186" s="11"/>
    </row>
    <row r="187" spans="4:8" x14ac:dyDescent="0.4">
      <c r="D187" s="11"/>
      <c r="E187" s="11"/>
      <c r="F187" s="11"/>
      <c r="G187" s="11"/>
      <c r="H187" s="11"/>
    </row>
    <row r="188" spans="4:8" x14ac:dyDescent="0.4">
      <c r="D188" s="11"/>
      <c r="E188" s="11"/>
      <c r="F188" s="11"/>
      <c r="G188" s="11"/>
      <c r="H188" s="11"/>
    </row>
    <row r="189" spans="4:8" x14ac:dyDescent="0.4">
      <c r="D189" s="11"/>
      <c r="E189" s="11"/>
      <c r="F189" s="11"/>
      <c r="G189" s="11"/>
      <c r="H189" s="11"/>
    </row>
    <row r="190" spans="4:8" x14ac:dyDescent="0.4">
      <c r="D190" s="11"/>
      <c r="E190" s="11"/>
      <c r="F190" s="11"/>
      <c r="G190" s="11"/>
      <c r="H190" s="11"/>
    </row>
    <row r="191" spans="4:8" x14ac:dyDescent="0.4">
      <c r="D191" s="11"/>
      <c r="E191" s="11"/>
      <c r="F191" s="11"/>
      <c r="G191" s="11"/>
      <c r="H191" s="11"/>
    </row>
    <row r="192" spans="4:8" x14ac:dyDescent="0.4">
      <c r="D192" s="11"/>
      <c r="E192" s="11"/>
      <c r="F192" s="11"/>
      <c r="G192" s="11"/>
      <c r="H192" s="11"/>
    </row>
    <row r="193" spans="4:8" x14ac:dyDescent="0.4">
      <c r="D193" s="11"/>
      <c r="E193" s="11"/>
      <c r="F193" s="11"/>
      <c r="G193" s="11"/>
      <c r="H193" s="11"/>
    </row>
    <row r="194" spans="4:8" x14ac:dyDescent="0.4">
      <c r="D194" s="11"/>
      <c r="E194" s="11"/>
      <c r="F194" s="11"/>
      <c r="G194" s="11"/>
      <c r="H194" s="11"/>
    </row>
    <row r="195" spans="4:8" x14ac:dyDescent="0.4">
      <c r="D195" s="11"/>
      <c r="E195" s="11"/>
      <c r="F195" s="11"/>
      <c r="G195" s="11"/>
      <c r="H195" s="11"/>
    </row>
    <row r="196" spans="4:8" x14ac:dyDescent="0.4">
      <c r="D196" s="11"/>
      <c r="E196" s="11"/>
      <c r="F196" s="11"/>
      <c r="G196" s="11"/>
      <c r="H196" s="11"/>
    </row>
    <row r="197" spans="4:8" x14ac:dyDescent="0.4">
      <c r="D197" s="11"/>
      <c r="E197" s="11"/>
      <c r="F197" s="11"/>
      <c r="G197" s="11"/>
      <c r="H197" s="11"/>
    </row>
    <row r="198" spans="4:8" x14ac:dyDescent="0.4">
      <c r="D198" s="11"/>
      <c r="E198" s="11"/>
      <c r="F198" s="11"/>
      <c r="G198" s="11"/>
      <c r="H198" s="11"/>
    </row>
    <row r="199" spans="4:8" x14ac:dyDescent="0.4">
      <c r="D199" s="11"/>
      <c r="E199" s="11"/>
      <c r="F199" s="11"/>
      <c r="G199" s="11"/>
      <c r="H199" s="11"/>
    </row>
    <row r="200" spans="4:8" x14ac:dyDescent="0.4">
      <c r="D200" s="11"/>
      <c r="E200" s="11"/>
      <c r="F200" s="11"/>
      <c r="G200" s="11"/>
      <c r="H200" s="11"/>
    </row>
    <row r="201" spans="4:8" x14ac:dyDescent="0.4">
      <c r="D201" s="11"/>
      <c r="E201" s="11"/>
      <c r="F201" s="11"/>
      <c r="G201" s="11"/>
      <c r="H201" s="11"/>
    </row>
    <row r="202" spans="4:8" x14ac:dyDescent="0.4">
      <c r="D202" s="11"/>
      <c r="E202" s="11"/>
      <c r="F202" s="11"/>
      <c r="G202" s="11"/>
      <c r="H202" s="11"/>
    </row>
    <row r="203" spans="4:8" x14ac:dyDescent="0.4">
      <c r="D203" s="11"/>
      <c r="E203" s="11"/>
      <c r="F203" s="11"/>
      <c r="G203" s="11"/>
      <c r="H203" s="11"/>
    </row>
    <row r="204" spans="4:8" x14ac:dyDescent="0.4">
      <c r="D204" s="11"/>
      <c r="E204" s="11"/>
      <c r="F204" s="11"/>
      <c r="G204" s="11"/>
      <c r="H204" s="11"/>
    </row>
    <row r="205" spans="4:8" x14ac:dyDescent="0.4">
      <c r="D205" s="11"/>
      <c r="E205" s="11"/>
      <c r="F205" s="11"/>
      <c r="G205" s="11"/>
      <c r="H205" s="11"/>
    </row>
    <row r="206" spans="4:8" x14ac:dyDescent="0.4">
      <c r="D206" s="11"/>
      <c r="E206" s="11"/>
      <c r="F206" s="11"/>
      <c r="G206" s="11"/>
      <c r="H206" s="11"/>
    </row>
    <row r="207" spans="4:8" x14ac:dyDescent="0.4">
      <c r="D207" s="11"/>
      <c r="E207" s="11"/>
      <c r="F207" s="11"/>
      <c r="G207" s="11"/>
      <c r="H207" s="11"/>
    </row>
    <row r="208" spans="4:8" x14ac:dyDescent="0.4">
      <c r="D208" s="11"/>
      <c r="E208" s="11"/>
      <c r="F208" s="11"/>
      <c r="G208" s="11"/>
      <c r="H208" s="11"/>
    </row>
    <row r="209" spans="4:8" x14ac:dyDescent="0.4">
      <c r="D209" s="11"/>
      <c r="E209" s="11"/>
      <c r="F209" s="11"/>
      <c r="G209" s="11"/>
      <c r="H209" s="11"/>
    </row>
    <row r="210" spans="4:8" x14ac:dyDescent="0.4">
      <c r="D210" s="11"/>
      <c r="E210" s="11"/>
      <c r="F210" s="11"/>
      <c r="G210" s="11"/>
      <c r="H210" s="11"/>
    </row>
    <row r="211" spans="4:8" x14ac:dyDescent="0.4">
      <c r="D211" s="11"/>
      <c r="E211" s="11"/>
      <c r="F211" s="11"/>
      <c r="G211" s="11"/>
      <c r="H211" s="11"/>
    </row>
    <row r="212" spans="4:8" x14ac:dyDescent="0.4">
      <c r="D212" s="11"/>
      <c r="E212" s="11"/>
      <c r="F212" s="11"/>
      <c r="G212" s="11"/>
      <c r="H212" s="11"/>
    </row>
    <row r="213" spans="4:8" x14ac:dyDescent="0.4">
      <c r="D213" s="11"/>
      <c r="E213" s="11"/>
      <c r="F213" s="11"/>
      <c r="G213" s="11"/>
      <c r="H213" s="11"/>
    </row>
    <row r="214" spans="4:8" x14ac:dyDescent="0.4">
      <c r="D214" s="11"/>
      <c r="E214" s="11"/>
      <c r="F214" s="11"/>
      <c r="G214" s="11"/>
      <c r="H214" s="11"/>
    </row>
    <row r="215" spans="4:8" x14ac:dyDescent="0.4">
      <c r="D215" s="11"/>
      <c r="E215" s="11"/>
      <c r="F215" s="11"/>
      <c r="G215" s="11"/>
      <c r="H215" s="11"/>
    </row>
    <row r="216" spans="4:8" x14ac:dyDescent="0.4">
      <c r="D216" s="11"/>
      <c r="E216" s="11"/>
      <c r="F216" s="11"/>
      <c r="G216" s="11"/>
      <c r="H216" s="11"/>
    </row>
    <row r="217" spans="4:8" x14ac:dyDescent="0.4">
      <c r="D217" s="11"/>
      <c r="E217" s="11"/>
      <c r="F217" s="11"/>
      <c r="G217" s="11"/>
      <c r="H217" s="11"/>
    </row>
    <row r="218" spans="4:8" x14ac:dyDescent="0.4">
      <c r="D218" s="11"/>
      <c r="E218" s="11"/>
      <c r="F218" s="11"/>
      <c r="G218" s="11"/>
      <c r="H218" s="11"/>
    </row>
    <row r="219" spans="4:8" x14ac:dyDescent="0.4">
      <c r="D219" s="11"/>
      <c r="E219" s="11"/>
      <c r="F219" s="11"/>
      <c r="G219" s="11"/>
      <c r="H219" s="11"/>
    </row>
    <row r="220" spans="4:8" x14ac:dyDescent="0.4">
      <c r="D220" s="11"/>
      <c r="E220" s="11"/>
      <c r="F220" s="11"/>
      <c r="G220" s="11"/>
      <c r="H220" s="11"/>
    </row>
    <row r="221" spans="4:8" x14ac:dyDescent="0.4">
      <c r="D221" s="11"/>
      <c r="E221" s="11"/>
      <c r="F221" s="11"/>
      <c r="G221" s="11"/>
      <c r="H221" s="11"/>
    </row>
    <row r="222" spans="4:8" x14ac:dyDescent="0.4">
      <c r="D222" s="11"/>
      <c r="E222" s="11"/>
      <c r="F222" s="11"/>
      <c r="G222" s="11"/>
      <c r="H222" s="11"/>
    </row>
    <row r="223" spans="4:8" x14ac:dyDescent="0.4">
      <c r="D223" s="11"/>
      <c r="E223" s="11"/>
      <c r="F223" s="11"/>
      <c r="G223" s="11"/>
      <c r="H223" s="11"/>
    </row>
    <row r="224" spans="4:8" x14ac:dyDescent="0.4">
      <c r="D224" s="11"/>
      <c r="E224" s="11"/>
      <c r="F224" s="11"/>
      <c r="G224" s="11"/>
      <c r="H224" s="11"/>
    </row>
    <row r="225" spans="4:8" x14ac:dyDescent="0.4">
      <c r="D225" s="11"/>
      <c r="E225" s="11"/>
      <c r="F225" s="11"/>
      <c r="G225" s="11"/>
      <c r="H225" s="11"/>
    </row>
    <row r="226" spans="4:8" x14ac:dyDescent="0.4">
      <c r="D226" s="11"/>
      <c r="E226" s="11"/>
      <c r="F226" s="11"/>
      <c r="G226" s="11"/>
      <c r="H226" s="11"/>
    </row>
    <row r="227" spans="4:8" x14ac:dyDescent="0.4">
      <c r="D227" s="11"/>
      <c r="E227" s="11"/>
      <c r="F227" s="11"/>
      <c r="G227" s="11"/>
      <c r="H227" s="11"/>
    </row>
    <row r="228" spans="4:8" x14ac:dyDescent="0.4">
      <c r="D228" s="11"/>
      <c r="E228" s="11"/>
      <c r="F228" s="11"/>
      <c r="G228" s="11"/>
      <c r="H228" s="11"/>
    </row>
    <row r="229" spans="4:8" x14ac:dyDescent="0.4">
      <c r="D229" s="11"/>
      <c r="E229" s="11"/>
      <c r="F229" s="11"/>
      <c r="G229" s="11"/>
      <c r="H229" s="11"/>
    </row>
    <row r="230" spans="4:8" x14ac:dyDescent="0.4">
      <c r="D230" s="11"/>
      <c r="E230" s="11"/>
      <c r="F230" s="11"/>
      <c r="G230" s="11"/>
      <c r="H230" s="11"/>
    </row>
    <row r="231" spans="4:8" x14ac:dyDescent="0.4">
      <c r="D231" s="11"/>
      <c r="E231" s="11"/>
      <c r="F231" s="11"/>
      <c r="G231" s="11"/>
      <c r="H231" s="11"/>
    </row>
    <row r="232" spans="4:8" x14ac:dyDescent="0.4">
      <c r="D232" s="11"/>
      <c r="E232" s="11"/>
      <c r="F232" s="11"/>
      <c r="G232" s="11"/>
      <c r="H232" s="11"/>
    </row>
    <row r="233" spans="4:8" x14ac:dyDescent="0.4">
      <c r="D233" s="11"/>
      <c r="E233" s="11"/>
      <c r="F233" s="11"/>
      <c r="G233" s="11"/>
      <c r="H233" s="11"/>
    </row>
    <row r="234" spans="4:8" x14ac:dyDescent="0.4">
      <c r="D234" s="11"/>
      <c r="E234" s="11"/>
      <c r="F234" s="11"/>
      <c r="G234" s="11"/>
      <c r="H234" s="11"/>
    </row>
    <row r="235" spans="4:8" x14ac:dyDescent="0.4">
      <c r="D235" s="11"/>
      <c r="E235" s="11"/>
      <c r="F235" s="11"/>
      <c r="G235" s="11"/>
      <c r="H235" s="11"/>
    </row>
    <row r="236" spans="4:8" x14ac:dyDescent="0.4">
      <c r="D236" s="11"/>
      <c r="E236" s="11"/>
      <c r="F236" s="11"/>
      <c r="G236" s="11"/>
      <c r="H236" s="11"/>
    </row>
    <row r="237" spans="4:8" x14ac:dyDescent="0.4">
      <c r="D237" s="11"/>
      <c r="E237" s="11"/>
      <c r="F237" s="11"/>
      <c r="G237" s="11"/>
      <c r="H237" s="11"/>
    </row>
    <row r="238" spans="4:8" x14ac:dyDescent="0.4">
      <c r="D238" s="11"/>
      <c r="E238" s="11"/>
      <c r="F238" s="11"/>
      <c r="G238" s="11"/>
      <c r="H238" s="11"/>
    </row>
    <row r="239" spans="4:8" x14ac:dyDescent="0.4">
      <c r="D239" s="11"/>
      <c r="E239" s="11"/>
      <c r="F239" s="11"/>
      <c r="G239" s="11"/>
      <c r="H239" s="11"/>
    </row>
    <row r="240" spans="4:8" x14ac:dyDescent="0.4">
      <c r="D240" s="11"/>
      <c r="E240" s="11"/>
      <c r="F240" s="11"/>
      <c r="G240" s="11"/>
      <c r="H240" s="11"/>
    </row>
    <row r="241" spans="4:8" x14ac:dyDescent="0.4">
      <c r="D241" s="11"/>
      <c r="E241" s="11"/>
      <c r="F241" s="11"/>
      <c r="G241" s="11"/>
      <c r="H241" s="11"/>
    </row>
    <row r="242" spans="4:8" x14ac:dyDescent="0.4">
      <c r="D242" s="11"/>
      <c r="E242" s="11"/>
      <c r="F242" s="11"/>
      <c r="G242" s="11"/>
      <c r="H242" s="11"/>
    </row>
    <row r="243" spans="4:8" x14ac:dyDescent="0.4">
      <c r="D243" s="11"/>
      <c r="E243" s="11"/>
      <c r="F243" s="11"/>
      <c r="G243" s="11"/>
      <c r="H243" s="11"/>
    </row>
    <row r="244" spans="4:8" x14ac:dyDescent="0.4">
      <c r="D244" s="11"/>
      <c r="E244" s="11"/>
      <c r="F244" s="11"/>
      <c r="G244" s="11"/>
      <c r="H244" s="11"/>
    </row>
    <row r="245" spans="4:8" x14ac:dyDescent="0.4">
      <c r="D245" s="11"/>
      <c r="E245" s="11"/>
      <c r="F245" s="11"/>
      <c r="G245" s="11"/>
      <c r="H245" s="11"/>
    </row>
    <row r="246" spans="4:8" x14ac:dyDescent="0.4">
      <c r="D246" s="11"/>
      <c r="E246" s="11"/>
      <c r="F246" s="11"/>
      <c r="G246" s="11"/>
      <c r="H246" s="11"/>
    </row>
    <row r="247" spans="4:8" x14ac:dyDescent="0.4">
      <c r="D247" s="11"/>
      <c r="E247" s="11"/>
      <c r="F247" s="11"/>
      <c r="G247" s="11"/>
      <c r="H247" s="11"/>
    </row>
    <row r="248" spans="4:8" x14ac:dyDescent="0.4">
      <c r="D248" s="11"/>
      <c r="E248" s="11"/>
      <c r="F248" s="11"/>
      <c r="G248" s="11"/>
      <c r="H248" s="11"/>
    </row>
    <row r="249" spans="4:8" x14ac:dyDescent="0.4">
      <c r="D249" s="11"/>
      <c r="E249" s="11"/>
      <c r="F249" s="11"/>
      <c r="G249" s="11"/>
      <c r="H249" s="11"/>
    </row>
    <row r="250" spans="4:8" x14ac:dyDescent="0.4">
      <c r="D250" s="11"/>
      <c r="E250" s="11"/>
      <c r="F250" s="11"/>
      <c r="G250" s="11"/>
      <c r="H250" s="11"/>
    </row>
    <row r="251" spans="4:8" x14ac:dyDescent="0.4">
      <c r="D251" s="11"/>
      <c r="E251" s="11"/>
      <c r="F251" s="11"/>
      <c r="G251" s="11"/>
      <c r="H251" s="11"/>
    </row>
    <row r="252" spans="4:8" x14ac:dyDescent="0.4">
      <c r="D252" s="11"/>
      <c r="E252" s="11"/>
      <c r="F252" s="11"/>
      <c r="G252" s="11"/>
      <c r="H252" s="11"/>
    </row>
    <row r="253" spans="4:8" x14ac:dyDescent="0.4">
      <c r="D253" s="11"/>
      <c r="E253" s="11"/>
      <c r="F253" s="11"/>
      <c r="G253" s="11"/>
      <c r="H253" s="11"/>
    </row>
  </sheetData>
  <dataValidations disablePrompts="1" count="1">
    <dataValidation type="list" allowBlank="1" showInputMessage="1" showErrorMessage="1" sqref="B6">
      <formula1>$C$6:$F$6</formula1>
    </dataValidation>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XFD110"/>
  <sheetViews>
    <sheetView topLeftCell="A7" zoomScale="85" zoomScaleNormal="85" workbookViewId="0">
      <selection activeCell="C16" sqref="C16"/>
    </sheetView>
  </sheetViews>
  <sheetFormatPr defaultRowHeight="14.6" x14ac:dyDescent="0.4"/>
  <cols>
    <col min="1" max="1" width="56" customWidth="1"/>
    <col min="2" max="2" width="52.921875" bestFit="1" customWidth="1"/>
    <col min="3" max="3" width="42.3828125" customWidth="1"/>
    <col min="4" max="4" width="31.53515625" bestFit="1" customWidth="1"/>
    <col min="5" max="5" width="8.69140625" customWidth="1"/>
    <col min="6" max="6" width="32.07421875" customWidth="1"/>
    <col min="7" max="7" width="8.69140625" customWidth="1"/>
    <col min="8" max="8" width="10.61328125" customWidth="1"/>
    <col min="9" max="9" width="12.53515625" customWidth="1"/>
    <col min="10" max="10" width="23.3828125" customWidth="1"/>
    <col min="11" max="11" width="9.15234375" bestFit="1" customWidth="1"/>
  </cols>
  <sheetData>
    <row r="1" spans="1:12" ht="17.600000000000001" x14ac:dyDescent="0.4">
      <c r="A1" s="42" t="s">
        <v>501</v>
      </c>
      <c r="B1" s="43"/>
      <c r="D1" s="58"/>
      <c r="E1" s="58"/>
      <c r="F1" s="58"/>
    </row>
    <row r="2" spans="1:12" x14ac:dyDescent="0.4">
      <c r="A2" s="103" t="s">
        <v>96</v>
      </c>
      <c r="B2" s="103" t="str">
        <f ca="1">CONCATENATE("Excel Sheet """, MID(CELL("filename",A1),FIND("]",CELL("filename",A1))+1,256),"""")</f>
        <v>Excel Sheet "1.Corn cultiv. + other Conseq. "</v>
      </c>
    </row>
    <row r="4" spans="1:12" ht="15.45" x14ac:dyDescent="0.4">
      <c r="A4" s="127" t="s">
        <v>0</v>
      </c>
      <c r="B4" s="44"/>
      <c r="C4" s="43"/>
      <c r="D4" s="43"/>
      <c r="E4" s="43"/>
      <c r="F4" s="43"/>
      <c r="G4" s="51"/>
      <c r="H4" s="51"/>
      <c r="I4" s="51"/>
      <c r="J4" s="51"/>
      <c r="K4" s="51"/>
      <c r="L4" s="51"/>
    </row>
    <row r="5" spans="1:12" s="7" customFormat="1" x14ac:dyDescent="0.4">
      <c r="A5" s="5" t="s">
        <v>1</v>
      </c>
      <c r="B5" s="5" t="s">
        <v>2</v>
      </c>
      <c r="C5" s="6" t="s">
        <v>3</v>
      </c>
      <c r="D5" s="5" t="s">
        <v>4</v>
      </c>
      <c r="E5" s="5" t="s">
        <v>5</v>
      </c>
      <c r="F5" s="5" t="s">
        <v>6</v>
      </c>
      <c r="G5" s="5" t="s">
        <v>7</v>
      </c>
      <c r="H5" s="5" t="s">
        <v>345</v>
      </c>
      <c r="I5" s="5" t="s">
        <v>344</v>
      </c>
      <c r="J5" s="5" t="s">
        <v>10</v>
      </c>
      <c r="K5" s="7" t="s">
        <v>11</v>
      </c>
      <c r="L5" s="7" t="s">
        <v>12</v>
      </c>
    </row>
    <row r="6" spans="1:12" s="11" customFormat="1" x14ac:dyDescent="0.4">
      <c r="A6" s="124" t="s">
        <v>640</v>
      </c>
      <c r="B6" t="s">
        <v>349</v>
      </c>
      <c r="C6" s="55" t="str">
        <f>'Results Summary'!B10</f>
        <v>GTAP (LUC), ICF/USDA (farming)</v>
      </c>
      <c r="D6" s="61"/>
      <c r="E6" s="61"/>
      <c r="F6" s="61"/>
      <c r="G6" s="61"/>
      <c r="H6" s="61"/>
      <c r="I6" s="61"/>
      <c r="J6" s="61"/>
      <c r="K6" s="61"/>
      <c r="L6" s="61"/>
    </row>
    <row r="7" spans="1:12" s="11" customFormat="1" x14ac:dyDescent="0.4">
      <c r="A7" s="124"/>
      <c r="B7" t="s">
        <v>642</v>
      </c>
      <c r="C7" s="55" t="s">
        <v>817</v>
      </c>
      <c r="D7" s="61"/>
      <c r="E7" s="158"/>
      <c r="F7" s="61"/>
      <c r="G7" s="61"/>
      <c r="H7" s="61"/>
      <c r="I7" s="61"/>
      <c r="J7" s="61"/>
      <c r="K7" s="61"/>
      <c r="L7" s="61"/>
    </row>
    <row r="8" spans="1:12" s="11" customFormat="1" x14ac:dyDescent="0.4">
      <c r="A8" s="124"/>
      <c r="B8"/>
      <c r="C8" s="55" t="s">
        <v>818</v>
      </c>
      <c r="D8" s="61"/>
      <c r="E8" s="158"/>
      <c r="F8" s="61"/>
      <c r="G8" s="61"/>
      <c r="H8" s="61"/>
      <c r="I8" s="61"/>
      <c r="J8" s="61"/>
      <c r="K8" s="61"/>
      <c r="L8" s="61"/>
    </row>
    <row r="10" spans="1:12" x14ac:dyDescent="0.4">
      <c r="A10" s="124" t="s">
        <v>645</v>
      </c>
      <c r="B10" s="123" t="s">
        <v>632</v>
      </c>
      <c r="C10" s="123">
        <v>20259</v>
      </c>
      <c r="D10" s="123" t="s">
        <v>502</v>
      </c>
      <c r="E10" s="123"/>
      <c r="F10" s="123"/>
      <c r="G10" s="123"/>
      <c r="H10" s="123">
        <v>15883</v>
      </c>
      <c r="I10" s="123">
        <v>20259</v>
      </c>
      <c r="J10" s="123" t="s">
        <v>598</v>
      </c>
      <c r="K10" s="159" t="s">
        <v>637</v>
      </c>
    </row>
    <row r="11" spans="1:12" x14ac:dyDescent="0.4">
      <c r="A11" s="124" t="s">
        <v>646</v>
      </c>
      <c r="B11" s="123" t="s">
        <v>538</v>
      </c>
      <c r="C11">
        <v>-12417</v>
      </c>
      <c r="D11" s="12" t="s">
        <v>502</v>
      </c>
      <c r="F11" s="123"/>
      <c r="G11" s="123"/>
      <c r="J11" s="12" t="s">
        <v>636</v>
      </c>
      <c r="K11" s="159"/>
    </row>
    <row r="12" spans="1:12" s="222" customFormat="1" x14ac:dyDescent="0.4">
      <c r="A12" s="221" t="s">
        <v>600</v>
      </c>
      <c r="B12" s="222" t="s">
        <v>597</v>
      </c>
      <c r="C12" s="222">
        <v>-2038</v>
      </c>
      <c r="D12" s="222" t="s">
        <v>622</v>
      </c>
      <c r="J12" s="222" t="s">
        <v>775</v>
      </c>
    </row>
    <row r="13" spans="1:12" x14ac:dyDescent="0.4">
      <c r="A13" s="124" t="s">
        <v>601</v>
      </c>
      <c r="B13" t="s">
        <v>681</v>
      </c>
      <c r="C13">
        <v>-4034</v>
      </c>
      <c r="D13" t="s">
        <v>622</v>
      </c>
      <c r="J13" s="8" t="s">
        <v>776</v>
      </c>
    </row>
    <row r="14" spans="1:12" x14ac:dyDescent="0.4">
      <c r="A14" s="124" t="s">
        <v>602</v>
      </c>
      <c r="B14" t="s">
        <v>681</v>
      </c>
      <c r="C14">
        <v>-2463</v>
      </c>
      <c r="D14" t="s">
        <v>622</v>
      </c>
      <c r="J14" s="8" t="s">
        <v>777</v>
      </c>
    </row>
    <row r="15" spans="1:12" s="222" customFormat="1" x14ac:dyDescent="0.4">
      <c r="A15" s="221" t="s">
        <v>603</v>
      </c>
      <c r="B15" s="222" t="s">
        <v>681</v>
      </c>
      <c r="C15" s="222">
        <v>9082</v>
      </c>
      <c r="D15" s="222" t="s">
        <v>622</v>
      </c>
      <c r="J15" s="223" t="s">
        <v>810</v>
      </c>
    </row>
    <row r="16" spans="1:12" x14ac:dyDescent="0.4">
      <c r="A16" s="124" t="s">
        <v>604</v>
      </c>
      <c r="B16" t="s">
        <v>681</v>
      </c>
      <c r="C16">
        <v>2217</v>
      </c>
      <c r="D16" t="s">
        <v>622</v>
      </c>
      <c r="J16" s="8" t="s">
        <v>778</v>
      </c>
    </row>
    <row r="17" spans="1:12" x14ac:dyDescent="0.4">
      <c r="A17" s="124" t="s">
        <v>605</v>
      </c>
      <c r="B17" t="s">
        <v>681</v>
      </c>
      <c r="C17">
        <v>1480</v>
      </c>
      <c r="D17" t="s">
        <v>622</v>
      </c>
      <c r="J17" s="8" t="s">
        <v>779</v>
      </c>
    </row>
    <row r="18" spans="1:12" x14ac:dyDescent="0.4">
      <c r="A18" s="124" t="s">
        <v>606</v>
      </c>
      <c r="B18" t="s">
        <v>681</v>
      </c>
      <c r="C18">
        <v>3894</v>
      </c>
      <c r="D18" t="s">
        <v>622</v>
      </c>
      <c r="J18" s="8" t="s">
        <v>780</v>
      </c>
    </row>
    <row r="19" spans="1:12" x14ac:dyDescent="0.4">
      <c r="A19" s="124"/>
      <c r="J19" s="8"/>
    </row>
    <row r="20" spans="1:12" x14ac:dyDescent="0.4">
      <c r="A20" s="124" t="s">
        <v>617</v>
      </c>
      <c r="B20" t="s">
        <v>621</v>
      </c>
      <c r="C20" s="157">
        <v>7.7283539014480311</v>
      </c>
      <c r="D20" t="s">
        <v>623</v>
      </c>
      <c r="J20" s="8" t="s">
        <v>620</v>
      </c>
    </row>
    <row r="21" spans="1:12" x14ac:dyDescent="0.4">
      <c r="A21" s="124" t="s">
        <v>610</v>
      </c>
      <c r="B21" t="s">
        <v>621</v>
      </c>
      <c r="C21" s="157">
        <v>-3.6454499535132223</v>
      </c>
      <c r="D21" t="s">
        <v>623</v>
      </c>
      <c r="J21" s="8" t="s">
        <v>620</v>
      </c>
    </row>
    <row r="22" spans="1:12" x14ac:dyDescent="0.4">
      <c r="A22" s="124" t="s">
        <v>611</v>
      </c>
      <c r="B22" t="s">
        <v>621</v>
      </c>
      <c r="C22" s="157">
        <v>-0.72908999070264446</v>
      </c>
      <c r="D22" t="s">
        <v>623</v>
      </c>
      <c r="J22" s="8" t="s">
        <v>620</v>
      </c>
    </row>
    <row r="23" spans="1:12" x14ac:dyDescent="0.4">
      <c r="A23" s="124" t="s">
        <v>612</v>
      </c>
      <c r="B23" t="s">
        <v>621</v>
      </c>
      <c r="C23" s="157">
        <v>-3.3538139572321644</v>
      </c>
      <c r="D23" t="s">
        <v>623</v>
      </c>
      <c r="J23" s="8" t="s">
        <v>620</v>
      </c>
    </row>
    <row r="24" spans="1:12" x14ac:dyDescent="0.4">
      <c r="A24" s="124" t="s">
        <v>613</v>
      </c>
      <c r="B24" t="s">
        <v>621</v>
      </c>
      <c r="C24" s="157">
        <v>30.621779609511066</v>
      </c>
      <c r="D24" t="s">
        <v>623</v>
      </c>
      <c r="J24" s="8" t="s">
        <v>620</v>
      </c>
    </row>
    <row r="25" spans="1:12" x14ac:dyDescent="0.4">
      <c r="A25" s="124" t="s">
        <v>614</v>
      </c>
      <c r="B25" t="s">
        <v>621</v>
      </c>
      <c r="C25" s="157">
        <v>6.1243559219022137</v>
      </c>
      <c r="D25" t="s">
        <v>623</v>
      </c>
      <c r="J25" s="8" t="s">
        <v>620</v>
      </c>
    </row>
    <row r="26" spans="1:12" x14ac:dyDescent="0.4">
      <c r="A26" s="124" t="s">
        <v>615</v>
      </c>
      <c r="B26" t="s">
        <v>621</v>
      </c>
      <c r="C26" s="157">
        <v>1.8956339758268757</v>
      </c>
      <c r="D26" t="s">
        <v>623</v>
      </c>
      <c r="J26" s="8" t="s">
        <v>620</v>
      </c>
    </row>
    <row r="27" spans="1:12" x14ac:dyDescent="0.4">
      <c r="A27" s="124" t="s">
        <v>616</v>
      </c>
      <c r="B27" t="s">
        <v>621</v>
      </c>
      <c r="C27" s="157">
        <v>3.3538139572321644</v>
      </c>
      <c r="D27" t="s">
        <v>623</v>
      </c>
      <c r="J27" s="8" t="s">
        <v>620</v>
      </c>
    </row>
    <row r="28" spans="1:12" x14ac:dyDescent="0.4">
      <c r="A28" s="124"/>
      <c r="C28" s="157"/>
      <c r="J28" s="8"/>
    </row>
    <row r="29" spans="1:12" x14ac:dyDescent="0.4">
      <c r="A29" s="124"/>
      <c r="C29" s="157"/>
    </row>
    <row r="30" spans="1:12" x14ac:dyDescent="0.4">
      <c r="A30" s="124" t="s">
        <v>639</v>
      </c>
      <c r="B30" t="s">
        <v>638</v>
      </c>
      <c r="C30">
        <v>8.6999999999999993</v>
      </c>
      <c r="D30" t="s">
        <v>343</v>
      </c>
      <c r="J30" t="s">
        <v>770</v>
      </c>
      <c r="K30" s="67" t="s">
        <v>346</v>
      </c>
      <c r="L30" t="s">
        <v>771</v>
      </c>
    </row>
    <row r="31" spans="1:12" x14ac:dyDescent="0.4">
      <c r="A31" s="124"/>
      <c r="B31" t="s">
        <v>638</v>
      </c>
      <c r="C31" s="157">
        <v>13.4</v>
      </c>
      <c r="D31" t="s">
        <v>343</v>
      </c>
    </row>
    <row r="32" spans="1:12" x14ac:dyDescent="0.4">
      <c r="A32" s="124"/>
      <c r="C32" s="134"/>
      <c r="J32" s="8"/>
    </row>
    <row r="33" spans="1:16384" x14ac:dyDescent="0.4">
      <c r="A33" s="124" t="s">
        <v>641</v>
      </c>
      <c r="B33" t="s">
        <v>55</v>
      </c>
      <c r="C33" s="154">
        <v>9.47817E-4</v>
      </c>
      <c r="D33" t="s">
        <v>56</v>
      </c>
      <c r="J33" s="8"/>
    </row>
    <row r="34" spans="1:16384" x14ac:dyDescent="0.4">
      <c r="A34" s="124"/>
      <c r="C34" s="154"/>
      <c r="J34" s="8"/>
    </row>
    <row r="35" spans="1:16384" ht="15.45" x14ac:dyDescent="0.4">
      <c r="A35" s="127" t="s">
        <v>15</v>
      </c>
      <c r="B35" s="124"/>
    </row>
    <row r="36" spans="1:16384" s="7" customFormat="1" x14ac:dyDescent="0.4">
      <c r="A36" s="5" t="s">
        <v>1</v>
      </c>
      <c r="B36" s="5" t="s">
        <v>2</v>
      </c>
      <c r="C36" s="6" t="s">
        <v>3</v>
      </c>
      <c r="D36" s="5" t="s">
        <v>4</v>
      </c>
      <c r="E36" s="5"/>
      <c r="F36" s="5"/>
      <c r="G36" s="5"/>
      <c r="H36" s="5"/>
      <c r="I36" s="5"/>
      <c r="J36" s="5" t="s">
        <v>11</v>
      </c>
    </row>
    <row r="37" spans="1:16384" s="7" customFormat="1" ht="26.15" x14ac:dyDescent="0.7">
      <c r="A37" s="124" t="str">
        <f>A10</f>
        <v>1. Domestic farm inputs (ICF/USDA)</v>
      </c>
      <c r="B37" t="str">
        <f>B10</f>
        <v>2022 BAU Scenario: conventional till</v>
      </c>
      <c r="C37" s="157">
        <f>(C10+C11)*$C$33</f>
        <v>7.4327809140000003</v>
      </c>
      <c r="D37" t="s">
        <v>599</v>
      </c>
      <c r="E37" s="155"/>
      <c r="F37"/>
      <c r="G37" s="124"/>
      <c r="H37"/>
      <c r="I37" s="124"/>
      <c r="J37"/>
      <c r="K37" s="124"/>
      <c r="L37"/>
      <c r="M37" s="124"/>
      <c r="N37"/>
      <c r="O37" s="124"/>
      <c r="P37"/>
      <c r="Q37" s="124"/>
      <c r="R37"/>
      <c r="S37" s="124"/>
      <c r="T37"/>
      <c r="U37" s="124"/>
      <c r="V37"/>
      <c r="W37" s="124"/>
      <c r="X37"/>
      <c r="Y37" s="124"/>
      <c r="Z37"/>
      <c r="AA37" s="124"/>
      <c r="AB37"/>
      <c r="AC37" s="124"/>
      <c r="AD37"/>
      <c r="AE37" s="124"/>
      <c r="AF37"/>
      <c r="AG37" s="124"/>
      <c r="AH37"/>
      <c r="AI37" s="124"/>
      <c r="AJ37"/>
      <c r="AK37" s="124"/>
      <c r="AL37"/>
      <c r="AM37" s="124"/>
      <c r="AN37"/>
      <c r="AO37" s="124"/>
      <c r="AP37"/>
      <c r="AQ37" s="124"/>
      <c r="AR37"/>
      <c r="AS37" s="124"/>
      <c r="AT37"/>
      <c r="AU37" s="124"/>
      <c r="AV37"/>
      <c r="AW37" s="124"/>
      <c r="AX37"/>
      <c r="AY37" s="124"/>
      <c r="AZ37"/>
      <c r="BA37" s="124"/>
      <c r="BB37"/>
      <c r="BC37" s="124"/>
      <c r="BD37"/>
      <c r="BE37" s="124"/>
      <c r="BF37"/>
      <c r="BG37" s="124"/>
      <c r="BH37"/>
      <c r="BI37" s="124"/>
      <c r="BJ37"/>
      <c r="BK37" s="124"/>
      <c r="BL37"/>
      <c r="BM37" s="124"/>
      <c r="BN37"/>
      <c r="BO37" s="124"/>
      <c r="BP37"/>
      <c r="BQ37" s="124"/>
      <c r="BR37"/>
      <c r="BS37" s="124"/>
      <c r="BT37"/>
      <c r="BU37" s="124"/>
      <c r="BV37"/>
      <c r="BW37" s="124"/>
      <c r="BX37"/>
      <c r="BY37" s="124"/>
      <c r="BZ37"/>
      <c r="CA37" s="124"/>
      <c r="CB37"/>
      <c r="CC37" s="124"/>
      <c r="CD37"/>
      <c r="CE37" s="124"/>
      <c r="CF37"/>
      <c r="CG37" s="124"/>
      <c r="CH37"/>
      <c r="CI37" s="124"/>
      <c r="CJ37"/>
      <c r="CK37" s="124"/>
      <c r="CL37"/>
      <c r="CM37" s="124"/>
      <c r="CN37"/>
      <c r="CO37" s="124"/>
      <c r="CP37"/>
      <c r="CQ37" s="124"/>
      <c r="CR37"/>
      <c r="CS37" s="124"/>
      <c r="CT37"/>
      <c r="CU37" s="124"/>
      <c r="CV37"/>
      <c r="CW37" s="124"/>
      <c r="CX37"/>
      <c r="CY37" s="124"/>
      <c r="CZ37"/>
      <c r="DA37" s="124"/>
      <c r="DB37"/>
      <c r="DC37" s="124"/>
      <c r="DD37"/>
      <c r="DE37" s="124"/>
      <c r="DF37"/>
      <c r="DG37" s="124"/>
      <c r="DH37"/>
      <c r="DI37" s="124"/>
      <c r="DJ37"/>
      <c r="DK37" s="124"/>
      <c r="DL37"/>
      <c r="DM37" s="124"/>
      <c r="DN37"/>
      <c r="DO37" s="124"/>
      <c r="DP37"/>
      <c r="DQ37" s="124"/>
      <c r="DR37"/>
      <c r="DS37" s="124"/>
      <c r="DT37"/>
      <c r="DU37" s="124"/>
      <c r="DV37"/>
      <c r="DW37" s="124"/>
      <c r="DX37"/>
      <c r="DY37" s="124"/>
      <c r="DZ37"/>
      <c r="EA37" s="124"/>
      <c r="EB37"/>
      <c r="EC37" s="124"/>
      <c r="ED37"/>
      <c r="EE37" s="124"/>
      <c r="EF37"/>
      <c r="EG37" s="124"/>
      <c r="EH37"/>
      <c r="EI37" s="124"/>
      <c r="EJ37"/>
      <c r="EK37" s="124"/>
      <c r="EL37"/>
      <c r="EM37" s="124"/>
      <c r="EN37"/>
      <c r="EO37" s="124"/>
      <c r="EP37"/>
      <c r="EQ37" s="124"/>
      <c r="ER37"/>
      <c r="ES37" s="124"/>
      <c r="ET37"/>
      <c r="EU37" s="124"/>
      <c r="EV37"/>
      <c r="EW37" s="124"/>
      <c r="EX37"/>
      <c r="EY37" s="124"/>
      <c r="EZ37"/>
      <c r="FA37" s="124"/>
      <c r="FB37"/>
      <c r="FC37" s="124"/>
      <c r="FD37"/>
      <c r="FE37" s="124"/>
      <c r="FF37"/>
      <c r="FG37" s="124"/>
      <c r="FH37"/>
      <c r="FI37" s="124"/>
      <c r="FJ37"/>
      <c r="FK37" s="124"/>
      <c r="FL37"/>
      <c r="FM37" s="124"/>
      <c r="FN37"/>
      <c r="FO37" s="124"/>
      <c r="FP37"/>
      <c r="FQ37" s="124"/>
      <c r="FR37"/>
      <c r="FS37" s="124"/>
      <c r="FT37"/>
      <c r="FU37" s="124"/>
      <c r="FV37"/>
      <c r="FW37" s="124"/>
      <c r="FX37"/>
      <c r="FY37" s="124"/>
      <c r="FZ37"/>
      <c r="GA37" s="124"/>
      <c r="GB37"/>
      <c r="GC37" s="124"/>
      <c r="GD37"/>
      <c r="GE37" s="124"/>
      <c r="GF37"/>
      <c r="GG37" s="124"/>
      <c r="GH37"/>
      <c r="GI37" s="124"/>
      <c r="GJ37"/>
      <c r="GK37" s="124"/>
      <c r="GL37"/>
      <c r="GM37" s="124"/>
      <c r="GN37"/>
      <c r="GO37" s="124"/>
      <c r="GP37"/>
      <c r="GQ37" s="124"/>
      <c r="GR37"/>
      <c r="GS37" s="124"/>
      <c r="GT37"/>
      <c r="GU37" s="124"/>
      <c r="GV37"/>
      <c r="GW37" s="124"/>
      <c r="GX37"/>
      <c r="GY37" s="124"/>
      <c r="GZ37"/>
      <c r="HA37" s="124"/>
      <c r="HB37"/>
      <c r="HC37" s="124"/>
      <c r="HD37"/>
      <c r="HE37" s="124"/>
      <c r="HF37"/>
      <c r="HG37" s="124"/>
      <c r="HH37"/>
      <c r="HI37" s="124"/>
      <c r="HJ37"/>
      <c r="HK37" s="124"/>
      <c r="HL37"/>
      <c r="HM37" s="124"/>
      <c r="HN37"/>
      <c r="HO37" s="124"/>
      <c r="HP37"/>
      <c r="HQ37" s="124"/>
      <c r="HR37"/>
      <c r="HS37" s="124"/>
      <c r="HT37"/>
      <c r="HU37" s="124"/>
      <c r="HV37"/>
      <c r="HW37" s="124"/>
      <c r="HX37"/>
      <c r="HY37" s="124"/>
      <c r="HZ37"/>
      <c r="IA37" s="124"/>
      <c r="IB37"/>
      <c r="IC37" s="124"/>
      <c r="ID37"/>
      <c r="IE37" s="124"/>
      <c r="IF37"/>
      <c r="IG37" s="124"/>
      <c r="IH37"/>
      <c r="II37" s="124"/>
      <c r="IJ37"/>
      <c r="IK37" s="124"/>
      <c r="IL37"/>
      <c r="IM37" s="124"/>
      <c r="IN37"/>
      <c r="IO37" s="124"/>
      <c r="IP37"/>
      <c r="IQ37" s="124"/>
      <c r="IR37"/>
      <c r="IS37" s="124"/>
      <c r="IT37"/>
      <c r="IU37" s="124"/>
      <c r="IV37"/>
      <c r="IW37" s="124"/>
      <c r="IX37"/>
      <c r="IY37" s="124"/>
      <c r="IZ37"/>
      <c r="JA37" s="124"/>
      <c r="JB37"/>
      <c r="JC37" s="124"/>
      <c r="JD37"/>
      <c r="JE37" s="124"/>
      <c r="JF37"/>
      <c r="JG37" s="124"/>
      <c r="JH37"/>
      <c r="JI37" s="124"/>
      <c r="JJ37"/>
      <c r="JK37" s="124"/>
      <c r="JL37"/>
      <c r="JM37" s="124"/>
      <c r="JN37"/>
      <c r="JO37" s="124"/>
      <c r="JP37"/>
      <c r="JQ37" s="124"/>
      <c r="JR37"/>
      <c r="JS37" s="124"/>
      <c r="JT37"/>
      <c r="JU37" s="124"/>
      <c r="JV37"/>
      <c r="JW37" s="124"/>
      <c r="JX37"/>
      <c r="JY37" s="124"/>
      <c r="JZ37"/>
      <c r="KA37" s="124"/>
      <c r="KB37"/>
      <c r="KC37" s="124"/>
      <c r="KD37"/>
      <c r="KE37" s="124"/>
      <c r="KF37"/>
      <c r="KG37" s="124"/>
      <c r="KH37"/>
      <c r="KI37" s="124"/>
      <c r="KJ37"/>
      <c r="KK37" s="124"/>
      <c r="KL37"/>
      <c r="KM37" s="124"/>
      <c r="KN37"/>
      <c r="KO37" s="124"/>
      <c r="KP37"/>
      <c r="KQ37" s="124"/>
      <c r="KR37"/>
      <c r="KS37" s="124"/>
      <c r="KT37"/>
      <c r="KU37" s="124"/>
      <c r="KV37"/>
      <c r="KW37" s="124"/>
      <c r="KX37"/>
      <c r="KY37" s="124"/>
      <c r="KZ37"/>
      <c r="LA37" s="124"/>
      <c r="LB37"/>
      <c r="LC37" s="124"/>
      <c r="LD37"/>
      <c r="LE37" s="124"/>
      <c r="LF37"/>
      <c r="LG37" s="124"/>
      <c r="LH37"/>
      <c r="LI37" s="124"/>
      <c r="LJ37"/>
      <c r="LK37" s="124"/>
      <c r="LL37"/>
      <c r="LM37" s="124"/>
      <c r="LN37"/>
      <c r="LO37" s="124"/>
      <c r="LP37"/>
      <c r="LQ37" s="124"/>
      <c r="LR37"/>
      <c r="LS37" s="124"/>
      <c r="LT37"/>
      <c r="LU37" s="124"/>
      <c r="LV37"/>
      <c r="LW37" s="124"/>
      <c r="LX37"/>
      <c r="LY37" s="124"/>
      <c r="LZ37"/>
      <c r="MA37" s="124"/>
      <c r="MB37"/>
      <c r="MC37" s="124"/>
      <c r="MD37"/>
      <c r="ME37" s="124"/>
      <c r="MF37"/>
      <c r="MG37" s="124"/>
      <c r="MH37"/>
      <c r="MI37" s="124"/>
      <c r="MJ37"/>
      <c r="MK37" s="124"/>
      <c r="ML37"/>
      <c r="MM37" s="124"/>
      <c r="MN37"/>
      <c r="MO37" s="124"/>
      <c r="MP37"/>
      <c r="MQ37" s="124"/>
      <c r="MR37"/>
      <c r="MS37" s="124"/>
      <c r="MT37"/>
      <c r="MU37" s="124"/>
      <c r="MV37"/>
      <c r="MW37" s="124"/>
      <c r="MX37"/>
      <c r="MY37" s="124"/>
      <c r="MZ37"/>
      <c r="NA37" s="124"/>
      <c r="NB37"/>
      <c r="NC37" s="124"/>
      <c r="ND37"/>
      <c r="NE37" s="124"/>
      <c r="NF37"/>
      <c r="NG37" s="124"/>
      <c r="NH37"/>
      <c r="NI37" s="124"/>
      <c r="NJ37"/>
      <c r="NK37" s="124"/>
      <c r="NL37"/>
      <c r="NM37" s="124"/>
      <c r="NN37"/>
      <c r="NO37" s="124"/>
      <c r="NP37"/>
      <c r="NQ37" s="124"/>
      <c r="NR37"/>
      <c r="NS37" s="124"/>
      <c r="NT37"/>
      <c r="NU37" s="124"/>
      <c r="NV37"/>
      <c r="NW37" s="124"/>
      <c r="NX37"/>
      <c r="NY37" s="124"/>
      <c r="NZ37"/>
      <c r="OA37" s="124"/>
      <c r="OB37"/>
      <c r="OC37" s="124"/>
      <c r="OD37"/>
      <c r="OE37" s="124"/>
      <c r="OF37"/>
      <c r="OG37" s="124"/>
      <c r="OH37"/>
      <c r="OI37" s="124"/>
      <c r="OJ37"/>
      <c r="OK37" s="124"/>
      <c r="OL37"/>
      <c r="OM37" s="124"/>
      <c r="ON37"/>
      <c r="OO37" s="124"/>
      <c r="OP37"/>
      <c r="OQ37" s="124"/>
      <c r="OR37"/>
      <c r="OS37" s="124"/>
      <c r="OT37"/>
      <c r="OU37" s="124"/>
      <c r="OV37"/>
      <c r="OW37" s="124"/>
      <c r="OX37"/>
      <c r="OY37" s="124"/>
      <c r="OZ37"/>
      <c r="PA37" s="124"/>
      <c r="PB37"/>
      <c r="PC37" s="124"/>
      <c r="PD37"/>
      <c r="PE37" s="124"/>
      <c r="PF37"/>
      <c r="PG37" s="124"/>
      <c r="PH37"/>
      <c r="PI37" s="124"/>
      <c r="PJ37"/>
      <c r="PK37" s="124"/>
      <c r="PL37"/>
      <c r="PM37" s="124"/>
      <c r="PN37"/>
      <c r="PO37" s="124"/>
      <c r="PP37"/>
      <c r="PQ37" s="124"/>
      <c r="PR37"/>
      <c r="PS37" s="124"/>
      <c r="PT37"/>
      <c r="PU37" s="124"/>
      <c r="PV37"/>
      <c r="PW37" s="124"/>
      <c r="PX37"/>
      <c r="PY37" s="124"/>
      <c r="PZ37"/>
      <c r="QA37" s="124"/>
      <c r="QB37"/>
      <c r="QC37" s="124"/>
      <c r="QD37"/>
      <c r="QE37" s="124"/>
      <c r="QF37"/>
      <c r="QG37" s="124"/>
      <c r="QH37"/>
      <c r="QI37" s="124"/>
      <c r="QJ37"/>
      <c r="QK37" s="124"/>
      <c r="QL37"/>
      <c r="QM37" s="124"/>
      <c r="QN37"/>
      <c r="QO37" s="124"/>
      <c r="QP37"/>
      <c r="QQ37" s="124"/>
      <c r="QR37"/>
      <c r="QS37" s="124"/>
      <c r="QT37"/>
      <c r="QU37" s="124"/>
      <c r="QV37"/>
      <c r="QW37" s="124"/>
      <c r="QX37"/>
      <c r="QY37" s="124"/>
      <c r="QZ37"/>
      <c r="RA37" s="124"/>
      <c r="RB37"/>
      <c r="RC37" s="124"/>
      <c r="RD37"/>
      <c r="RE37" s="124"/>
      <c r="RF37"/>
      <c r="RG37" s="124"/>
      <c r="RH37"/>
      <c r="RI37" s="124"/>
      <c r="RJ37"/>
      <c r="RK37" s="124"/>
      <c r="RL37"/>
      <c r="RM37" s="124"/>
      <c r="RN37"/>
      <c r="RO37" s="124"/>
      <c r="RP37"/>
      <c r="RQ37" s="124"/>
      <c r="RR37"/>
      <c r="RS37" s="124"/>
      <c r="RT37"/>
      <c r="RU37" s="124"/>
      <c r="RV37"/>
      <c r="RW37" s="124"/>
      <c r="RX37"/>
      <c r="RY37" s="124"/>
      <c r="RZ37"/>
      <c r="SA37" s="124"/>
      <c r="SB37"/>
      <c r="SC37" s="124"/>
      <c r="SD37"/>
      <c r="SE37" s="124"/>
      <c r="SF37"/>
      <c r="SG37" s="124"/>
      <c r="SH37"/>
      <c r="SI37" s="124"/>
      <c r="SJ37"/>
      <c r="SK37" s="124"/>
      <c r="SL37"/>
      <c r="SM37" s="124"/>
      <c r="SN37"/>
      <c r="SO37" s="124"/>
      <c r="SP37"/>
      <c r="SQ37" s="124"/>
      <c r="SR37"/>
      <c r="SS37" s="124"/>
      <c r="ST37"/>
      <c r="SU37" s="124"/>
      <c r="SV37"/>
      <c r="SW37" s="124"/>
      <c r="SX37"/>
      <c r="SY37" s="124"/>
      <c r="SZ37"/>
      <c r="TA37" s="124"/>
      <c r="TB37"/>
      <c r="TC37" s="124"/>
      <c r="TD37"/>
      <c r="TE37" s="124"/>
      <c r="TF37"/>
      <c r="TG37" s="124"/>
      <c r="TH37"/>
      <c r="TI37" s="124"/>
      <c r="TJ37"/>
      <c r="TK37" s="124"/>
      <c r="TL37"/>
      <c r="TM37" s="124"/>
      <c r="TN37"/>
      <c r="TO37" s="124"/>
      <c r="TP37"/>
      <c r="TQ37" s="124"/>
      <c r="TR37"/>
      <c r="TS37" s="124"/>
      <c r="TT37"/>
      <c r="TU37" s="124"/>
      <c r="TV37"/>
      <c r="TW37" s="124"/>
      <c r="TX37"/>
      <c r="TY37" s="124"/>
      <c r="TZ37"/>
      <c r="UA37" s="124"/>
      <c r="UB37"/>
      <c r="UC37" s="124"/>
      <c r="UD37"/>
      <c r="UE37" s="124"/>
      <c r="UF37"/>
      <c r="UG37" s="124"/>
      <c r="UH37"/>
      <c r="UI37" s="124"/>
      <c r="UJ37"/>
      <c r="UK37" s="124"/>
      <c r="UL37"/>
      <c r="UM37" s="124"/>
      <c r="UN37"/>
      <c r="UO37" s="124"/>
      <c r="UP37"/>
      <c r="UQ37" s="124"/>
      <c r="UR37"/>
      <c r="US37" s="124"/>
      <c r="UT37"/>
      <c r="UU37" s="124"/>
      <c r="UV37"/>
      <c r="UW37" s="124"/>
      <c r="UX37"/>
      <c r="UY37" s="124"/>
      <c r="UZ37"/>
      <c r="VA37" s="124"/>
      <c r="VB37"/>
      <c r="VC37" s="124"/>
      <c r="VD37"/>
      <c r="VE37" s="124"/>
      <c r="VF37"/>
      <c r="VG37" s="124"/>
      <c r="VH37"/>
      <c r="VI37" s="124"/>
      <c r="VJ37"/>
      <c r="VK37" s="124"/>
      <c r="VL37"/>
      <c r="VM37" s="124"/>
      <c r="VN37"/>
      <c r="VO37" s="124"/>
      <c r="VP37"/>
      <c r="VQ37" s="124"/>
      <c r="VR37"/>
      <c r="VS37" s="124"/>
      <c r="VT37"/>
      <c r="VU37" s="124"/>
      <c r="VV37"/>
      <c r="VW37" s="124"/>
      <c r="VX37"/>
      <c r="VY37" s="124"/>
      <c r="VZ37"/>
      <c r="WA37" s="124"/>
      <c r="WB37"/>
      <c r="WC37" s="124"/>
      <c r="WD37"/>
      <c r="WE37" s="124"/>
      <c r="WF37"/>
      <c r="WG37" s="124"/>
      <c r="WH37"/>
      <c r="WI37" s="124"/>
      <c r="WJ37"/>
      <c r="WK37" s="124"/>
      <c r="WL37"/>
      <c r="WM37" s="124"/>
      <c r="WN37"/>
      <c r="WO37" s="124"/>
      <c r="WP37"/>
      <c r="WQ37" s="124"/>
      <c r="WR37"/>
      <c r="WS37" s="124"/>
      <c r="WT37"/>
      <c r="WU37" s="124"/>
      <c r="WV37"/>
      <c r="WW37" s="124"/>
      <c r="WX37"/>
      <c r="WY37" s="124"/>
      <c r="WZ37"/>
      <c r="XA37" s="124"/>
      <c r="XB37"/>
      <c r="XC37" s="124"/>
      <c r="XD37"/>
      <c r="XE37" s="124"/>
      <c r="XF37"/>
      <c r="XG37" s="124"/>
      <c r="XH37"/>
      <c r="XI37" s="124"/>
      <c r="XJ37"/>
      <c r="XK37" s="124"/>
      <c r="XL37"/>
      <c r="XM37" s="124"/>
      <c r="XN37"/>
      <c r="XO37" s="124"/>
      <c r="XP37"/>
      <c r="XQ37" s="124"/>
      <c r="XR37"/>
      <c r="XS37" s="124"/>
      <c r="XT37"/>
      <c r="XU37" s="124"/>
      <c r="XV37"/>
      <c r="XW37" s="124"/>
      <c r="XX37"/>
      <c r="XY37" s="124"/>
      <c r="XZ37"/>
      <c r="YA37" s="124"/>
      <c r="YB37"/>
      <c r="YC37" s="124"/>
      <c r="YD37"/>
      <c r="YE37" s="124"/>
      <c r="YF37"/>
      <c r="YG37" s="124"/>
      <c r="YH37"/>
      <c r="YI37" s="124"/>
      <c r="YJ37"/>
      <c r="YK37" s="124"/>
      <c r="YL37"/>
      <c r="YM37" s="124"/>
      <c r="YN37"/>
      <c r="YO37" s="124"/>
      <c r="YP37"/>
      <c r="YQ37" s="124"/>
      <c r="YR37"/>
      <c r="YS37" s="124"/>
      <c r="YT37"/>
      <c r="YU37" s="124"/>
      <c r="YV37"/>
      <c r="YW37" s="124"/>
      <c r="YX37"/>
      <c r="YY37" s="124"/>
      <c r="YZ37"/>
      <c r="ZA37" s="124"/>
      <c r="ZB37"/>
      <c r="ZC37" s="124"/>
      <c r="ZD37"/>
      <c r="ZE37" s="124"/>
      <c r="ZF37"/>
      <c r="ZG37" s="124"/>
      <c r="ZH37"/>
      <c r="ZI37" s="124"/>
      <c r="ZJ37"/>
      <c r="ZK37" s="124"/>
      <c r="ZL37"/>
      <c r="ZM37" s="124"/>
      <c r="ZN37"/>
      <c r="ZO37" s="124"/>
      <c r="ZP37"/>
      <c r="ZQ37" s="124"/>
      <c r="ZR37"/>
      <c r="ZS37" s="124"/>
      <c r="ZT37"/>
      <c r="ZU37" s="124"/>
      <c r="ZV37"/>
      <c r="ZW37" s="124"/>
      <c r="ZX37"/>
      <c r="ZY37" s="124"/>
      <c r="ZZ37"/>
      <c r="AAA37" s="124"/>
      <c r="AAB37"/>
      <c r="AAC37" s="124"/>
      <c r="AAD37"/>
      <c r="AAE37" s="124"/>
      <c r="AAF37"/>
      <c r="AAG37" s="124"/>
      <c r="AAH37"/>
      <c r="AAI37" s="124"/>
      <c r="AAJ37"/>
      <c r="AAK37" s="124"/>
      <c r="AAL37"/>
      <c r="AAM37" s="124"/>
      <c r="AAN37"/>
      <c r="AAO37" s="124"/>
      <c r="AAP37"/>
      <c r="AAQ37" s="124"/>
      <c r="AAR37"/>
      <c r="AAS37" s="124"/>
      <c r="AAT37"/>
      <c r="AAU37" s="124"/>
      <c r="AAV37"/>
      <c r="AAW37" s="124"/>
      <c r="AAX37"/>
      <c r="AAY37" s="124"/>
      <c r="AAZ37"/>
      <c r="ABA37" s="124"/>
      <c r="ABB37"/>
      <c r="ABC37" s="124"/>
      <c r="ABD37"/>
      <c r="ABE37" s="124"/>
      <c r="ABF37"/>
      <c r="ABG37" s="124"/>
      <c r="ABH37"/>
      <c r="ABI37" s="124"/>
      <c r="ABJ37"/>
      <c r="ABK37" s="124"/>
      <c r="ABL37"/>
      <c r="ABM37" s="124"/>
      <c r="ABN37"/>
      <c r="ABO37" s="124"/>
      <c r="ABP37"/>
      <c r="ABQ37" s="124"/>
      <c r="ABR37"/>
      <c r="ABS37" s="124"/>
      <c r="ABT37"/>
      <c r="ABU37" s="124"/>
      <c r="ABV37"/>
      <c r="ABW37" s="124"/>
      <c r="ABX37"/>
      <c r="ABY37" s="124"/>
      <c r="ABZ37"/>
      <c r="ACA37" s="124"/>
      <c r="ACB37"/>
      <c r="ACC37" s="124"/>
      <c r="ACD37"/>
      <c r="ACE37" s="124"/>
      <c r="ACF37"/>
      <c r="ACG37" s="124"/>
      <c r="ACH37"/>
      <c r="ACI37" s="124"/>
      <c r="ACJ37"/>
      <c r="ACK37" s="124"/>
      <c r="ACL37"/>
      <c r="ACM37" s="124"/>
      <c r="ACN37"/>
      <c r="ACO37" s="124"/>
      <c r="ACP37"/>
      <c r="ACQ37" s="124"/>
      <c r="ACR37"/>
      <c r="ACS37" s="124"/>
      <c r="ACT37"/>
      <c r="ACU37" s="124"/>
      <c r="ACV37"/>
      <c r="ACW37" s="124"/>
      <c r="ACX37"/>
      <c r="ACY37" s="124"/>
      <c r="ACZ37"/>
      <c r="ADA37" s="124"/>
      <c r="ADB37"/>
      <c r="ADC37" s="124"/>
      <c r="ADD37"/>
      <c r="ADE37" s="124"/>
      <c r="ADF37"/>
      <c r="ADG37" s="124"/>
      <c r="ADH37"/>
      <c r="ADI37" s="124"/>
      <c r="ADJ37"/>
      <c r="ADK37" s="124"/>
      <c r="ADL37"/>
      <c r="ADM37" s="124"/>
      <c r="ADN37"/>
      <c r="ADO37" s="124"/>
      <c r="ADP37"/>
      <c r="ADQ37" s="124"/>
      <c r="ADR37"/>
      <c r="ADS37" s="124"/>
      <c r="ADT37"/>
      <c r="ADU37" s="124"/>
      <c r="ADV37"/>
      <c r="ADW37" s="124"/>
      <c r="ADX37"/>
      <c r="ADY37" s="124"/>
      <c r="ADZ37"/>
      <c r="AEA37" s="124"/>
      <c r="AEB37"/>
      <c r="AEC37" s="124"/>
      <c r="AED37"/>
      <c r="AEE37" s="124"/>
      <c r="AEF37"/>
      <c r="AEG37" s="124"/>
      <c r="AEH37"/>
      <c r="AEI37" s="124"/>
      <c r="AEJ37"/>
      <c r="AEK37" s="124"/>
      <c r="AEL37"/>
      <c r="AEM37" s="124"/>
      <c r="AEN37"/>
      <c r="AEO37" s="124"/>
      <c r="AEP37"/>
      <c r="AEQ37" s="124"/>
      <c r="AER37"/>
      <c r="AES37" s="124"/>
      <c r="AET37"/>
      <c r="AEU37" s="124"/>
      <c r="AEV37"/>
      <c r="AEW37" s="124"/>
      <c r="AEX37"/>
      <c r="AEY37" s="124"/>
      <c r="AEZ37"/>
      <c r="AFA37" s="124"/>
      <c r="AFB37"/>
      <c r="AFC37" s="124"/>
      <c r="AFD37"/>
      <c r="AFE37" s="124"/>
      <c r="AFF37"/>
      <c r="AFG37" s="124"/>
      <c r="AFH37"/>
      <c r="AFI37" s="124"/>
      <c r="AFJ37"/>
      <c r="AFK37" s="124"/>
      <c r="AFL37"/>
      <c r="AFM37" s="124"/>
      <c r="AFN37"/>
      <c r="AFO37" s="124"/>
      <c r="AFP37"/>
      <c r="AFQ37" s="124"/>
      <c r="AFR37"/>
      <c r="AFS37" s="124"/>
      <c r="AFT37"/>
      <c r="AFU37" s="124"/>
      <c r="AFV37"/>
      <c r="AFW37" s="124"/>
      <c r="AFX37"/>
      <c r="AFY37" s="124"/>
      <c r="AFZ37"/>
      <c r="AGA37" s="124"/>
      <c r="AGB37"/>
      <c r="AGC37" s="124"/>
      <c r="AGD37"/>
      <c r="AGE37" s="124"/>
      <c r="AGF37"/>
      <c r="AGG37" s="124"/>
      <c r="AGH37"/>
      <c r="AGI37" s="124"/>
      <c r="AGJ37"/>
      <c r="AGK37" s="124"/>
      <c r="AGL37"/>
      <c r="AGM37" s="124"/>
      <c r="AGN37"/>
      <c r="AGO37" s="124"/>
      <c r="AGP37"/>
      <c r="AGQ37" s="124"/>
      <c r="AGR37"/>
      <c r="AGS37" s="124"/>
      <c r="AGT37"/>
      <c r="AGU37" s="124"/>
      <c r="AGV37"/>
      <c r="AGW37" s="124"/>
      <c r="AGX37"/>
      <c r="AGY37" s="124"/>
      <c r="AGZ37"/>
      <c r="AHA37" s="124"/>
      <c r="AHB37"/>
      <c r="AHC37" s="124"/>
      <c r="AHD37"/>
      <c r="AHE37" s="124"/>
      <c r="AHF37"/>
      <c r="AHG37" s="124"/>
      <c r="AHH37"/>
      <c r="AHI37" s="124"/>
      <c r="AHJ37"/>
      <c r="AHK37" s="124"/>
      <c r="AHL37"/>
      <c r="AHM37" s="124"/>
      <c r="AHN37"/>
      <c r="AHO37" s="124"/>
      <c r="AHP37"/>
      <c r="AHQ37" s="124"/>
      <c r="AHR37"/>
      <c r="AHS37" s="124"/>
      <c r="AHT37"/>
      <c r="AHU37" s="124"/>
      <c r="AHV37"/>
      <c r="AHW37" s="124"/>
      <c r="AHX37"/>
      <c r="AHY37" s="124"/>
      <c r="AHZ37"/>
      <c r="AIA37" s="124"/>
      <c r="AIB37"/>
      <c r="AIC37" s="124"/>
      <c r="AID37"/>
      <c r="AIE37" s="124"/>
      <c r="AIF37"/>
      <c r="AIG37" s="124"/>
      <c r="AIH37"/>
      <c r="AII37" s="124"/>
      <c r="AIJ37"/>
      <c r="AIK37" s="124"/>
      <c r="AIL37"/>
      <c r="AIM37" s="124"/>
      <c r="AIN37"/>
      <c r="AIO37" s="124"/>
      <c r="AIP37"/>
      <c r="AIQ37" s="124"/>
      <c r="AIR37"/>
      <c r="AIS37" s="124"/>
      <c r="AIT37"/>
      <c r="AIU37" s="124"/>
      <c r="AIV37"/>
      <c r="AIW37" s="124"/>
      <c r="AIX37"/>
      <c r="AIY37" s="124"/>
      <c r="AIZ37"/>
      <c r="AJA37" s="124"/>
      <c r="AJB37"/>
      <c r="AJC37" s="124"/>
      <c r="AJD37"/>
      <c r="AJE37" s="124"/>
      <c r="AJF37"/>
      <c r="AJG37" s="124"/>
      <c r="AJH37"/>
      <c r="AJI37" s="124"/>
      <c r="AJJ37"/>
      <c r="AJK37" s="124"/>
      <c r="AJL37"/>
      <c r="AJM37" s="124"/>
      <c r="AJN37"/>
      <c r="AJO37" s="124"/>
      <c r="AJP37"/>
      <c r="AJQ37" s="124"/>
      <c r="AJR37"/>
      <c r="AJS37" s="124"/>
      <c r="AJT37"/>
      <c r="AJU37" s="124"/>
      <c r="AJV37"/>
      <c r="AJW37" s="124"/>
      <c r="AJX37"/>
      <c r="AJY37" s="124"/>
      <c r="AJZ37"/>
      <c r="AKA37" s="124"/>
      <c r="AKB37"/>
      <c r="AKC37" s="124"/>
      <c r="AKD37"/>
      <c r="AKE37" s="124"/>
      <c r="AKF37"/>
      <c r="AKG37" s="124"/>
      <c r="AKH37"/>
      <c r="AKI37" s="124"/>
      <c r="AKJ37"/>
      <c r="AKK37" s="124"/>
      <c r="AKL37"/>
      <c r="AKM37" s="124"/>
      <c r="AKN37"/>
      <c r="AKO37" s="124"/>
      <c r="AKP37"/>
      <c r="AKQ37" s="124"/>
      <c r="AKR37"/>
      <c r="AKS37" s="124"/>
      <c r="AKT37"/>
      <c r="AKU37" s="124"/>
      <c r="AKV37"/>
      <c r="AKW37" s="124"/>
      <c r="AKX37"/>
      <c r="AKY37" s="124"/>
      <c r="AKZ37"/>
      <c r="ALA37" s="124"/>
      <c r="ALB37"/>
      <c r="ALC37" s="124"/>
      <c r="ALD37"/>
      <c r="ALE37" s="124"/>
      <c r="ALF37"/>
      <c r="ALG37" s="124"/>
      <c r="ALH37"/>
      <c r="ALI37" s="124"/>
      <c r="ALJ37"/>
      <c r="ALK37" s="124"/>
      <c r="ALL37"/>
      <c r="ALM37" s="124"/>
      <c r="ALN37"/>
      <c r="ALO37" s="124"/>
      <c r="ALP37"/>
      <c r="ALQ37" s="124"/>
      <c r="ALR37"/>
      <c r="ALS37" s="124"/>
      <c r="ALT37"/>
      <c r="ALU37" s="124"/>
      <c r="ALV37"/>
      <c r="ALW37" s="124"/>
      <c r="ALX37"/>
      <c r="ALY37" s="124"/>
      <c r="ALZ37"/>
      <c r="AMA37" s="124"/>
      <c r="AMB37"/>
      <c r="AMC37" s="124"/>
      <c r="AMD37"/>
      <c r="AME37" s="124"/>
      <c r="AMF37"/>
      <c r="AMG37" s="124"/>
      <c r="AMH37"/>
      <c r="AMI37" s="124"/>
      <c r="AMJ37"/>
      <c r="AMK37" s="124"/>
      <c r="AML37"/>
      <c r="AMM37" s="124"/>
      <c r="AMN37"/>
      <c r="AMO37" s="124"/>
      <c r="AMP37"/>
      <c r="AMQ37" s="124"/>
      <c r="AMR37"/>
      <c r="AMS37" s="124"/>
      <c r="AMT37"/>
      <c r="AMU37" s="124"/>
      <c r="AMV37"/>
      <c r="AMW37" s="124"/>
      <c r="AMX37"/>
      <c r="AMY37" s="124"/>
      <c r="AMZ37"/>
      <c r="ANA37" s="124"/>
      <c r="ANB37"/>
      <c r="ANC37" s="124"/>
      <c r="AND37"/>
      <c r="ANE37" s="124"/>
      <c r="ANF37"/>
      <c r="ANG37" s="124"/>
      <c r="ANH37"/>
      <c r="ANI37" s="124"/>
      <c r="ANJ37"/>
      <c r="ANK37" s="124"/>
      <c r="ANL37"/>
      <c r="ANM37" s="124"/>
      <c r="ANN37"/>
      <c r="ANO37" s="124"/>
      <c r="ANP37"/>
      <c r="ANQ37" s="124"/>
      <c r="ANR37"/>
      <c r="ANS37" s="124"/>
      <c r="ANT37"/>
      <c r="ANU37" s="124"/>
      <c r="ANV37"/>
      <c r="ANW37" s="124"/>
      <c r="ANX37"/>
      <c r="ANY37" s="124"/>
      <c r="ANZ37"/>
      <c r="AOA37" s="124"/>
      <c r="AOB37"/>
      <c r="AOC37" s="124"/>
      <c r="AOD37"/>
      <c r="AOE37" s="124"/>
      <c r="AOF37"/>
      <c r="AOG37" s="124"/>
      <c r="AOH37"/>
      <c r="AOI37" s="124"/>
      <c r="AOJ37"/>
      <c r="AOK37" s="124"/>
      <c r="AOL37"/>
      <c r="AOM37" s="124"/>
      <c r="AON37"/>
      <c r="AOO37" s="124"/>
      <c r="AOP37"/>
      <c r="AOQ37" s="124"/>
      <c r="AOR37"/>
      <c r="AOS37" s="124"/>
      <c r="AOT37"/>
      <c r="AOU37" s="124"/>
      <c r="AOV37"/>
      <c r="AOW37" s="124"/>
      <c r="AOX37"/>
      <c r="AOY37" s="124"/>
      <c r="AOZ37"/>
      <c r="APA37" s="124"/>
      <c r="APB37"/>
      <c r="APC37" s="124"/>
      <c r="APD37"/>
      <c r="APE37" s="124"/>
      <c r="APF37"/>
      <c r="APG37" s="124"/>
      <c r="APH37"/>
      <c r="API37" s="124"/>
      <c r="APJ37"/>
      <c r="APK37" s="124"/>
      <c r="APL37"/>
      <c r="APM37" s="124"/>
      <c r="APN37"/>
      <c r="APO37" s="124"/>
      <c r="APP37"/>
      <c r="APQ37" s="124"/>
      <c r="APR37"/>
      <c r="APS37" s="124"/>
      <c r="APT37"/>
      <c r="APU37" s="124"/>
      <c r="APV37"/>
      <c r="APW37" s="124"/>
      <c r="APX37"/>
      <c r="APY37" s="124"/>
      <c r="APZ37"/>
      <c r="AQA37" s="124"/>
      <c r="AQB37"/>
      <c r="AQC37" s="124"/>
      <c r="AQD37"/>
      <c r="AQE37" s="124"/>
      <c r="AQF37"/>
      <c r="AQG37" s="124"/>
      <c r="AQH37"/>
      <c r="AQI37" s="124"/>
      <c r="AQJ37"/>
      <c r="AQK37" s="124"/>
      <c r="AQL37"/>
      <c r="AQM37" s="124"/>
      <c r="AQN37"/>
      <c r="AQO37" s="124"/>
      <c r="AQP37"/>
      <c r="AQQ37" s="124"/>
      <c r="AQR37"/>
      <c r="AQS37" s="124"/>
      <c r="AQT37"/>
      <c r="AQU37" s="124"/>
      <c r="AQV37"/>
      <c r="AQW37" s="124"/>
      <c r="AQX37"/>
      <c r="AQY37" s="124"/>
      <c r="AQZ37"/>
      <c r="ARA37" s="124"/>
      <c r="ARB37"/>
      <c r="ARC37" s="124"/>
      <c r="ARD37"/>
      <c r="ARE37" s="124"/>
      <c r="ARF37"/>
      <c r="ARG37" s="124"/>
      <c r="ARH37"/>
      <c r="ARI37" s="124"/>
      <c r="ARJ37"/>
      <c r="ARK37" s="124"/>
      <c r="ARL37"/>
      <c r="ARM37" s="124"/>
      <c r="ARN37"/>
      <c r="ARO37" s="124"/>
      <c r="ARP37"/>
      <c r="ARQ37" s="124"/>
      <c r="ARR37"/>
      <c r="ARS37" s="124"/>
      <c r="ART37"/>
      <c r="ARU37" s="124"/>
      <c r="ARV37"/>
      <c r="ARW37" s="124"/>
      <c r="ARX37"/>
      <c r="ARY37" s="124"/>
      <c r="ARZ37"/>
      <c r="ASA37" s="124"/>
      <c r="ASB37"/>
      <c r="ASC37" s="124"/>
      <c r="ASD37"/>
      <c r="ASE37" s="124"/>
      <c r="ASF37"/>
      <c r="ASG37" s="124"/>
      <c r="ASH37"/>
      <c r="ASI37" s="124"/>
      <c r="ASJ37"/>
      <c r="ASK37" s="124"/>
      <c r="ASL37"/>
      <c r="ASM37" s="124"/>
      <c r="ASN37"/>
      <c r="ASO37" s="124"/>
      <c r="ASP37"/>
      <c r="ASQ37" s="124"/>
      <c r="ASR37"/>
      <c r="ASS37" s="124"/>
      <c r="AST37"/>
      <c r="ASU37" s="124"/>
      <c r="ASV37"/>
      <c r="ASW37" s="124"/>
      <c r="ASX37"/>
      <c r="ASY37" s="124"/>
      <c r="ASZ37"/>
      <c r="ATA37" s="124"/>
      <c r="ATB37"/>
      <c r="ATC37" s="124"/>
      <c r="ATD37"/>
      <c r="ATE37" s="124"/>
      <c r="ATF37"/>
      <c r="ATG37" s="124"/>
      <c r="ATH37"/>
      <c r="ATI37" s="124"/>
      <c r="ATJ37"/>
      <c r="ATK37" s="124"/>
      <c r="ATL37"/>
      <c r="ATM37" s="124"/>
      <c r="ATN37"/>
      <c r="ATO37" s="124"/>
      <c r="ATP37"/>
      <c r="ATQ37" s="124"/>
      <c r="ATR37"/>
      <c r="ATS37" s="124"/>
      <c r="ATT37"/>
      <c r="ATU37" s="124"/>
      <c r="ATV37"/>
      <c r="ATW37" s="124"/>
      <c r="ATX37"/>
      <c r="ATY37" s="124"/>
      <c r="ATZ37"/>
      <c r="AUA37" s="124"/>
      <c r="AUB37"/>
      <c r="AUC37" s="124"/>
      <c r="AUD37"/>
      <c r="AUE37" s="124"/>
      <c r="AUF37"/>
      <c r="AUG37" s="124"/>
      <c r="AUH37"/>
      <c r="AUI37" s="124"/>
      <c r="AUJ37"/>
      <c r="AUK37" s="124"/>
      <c r="AUL37"/>
      <c r="AUM37" s="124"/>
      <c r="AUN37"/>
      <c r="AUO37" s="124"/>
      <c r="AUP37"/>
      <c r="AUQ37" s="124"/>
      <c r="AUR37"/>
      <c r="AUS37" s="124"/>
      <c r="AUT37"/>
      <c r="AUU37" s="124"/>
      <c r="AUV37"/>
      <c r="AUW37" s="124"/>
      <c r="AUX37"/>
      <c r="AUY37" s="124"/>
      <c r="AUZ37"/>
      <c r="AVA37" s="124"/>
      <c r="AVB37"/>
      <c r="AVC37" s="124"/>
      <c r="AVD37"/>
      <c r="AVE37" s="124"/>
      <c r="AVF37"/>
      <c r="AVG37" s="124"/>
      <c r="AVH37"/>
      <c r="AVI37" s="124"/>
      <c r="AVJ37"/>
      <c r="AVK37" s="124"/>
      <c r="AVL37"/>
      <c r="AVM37" s="124"/>
      <c r="AVN37"/>
      <c r="AVO37" s="124"/>
      <c r="AVP37"/>
      <c r="AVQ37" s="124"/>
      <c r="AVR37"/>
      <c r="AVS37" s="124"/>
      <c r="AVT37"/>
      <c r="AVU37" s="124"/>
      <c r="AVV37"/>
      <c r="AVW37" s="124"/>
      <c r="AVX37"/>
      <c r="AVY37" s="124"/>
      <c r="AVZ37"/>
      <c r="AWA37" s="124"/>
      <c r="AWB37"/>
      <c r="AWC37" s="124"/>
      <c r="AWD37"/>
      <c r="AWE37" s="124"/>
      <c r="AWF37"/>
      <c r="AWG37" s="124"/>
      <c r="AWH37"/>
      <c r="AWI37" s="124"/>
      <c r="AWJ37"/>
      <c r="AWK37" s="124"/>
      <c r="AWL37"/>
      <c r="AWM37" s="124"/>
      <c r="AWN37"/>
      <c r="AWO37" s="124"/>
      <c r="AWP37"/>
      <c r="AWQ37" s="124"/>
      <c r="AWR37"/>
      <c r="AWS37" s="124"/>
      <c r="AWT37"/>
      <c r="AWU37" s="124"/>
      <c r="AWV37"/>
      <c r="AWW37" s="124"/>
      <c r="AWX37"/>
      <c r="AWY37" s="124"/>
      <c r="AWZ37"/>
      <c r="AXA37" s="124"/>
      <c r="AXB37"/>
      <c r="AXC37" s="124"/>
      <c r="AXD37"/>
      <c r="AXE37" s="124"/>
      <c r="AXF37"/>
      <c r="AXG37" s="124"/>
      <c r="AXH37"/>
      <c r="AXI37" s="124"/>
      <c r="AXJ37"/>
      <c r="AXK37" s="124"/>
      <c r="AXL37"/>
      <c r="AXM37" s="124"/>
      <c r="AXN37"/>
      <c r="AXO37" s="124"/>
      <c r="AXP37"/>
      <c r="AXQ37" s="124"/>
      <c r="AXR37"/>
      <c r="AXS37" s="124"/>
      <c r="AXT37"/>
      <c r="AXU37" s="124"/>
      <c r="AXV37"/>
      <c r="AXW37" s="124"/>
      <c r="AXX37"/>
      <c r="AXY37" s="124"/>
      <c r="AXZ37"/>
      <c r="AYA37" s="124"/>
      <c r="AYB37"/>
      <c r="AYC37" s="124"/>
      <c r="AYD37"/>
      <c r="AYE37" s="124"/>
      <c r="AYF37"/>
      <c r="AYG37" s="124"/>
      <c r="AYH37"/>
      <c r="AYI37" s="124"/>
      <c r="AYJ37"/>
      <c r="AYK37" s="124"/>
      <c r="AYL37"/>
      <c r="AYM37" s="124"/>
      <c r="AYN37"/>
      <c r="AYO37" s="124"/>
      <c r="AYP37"/>
      <c r="AYQ37" s="124"/>
      <c r="AYR37"/>
      <c r="AYS37" s="124"/>
      <c r="AYT37"/>
      <c r="AYU37" s="124"/>
      <c r="AYV37"/>
      <c r="AYW37" s="124"/>
      <c r="AYX37"/>
      <c r="AYY37" s="124"/>
      <c r="AYZ37"/>
      <c r="AZA37" s="124"/>
      <c r="AZB37"/>
      <c r="AZC37" s="124"/>
      <c r="AZD37"/>
      <c r="AZE37" s="124"/>
      <c r="AZF37"/>
      <c r="AZG37" s="124"/>
      <c r="AZH37"/>
      <c r="AZI37" s="124"/>
      <c r="AZJ37"/>
      <c r="AZK37" s="124"/>
      <c r="AZL37"/>
      <c r="AZM37" s="124"/>
      <c r="AZN37"/>
      <c r="AZO37" s="124"/>
      <c r="AZP37"/>
      <c r="AZQ37" s="124"/>
      <c r="AZR37"/>
      <c r="AZS37" s="124"/>
      <c r="AZT37"/>
      <c r="AZU37" s="124"/>
      <c r="AZV37"/>
      <c r="AZW37" s="124"/>
      <c r="AZX37"/>
      <c r="AZY37" s="124"/>
      <c r="AZZ37"/>
      <c r="BAA37" s="124"/>
      <c r="BAB37"/>
      <c r="BAC37" s="124"/>
      <c r="BAD37"/>
      <c r="BAE37" s="124"/>
      <c r="BAF37"/>
      <c r="BAG37" s="124"/>
      <c r="BAH37"/>
      <c r="BAI37" s="124"/>
      <c r="BAJ37"/>
      <c r="BAK37" s="124"/>
      <c r="BAL37"/>
      <c r="BAM37" s="124"/>
      <c r="BAN37"/>
      <c r="BAO37" s="124"/>
      <c r="BAP37"/>
      <c r="BAQ37" s="124"/>
      <c r="BAR37"/>
      <c r="BAS37" s="124"/>
      <c r="BAT37"/>
      <c r="BAU37" s="124"/>
      <c r="BAV37"/>
      <c r="BAW37" s="124"/>
      <c r="BAX37"/>
      <c r="BAY37" s="124"/>
      <c r="BAZ37"/>
      <c r="BBA37" s="124"/>
      <c r="BBB37"/>
      <c r="BBC37" s="124"/>
      <c r="BBD37"/>
      <c r="BBE37" s="124"/>
      <c r="BBF37"/>
      <c r="BBG37" s="124"/>
      <c r="BBH37"/>
      <c r="BBI37" s="124"/>
      <c r="BBJ37"/>
      <c r="BBK37" s="124"/>
      <c r="BBL37"/>
      <c r="BBM37" s="124"/>
      <c r="BBN37"/>
      <c r="BBO37" s="124"/>
      <c r="BBP37"/>
      <c r="BBQ37" s="124"/>
      <c r="BBR37"/>
      <c r="BBS37" s="124"/>
      <c r="BBT37"/>
      <c r="BBU37" s="124"/>
      <c r="BBV37"/>
      <c r="BBW37" s="124"/>
      <c r="BBX37"/>
      <c r="BBY37" s="124"/>
      <c r="BBZ37"/>
      <c r="BCA37" s="124"/>
      <c r="BCB37"/>
      <c r="BCC37" s="124"/>
      <c r="BCD37"/>
      <c r="BCE37" s="124"/>
      <c r="BCF37"/>
      <c r="BCG37" s="124"/>
      <c r="BCH37"/>
      <c r="BCI37" s="124"/>
      <c r="BCJ37"/>
      <c r="BCK37" s="124"/>
      <c r="BCL37"/>
      <c r="BCM37" s="124"/>
      <c r="BCN37"/>
      <c r="BCO37" s="124"/>
      <c r="BCP37"/>
      <c r="BCQ37" s="124"/>
      <c r="BCR37"/>
      <c r="BCS37" s="124"/>
      <c r="BCT37"/>
      <c r="BCU37" s="124"/>
      <c r="BCV37"/>
      <c r="BCW37" s="124"/>
      <c r="BCX37"/>
      <c r="BCY37" s="124"/>
      <c r="BCZ37"/>
      <c r="BDA37" s="124"/>
      <c r="BDB37"/>
      <c r="BDC37" s="124"/>
      <c r="BDD37"/>
      <c r="BDE37" s="124"/>
      <c r="BDF37"/>
      <c r="BDG37" s="124"/>
      <c r="BDH37"/>
      <c r="BDI37" s="124"/>
      <c r="BDJ37"/>
      <c r="BDK37" s="124"/>
      <c r="BDL37"/>
      <c r="BDM37" s="124"/>
      <c r="BDN37"/>
      <c r="BDO37" s="124"/>
      <c r="BDP37"/>
      <c r="BDQ37" s="124"/>
      <c r="BDR37"/>
      <c r="BDS37" s="124"/>
      <c r="BDT37"/>
      <c r="BDU37" s="124"/>
      <c r="BDV37"/>
      <c r="BDW37" s="124"/>
      <c r="BDX37"/>
      <c r="BDY37" s="124"/>
      <c r="BDZ37"/>
      <c r="BEA37" s="124"/>
      <c r="BEB37"/>
      <c r="BEC37" s="124"/>
      <c r="BED37"/>
      <c r="BEE37" s="124"/>
      <c r="BEF37"/>
      <c r="BEG37" s="124"/>
      <c r="BEH37"/>
      <c r="BEI37" s="124"/>
      <c r="BEJ37"/>
      <c r="BEK37" s="124"/>
      <c r="BEL37"/>
      <c r="BEM37" s="124"/>
      <c r="BEN37"/>
      <c r="BEO37" s="124"/>
      <c r="BEP37"/>
      <c r="BEQ37" s="124"/>
      <c r="BER37"/>
      <c r="BES37" s="124"/>
      <c r="BET37"/>
      <c r="BEU37" s="124"/>
      <c r="BEV37"/>
      <c r="BEW37" s="124"/>
      <c r="BEX37"/>
      <c r="BEY37" s="124"/>
      <c r="BEZ37"/>
      <c r="BFA37" s="124"/>
      <c r="BFB37"/>
      <c r="BFC37" s="124"/>
      <c r="BFD37"/>
      <c r="BFE37" s="124"/>
      <c r="BFF37"/>
      <c r="BFG37" s="124"/>
      <c r="BFH37"/>
      <c r="BFI37" s="124"/>
      <c r="BFJ37"/>
      <c r="BFK37" s="124"/>
      <c r="BFL37"/>
      <c r="BFM37" s="124"/>
      <c r="BFN37"/>
      <c r="BFO37" s="124"/>
      <c r="BFP37"/>
      <c r="BFQ37" s="124"/>
      <c r="BFR37"/>
      <c r="BFS37" s="124"/>
      <c r="BFT37"/>
      <c r="BFU37" s="124"/>
      <c r="BFV37"/>
      <c r="BFW37" s="124"/>
      <c r="BFX37"/>
      <c r="BFY37" s="124"/>
      <c r="BFZ37"/>
      <c r="BGA37" s="124"/>
      <c r="BGB37"/>
      <c r="BGC37" s="124"/>
      <c r="BGD37"/>
      <c r="BGE37" s="124"/>
      <c r="BGF37"/>
      <c r="BGG37" s="124"/>
      <c r="BGH37"/>
      <c r="BGI37" s="124"/>
      <c r="BGJ37"/>
      <c r="BGK37" s="124"/>
      <c r="BGL37"/>
      <c r="BGM37" s="124"/>
      <c r="BGN37"/>
      <c r="BGO37" s="124"/>
      <c r="BGP37"/>
      <c r="BGQ37" s="124"/>
      <c r="BGR37"/>
      <c r="BGS37" s="124"/>
      <c r="BGT37"/>
      <c r="BGU37" s="124"/>
      <c r="BGV37"/>
      <c r="BGW37" s="124"/>
      <c r="BGX37"/>
      <c r="BGY37" s="124"/>
      <c r="BGZ37"/>
      <c r="BHA37" s="124"/>
      <c r="BHB37"/>
      <c r="BHC37" s="124"/>
      <c r="BHD37"/>
      <c r="BHE37" s="124"/>
      <c r="BHF37"/>
      <c r="BHG37" s="124"/>
      <c r="BHH37"/>
      <c r="BHI37" s="124"/>
      <c r="BHJ37"/>
      <c r="BHK37" s="124"/>
      <c r="BHL37"/>
      <c r="BHM37" s="124"/>
      <c r="BHN37"/>
      <c r="BHO37" s="124"/>
      <c r="BHP37"/>
      <c r="BHQ37" s="124"/>
      <c r="BHR37"/>
      <c r="BHS37" s="124"/>
      <c r="BHT37"/>
      <c r="BHU37" s="124"/>
      <c r="BHV37"/>
      <c r="BHW37" s="124"/>
      <c r="BHX37"/>
      <c r="BHY37" s="124"/>
      <c r="BHZ37"/>
      <c r="BIA37" s="124"/>
      <c r="BIB37"/>
      <c r="BIC37" s="124"/>
      <c r="BID37"/>
      <c r="BIE37" s="124"/>
      <c r="BIF37"/>
      <c r="BIG37" s="124"/>
      <c r="BIH37"/>
      <c r="BII37" s="124"/>
      <c r="BIJ37"/>
      <c r="BIK37" s="124"/>
      <c r="BIL37"/>
      <c r="BIM37" s="124"/>
      <c r="BIN37"/>
      <c r="BIO37" s="124"/>
      <c r="BIP37"/>
      <c r="BIQ37" s="124"/>
      <c r="BIR37"/>
      <c r="BIS37" s="124"/>
      <c r="BIT37"/>
      <c r="BIU37" s="124"/>
      <c r="BIV37"/>
      <c r="BIW37" s="124"/>
      <c r="BIX37"/>
      <c r="BIY37" s="124"/>
      <c r="BIZ37"/>
      <c r="BJA37" s="124"/>
      <c r="BJB37"/>
      <c r="BJC37" s="124"/>
      <c r="BJD37"/>
      <c r="BJE37" s="124"/>
      <c r="BJF37"/>
      <c r="BJG37" s="124"/>
      <c r="BJH37"/>
      <c r="BJI37" s="124"/>
      <c r="BJJ37"/>
      <c r="BJK37" s="124"/>
      <c r="BJL37"/>
      <c r="BJM37" s="124"/>
      <c r="BJN37"/>
      <c r="BJO37" s="124"/>
      <c r="BJP37"/>
      <c r="BJQ37" s="124"/>
      <c r="BJR37"/>
      <c r="BJS37" s="124"/>
      <c r="BJT37"/>
      <c r="BJU37" s="124"/>
      <c r="BJV37"/>
      <c r="BJW37" s="124"/>
      <c r="BJX37"/>
      <c r="BJY37" s="124"/>
      <c r="BJZ37"/>
      <c r="BKA37" s="124"/>
      <c r="BKB37"/>
      <c r="BKC37" s="124"/>
      <c r="BKD37"/>
      <c r="BKE37" s="124"/>
      <c r="BKF37"/>
      <c r="BKG37" s="124"/>
      <c r="BKH37"/>
      <c r="BKI37" s="124"/>
      <c r="BKJ37"/>
      <c r="BKK37" s="124"/>
      <c r="BKL37"/>
      <c r="BKM37" s="124"/>
      <c r="BKN37"/>
      <c r="BKO37" s="124"/>
      <c r="BKP37"/>
      <c r="BKQ37" s="124"/>
      <c r="BKR37"/>
      <c r="BKS37" s="124"/>
      <c r="BKT37"/>
      <c r="BKU37" s="124"/>
      <c r="BKV37"/>
      <c r="BKW37" s="124"/>
      <c r="BKX37"/>
      <c r="BKY37" s="124"/>
      <c r="BKZ37"/>
      <c r="BLA37" s="124"/>
      <c r="BLB37"/>
      <c r="BLC37" s="124"/>
      <c r="BLD37"/>
      <c r="BLE37" s="124"/>
      <c r="BLF37"/>
      <c r="BLG37" s="124"/>
      <c r="BLH37"/>
      <c r="BLI37" s="124"/>
      <c r="BLJ37"/>
      <c r="BLK37" s="124"/>
      <c r="BLL37"/>
      <c r="BLM37" s="124"/>
      <c r="BLN37"/>
      <c r="BLO37" s="124"/>
      <c r="BLP37"/>
      <c r="BLQ37" s="124"/>
      <c r="BLR37"/>
      <c r="BLS37" s="124"/>
      <c r="BLT37"/>
      <c r="BLU37" s="124"/>
      <c r="BLV37"/>
      <c r="BLW37" s="124"/>
      <c r="BLX37"/>
      <c r="BLY37" s="124"/>
      <c r="BLZ37"/>
      <c r="BMA37" s="124"/>
      <c r="BMB37"/>
      <c r="BMC37" s="124"/>
      <c r="BMD37"/>
      <c r="BME37" s="124"/>
      <c r="BMF37"/>
      <c r="BMG37" s="124"/>
      <c r="BMH37"/>
      <c r="BMI37" s="124"/>
      <c r="BMJ37"/>
      <c r="BMK37" s="124"/>
      <c r="BML37"/>
      <c r="BMM37" s="124"/>
      <c r="BMN37"/>
      <c r="BMO37" s="124"/>
      <c r="BMP37"/>
      <c r="BMQ37" s="124"/>
      <c r="BMR37"/>
      <c r="BMS37" s="124"/>
      <c r="BMT37"/>
      <c r="BMU37" s="124"/>
      <c r="BMV37"/>
      <c r="BMW37" s="124"/>
      <c r="BMX37"/>
      <c r="BMY37" s="124"/>
      <c r="BMZ37"/>
      <c r="BNA37" s="124"/>
      <c r="BNB37"/>
      <c r="BNC37" s="124"/>
      <c r="BND37"/>
      <c r="BNE37" s="124"/>
      <c r="BNF37"/>
      <c r="BNG37" s="124"/>
      <c r="BNH37"/>
      <c r="BNI37" s="124"/>
      <c r="BNJ37"/>
      <c r="BNK37" s="124"/>
      <c r="BNL37"/>
      <c r="BNM37" s="124"/>
      <c r="BNN37"/>
      <c r="BNO37" s="124"/>
      <c r="BNP37"/>
      <c r="BNQ37" s="124"/>
      <c r="BNR37"/>
      <c r="BNS37" s="124"/>
      <c r="BNT37"/>
      <c r="BNU37" s="124"/>
      <c r="BNV37"/>
      <c r="BNW37" s="124"/>
      <c r="BNX37"/>
      <c r="BNY37" s="124"/>
      <c r="BNZ37"/>
      <c r="BOA37" s="124"/>
      <c r="BOB37"/>
      <c r="BOC37" s="124"/>
      <c r="BOD37"/>
      <c r="BOE37" s="124"/>
      <c r="BOF37"/>
      <c r="BOG37" s="124"/>
      <c r="BOH37"/>
      <c r="BOI37" s="124"/>
      <c r="BOJ37"/>
      <c r="BOK37" s="124"/>
      <c r="BOL37"/>
      <c r="BOM37" s="124"/>
      <c r="BON37"/>
      <c r="BOO37" s="124"/>
      <c r="BOP37"/>
      <c r="BOQ37" s="124"/>
      <c r="BOR37"/>
      <c r="BOS37" s="124"/>
      <c r="BOT37"/>
      <c r="BOU37" s="124"/>
      <c r="BOV37"/>
      <c r="BOW37" s="124"/>
      <c r="BOX37"/>
      <c r="BOY37" s="124"/>
      <c r="BOZ37"/>
      <c r="BPA37" s="124"/>
      <c r="BPB37"/>
      <c r="BPC37" s="124"/>
      <c r="BPD37"/>
      <c r="BPE37" s="124"/>
      <c r="BPF37"/>
      <c r="BPG37" s="124"/>
      <c r="BPH37"/>
      <c r="BPI37" s="124"/>
      <c r="BPJ37"/>
      <c r="BPK37" s="124"/>
      <c r="BPL37"/>
      <c r="BPM37" s="124"/>
      <c r="BPN37"/>
      <c r="BPO37" s="124"/>
      <c r="BPP37"/>
      <c r="BPQ37" s="124"/>
      <c r="BPR37"/>
      <c r="BPS37" s="124"/>
      <c r="BPT37"/>
      <c r="BPU37" s="124"/>
      <c r="BPV37"/>
      <c r="BPW37" s="124"/>
      <c r="BPX37"/>
      <c r="BPY37" s="124"/>
      <c r="BPZ37"/>
      <c r="BQA37" s="124"/>
      <c r="BQB37"/>
      <c r="BQC37" s="124"/>
      <c r="BQD37"/>
      <c r="BQE37" s="124"/>
      <c r="BQF37"/>
      <c r="BQG37" s="124"/>
      <c r="BQH37"/>
      <c r="BQI37" s="124"/>
      <c r="BQJ37"/>
      <c r="BQK37" s="124"/>
      <c r="BQL37"/>
      <c r="BQM37" s="124"/>
      <c r="BQN37"/>
      <c r="BQO37" s="124"/>
      <c r="BQP37"/>
      <c r="BQQ37" s="124"/>
      <c r="BQR37"/>
      <c r="BQS37" s="124"/>
      <c r="BQT37"/>
      <c r="BQU37" s="124"/>
      <c r="BQV37"/>
      <c r="BQW37" s="124"/>
      <c r="BQX37"/>
      <c r="BQY37" s="124"/>
      <c r="BQZ37"/>
      <c r="BRA37" s="124"/>
      <c r="BRB37"/>
      <c r="BRC37" s="124"/>
      <c r="BRD37"/>
      <c r="BRE37" s="124"/>
      <c r="BRF37"/>
      <c r="BRG37" s="124"/>
      <c r="BRH37"/>
      <c r="BRI37" s="124"/>
      <c r="BRJ37"/>
      <c r="BRK37" s="124"/>
      <c r="BRL37"/>
      <c r="BRM37" s="124"/>
      <c r="BRN37"/>
      <c r="BRO37" s="124"/>
      <c r="BRP37"/>
      <c r="BRQ37" s="124"/>
      <c r="BRR37"/>
      <c r="BRS37" s="124"/>
      <c r="BRT37"/>
      <c r="BRU37" s="124"/>
      <c r="BRV37"/>
      <c r="BRW37" s="124"/>
      <c r="BRX37"/>
      <c r="BRY37" s="124"/>
      <c r="BRZ37"/>
      <c r="BSA37" s="124"/>
      <c r="BSB37"/>
      <c r="BSC37" s="124"/>
      <c r="BSD37"/>
      <c r="BSE37" s="124"/>
      <c r="BSF37"/>
      <c r="BSG37" s="124"/>
      <c r="BSH37"/>
      <c r="BSI37" s="124"/>
      <c r="BSJ37"/>
      <c r="BSK37" s="124"/>
      <c r="BSL37"/>
      <c r="BSM37" s="124"/>
      <c r="BSN37"/>
      <c r="BSO37" s="124"/>
      <c r="BSP37"/>
      <c r="BSQ37" s="124"/>
      <c r="BSR37"/>
      <c r="BSS37" s="124"/>
      <c r="BST37"/>
      <c r="BSU37" s="124"/>
      <c r="BSV37"/>
      <c r="BSW37" s="124"/>
      <c r="BSX37"/>
      <c r="BSY37" s="124"/>
      <c r="BSZ37"/>
      <c r="BTA37" s="124"/>
      <c r="BTB37"/>
      <c r="BTC37" s="124"/>
      <c r="BTD37"/>
      <c r="BTE37" s="124"/>
      <c r="BTF37"/>
      <c r="BTG37" s="124"/>
      <c r="BTH37"/>
      <c r="BTI37" s="124"/>
      <c r="BTJ37"/>
      <c r="BTK37" s="124"/>
      <c r="BTL37"/>
      <c r="BTM37" s="124"/>
      <c r="BTN37"/>
      <c r="BTO37" s="124"/>
      <c r="BTP37"/>
      <c r="BTQ37" s="124"/>
      <c r="BTR37"/>
      <c r="BTS37" s="124"/>
      <c r="BTT37"/>
      <c r="BTU37" s="124"/>
      <c r="BTV37"/>
      <c r="BTW37" s="124"/>
      <c r="BTX37"/>
      <c r="BTY37" s="124"/>
      <c r="BTZ37"/>
      <c r="BUA37" s="124"/>
      <c r="BUB37"/>
      <c r="BUC37" s="124"/>
      <c r="BUD37"/>
      <c r="BUE37" s="124"/>
      <c r="BUF37"/>
      <c r="BUG37" s="124"/>
      <c r="BUH37"/>
      <c r="BUI37" s="124"/>
      <c r="BUJ37"/>
      <c r="BUK37" s="124"/>
      <c r="BUL37"/>
      <c r="BUM37" s="124"/>
      <c r="BUN37"/>
      <c r="BUO37" s="124"/>
      <c r="BUP37"/>
      <c r="BUQ37" s="124"/>
      <c r="BUR37"/>
      <c r="BUS37" s="124"/>
      <c r="BUT37"/>
      <c r="BUU37" s="124"/>
      <c r="BUV37"/>
      <c r="BUW37" s="124"/>
      <c r="BUX37"/>
      <c r="BUY37" s="124"/>
      <c r="BUZ37"/>
      <c r="BVA37" s="124"/>
      <c r="BVB37"/>
      <c r="BVC37" s="124"/>
      <c r="BVD37"/>
      <c r="BVE37" s="124"/>
      <c r="BVF37"/>
      <c r="BVG37" s="124"/>
      <c r="BVH37"/>
      <c r="BVI37" s="124"/>
      <c r="BVJ37"/>
      <c r="BVK37" s="124"/>
      <c r="BVL37"/>
      <c r="BVM37" s="124"/>
      <c r="BVN37"/>
      <c r="BVO37" s="124"/>
      <c r="BVP37"/>
      <c r="BVQ37" s="124"/>
      <c r="BVR37"/>
      <c r="BVS37" s="124"/>
      <c r="BVT37"/>
      <c r="BVU37" s="124"/>
      <c r="BVV37"/>
      <c r="BVW37" s="124"/>
      <c r="BVX37"/>
      <c r="BVY37" s="124"/>
      <c r="BVZ37"/>
      <c r="BWA37" s="124"/>
      <c r="BWB37"/>
      <c r="BWC37" s="124"/>
      <c r="BWD37"/>
      <c r="BWE37" s="124"/>
      <c r="BWF37"/>
      <c r="BWG37" s="124"/>
      <c r="BWH37"/>
      <c r="BWI37" s="124"/>
      <c r="BWJ37"/>
      <c r="BWK37" s="124"/>
      <c r="BWL37"/>
      <c r="BWM37" s="124"/>
      <c r="BWN37"/>
      <c r="BWO37" s="124"/>
      <c r="BWP37"/>
      <c r="BWQ37" s="124"/>
      <c r="BWR37"/>
      <c r="BWS37" s="124"/>
      <c r="BWT37"/>
      <c r="BWU37" s="124"/>
      <c r="BWV37"/>
      <c r="BWW37" s="124"/>
      <c r="BWX37"/>
      <c r="BWY37" s="124"/>
      <c r="BWZ37"/>
      <c r="BXA37" s="124"/>
      <c r="BXB37"/>
      <c r="BXC37" s="124"/>
      <c r="BXD37"/>
      <c r="BXE37" s="124"/>
      <c r="BXF37"/>
      <c r="BXG37" s="124"/>
      <c r="BXH37"/>
      <c r="BXI37" s="124"/>
      <c r="BXJ37"/>
      <c r="BXK37" s="124"/>
      <c r="BXL37"/>
      <c r="BXM37" s="124"/>
      <c r="BXN37"/>
      <c r="BXO37" s="124"/>
      <c r="BXP37"/>
      <c r="BXQ37" s="124"/>
      <c r="BXR37"/>
      <c r="BXS37" s="124"/>
      <c r="BXT37"/>
      <c r="BXU37" s="124"/>
      <c r="BXV37"/>
      <c r="BXW37" s="124"/>
      <c r="BXX37"/>
      <c r="BXY37" s="124"/>
      <c r="BXZ37"/>
      <c r="BYA37" s="124"/>
      <c r="BYB37"/>
      <c r="BYC37" s="124"/>
      <c r="BYD37"/>
      <c r="BYE37" s="124"/>
      <c r="BYF37"/>
      <c r="BYG37" s="124"/>
      <c r="BYH37"/>
      <c r="BYI37" s="124"/>
      <c r="BYJ37"/>
      <c r="BYK37" s="124"/>
      <c r="BYL37"/>
      <c r="BYM37" s="124"/>
      <c r="BYN37"/>
      <c r="BYO37" s="124"/>
      <c r="BYP37"/>
      <c r="BYQ37" s="124"/>
      <c r="BYR37"/>
      <c r="BYS37" s="124"/>
      <c r="BYT37"/>
      <c r="BYU37" s="124"/>
      <c r="BYV37"/>
      <c r="BYW37" s="124"/>
      <c r="BYX37"/>
      <c r="BYY37" s="124"/>
      <c r="BYZ37"/>
      <c r="BZA37" s="124"/>
      <c r="BZB37"/>
      <c r="BZC37" s="124"/>
      <c r="BZD37"/>
      <c r="BZE37" s="124"/>
      <c r="BZF37"/>
      <c r="BZG37" s="124"/>
      <c r="BZH37"/>
      <c r="BZI37" s="124"/>
      <c r="BZJ37"/>
      <c r="BZK37" s="124"/>
      <c r="BZL37"/>
      <c r="BZM37" s="124"/>
      <c r="BZN37"/>
      <c r="BZO37" s="124"/>
      <c r="BZP37"/>
      <c r="BZQ37" s="124"/>
      <c r="BZR37"/>
      <c r="BZS37" s="124"/>
      <c r="BZT37"/>
      <c r="BZU37" s="124"/>
      <c r="BZV37"/>
      <c r="BZW37" s="124"/>
      <c r="BZX37"/>
      <c r="BZY37" s="124"/>
      <c r="BZZ37"/>
      <c r="CAA37" s="124"/>
      <c r="CAB37"/>
      <c r="CAC37" s="124"/>
      <c r="CAD37"/>
      <c r="CAE37" s="124"/>
      <c r="CAF37"/>
      <c r="CAG37" s="124"/>
      <c r="CAH37"/>
      <c r="CAI37" s="124"/>
      <c r="CAJ37"/>
      <c r="CAK37" s="124"/>
      <c r="CAL37"/>
      <c r="CAM37" s="124"/>
      <c r="CAN37"/>
      <c r="CAO37" s="124"/>
      <c r="CAP37"/>
      <c r="CAQ37" s="124"/>
      <c r="CAR37"/>
      <c r="CAS37" s="124"/>
      <c r="CAT37"/>
      <c r="CAU37" s="124"/>
      <c r="CAV37"/>
      <c r="CAW37" s="124"/>
      <c r="CAX37"/>
      <c r="CAY37" s="124"/>
      <c r="CAZ37"/>
      <c r="CBA37" s="124"/>
      <c r="CBB37"/>
      <c r="CBC37" s="124"/>
      <c r="CBD37"/>
      <c r="CBE37" s="124"/>
      <c r="CBF37"/>
      <c r="CBG37" s="124"/>
      <c r="CBH37"/>
      <c r="CBI37" s="124"/>
      <c r="CBJ37"/>
      <c r="CBK37" s="124"/>
      <c r="CBL37"/>
      <c r="CBM37" s="124"/>
      <c r="CBN37"/>
      <c r="CBO37" s="124"/>
      <c r="CBP37"/>
      <c r="CBQ37" s="124"/>
      <c r="CBR37"/>
      <c r="CBS37" s="124"/>
      <c r="CBT37"/>
      <c r="CBU37" s="124"/>
      <c r="CBV37"/>
      <c r="CBW37" s="124"/>
      <c r="CBX37"/>
      <c r="CBY37" s="124"/>
      <c r="CBZ37"/>
      <c r="CCA37" s="124"/>
      <c r="CCB37"/>
      <c r="CCC37" s="124"/>
      <c r="CCD37"/>
      <c r="CCE37" s="124"/>
      <c r="CCF37"/>
      <c r="CCG37" s="124"/>
      <c r="CCH37"/>
      <c r="CCI37" s="124"/>
      <c r="CCJ37"/>
      <c r="CCK37" s="124"/>
      <c r="CCL37"/>
      <c r="CCM37" s="124"/>
      <c r="CCN37"/>
      <c r="CCO37" s="124"/>
      <c r="CCP37"/>
      <c r="CCQ37" s="124"/>
      <c r="CCR37"/>
      <c r="CCS37" s="124"/>
      <c r="CCT37"/>
      <c r="CCU37" s="124"/>
      <c r="CCV37"/>
      <c r="CCW37" s="124"/>
      <c r="CCX37"/>
      <c r="CCY37" s="124"/>
      <c r="CCZ37"/>
      <c r="CDA37" s="124"/>
      <c r="CDB37"/>
      <c r="CDC37" s="124"/>
      <c r="CDD37"/>
      <c r="CDE37" s="124"/>
      <c r="CDF37"/>
      <c r="CDG37" s="124"/>
      <c r="CDH37"/>
      <c r="CDI37" s="124"/>
      <c r="CDJ37"/>
      <c r="CDK37" s="124"/>
      <c r="CDL37"/>
      <c r="CDM37" s="124"/>
      <c r="CDN37"/>
      <c r="CDO37" s="124"/>
      <c r="CDP37"/>
      <c r="CDQ37" s="124"/>
      <c r="CDR37"/>
      <c r="CDS37" s="124"/>
      <c r="CDT37"/>
      <c r="CDU37" s="124"/>
      <c r="CDV37"/>
      <c r="CDW37" s="124"/>
      <c r="CDX37"/>
      <c r="CDY37" s="124"/>
      <c r="CDZ37"/>
      <c r="CEA37" s="124"/>
      <c r="CEB37"/>
      <c r="CEC37" s="124"/>
      <c r="CED37"/>
      <c r="CEE37" s="124"/>
      <c r="CEF37"/>
      <c r="CEG37" s="124"/>
      <c r="CEH37"/>
      <c r="CEI37" s="124"/>
      <c r="CEJ37"/>
      <c r="CEK37" s="124"/>
      <c r="CEL37"/>
      <c r="CEM37" s="124"/>
      <c r="CEN37"/>
      <c r="CEO37" s="124"/>
      <c r="CEP37"/>
      <c r="CEQ37" s="124"/>
      <c r="CER37"/>
      <c r="CES37" s="124"/>
      <c r="CET37"/>
      <c r="CEU37" s="124"/>
      <c r="CEV37"/>
      <c r="CEW37" s="124"/>
      <c r="CEX37"/>
      <c r="CEY37" s="124"/>
      <c r="CEZ37"/>
      <c r="CFA37" s="124"/>
      <c r="CFB37"/>
      <c r="CFC37" s="124"/>
      <c r="CFD37"/>
      <c r="CFE37" s="124"/>
      <c r="CFF37"/>
      <c r="CFG37" s="124"/>
      <c r="CFH37"/>
      <c r="CFI37" s="124"/>
      <c r="CFJ37"/>
      <c r="CFK37" s="124"/>
      <c r="CFL37"/>
      <c r="CFM37" s="124"/>
      <c r="CFN37"/>
      <c r="CFO37" s="124"/>
      <c r="CFP37"/>
      <c r="CFQ37" s="124"/>
      <c r="CFR37"/>
      <c r="CFS37" s="124"/>
      <c r="CFT37"/>
      <c r="CFU37" s="124"/>
      <c r="CFV37"/>
      <c r="CFW37" s="124"/>
      <c r="CFX37"/>
      <c r="CFY37" s="124"/>
      <c r="CFZ37"/>
      <c r="CGA37" s="124"/>
      <c r="CGB37"/>
      <c r="CGC37" s="124"/>
      <c r="CGD37"/>
      <c r="CGE37" s="124"/>
      <c r="CGF37"/>
      <c r="CGG37" s="124"/>
      <c r="CGH37"/>
      <c r="CGI37" s="124"/>
      <c r="CGJ37"/>
      <c r="CGK37" s="124"/>
      <c r="CGL37"/>
      <c r="CGM37" s="124"/>
      <c r="CGN37"/>
      <c r="CGO37" s="124"/>
      <c r="CGP37"/>
      <c r="CGQ37" s="124"/>
      <c r="CGR37"/>
      <c r="CGS37" s="124"/>
      <c r="CGT37"/>
      <c r="CGU37" s="124"/>
      <c r="CGV37"/>
      <c r="CGW37" s="124"/>
      <c r="CGX37"/>
      <c r="CGY37" s="124"/>
      <c r="CGZ37"/>
      <c r="CHA37" s="124"/>
      <c r="CHB37"/>
      <c r="CHC37" s="124"/>
      <c r="CHD37"/>
      <c r="CHE37" s="124"/>
      <c r="CHF37"/>
      <c r="CHG37" s="124"/>
      <c r="CHH37"/>
      <c r="CHI37" s="124"/>
      <c r="CHJ37"/>
      <c r="CHK37" s="124"/>
      <c r="CHL37"/>
      <c r="CHM37" s="124"/>
      <c r="CHN37"/>
      <c r="CHO37" s="124"/>
      <c r="CHP37"/>
      <c r="CHQ37" s="124"/>
      <c r="CHR37"/>
      <c r="CHS37" s="124"/>
      <c r="CHT37"/>
      <c r="CHU37" s="124"/>
      <c r="CHV37"/>
      <c r="CHW37" s="124"/>
      <c r="CHX37"/>
      <c r="CHY37" s="124"/>
      <c r="CHZ37"/>
      <c r="CIA37" s="124"/>
      <c r="CIB37"/>
      <c r="CIC37" s="124"/>
      <c r="CID37"/>
      <c r="CIE37" s="124"/>
      <c r="CIF37"/>
      <c r="CIG37" s="124"/>
      <c r="CIH37"/>
      <c r="CII37" s="124"/>
      <c r="CIJ37"/>
      <c r="CIK37" s="124"/>
      <c r="CIL37"/>
      <c r="CIM37" s="124"/>
      <c r="CIN37"/>
      <c r="CIO37" s="124"/>
      <c r="CIP37"/>
      <c r="CIQ37" s="124"/>
      <c r="CIR37"/>
      <c r="CIS37" s="124"/>
      <c r="CIT37"/>
      <c r="CIU37" s="124"/>
      <c r="CIV37"/>
      <c r="CIW37" s="124"/>
      <c r="CIX37"/>
      <c r="CIY37" s="124"/>
      <c r="CIZ37"/>
      <c r="CJA37" s="124"/>
      <c r="CJB37"/>
      <c r="CJC37" s="124"/>
      <c r="CJD37"/>
      <c r="CJE37" s="124"/>
      <c r="CJF37"/>
      <c r="CJG37" s="124"/>
      <c r="CJH37"/>
      <c r="CJI37" s="124"/>
      <c r="CJJ37"/>
      <c r="CJK37" s="124"/>
      <c r="CJL37"/>
      <c r="CJM37" s="124"/>
      <c r="CJN37"/>
      <c r="CJO37" s="124"/>
      <c r="CJP37"/>
      <c r="CJQ37" s="124"/>
      <c r="CJR37"/>
      <c r="CJS37" s="124"/>
      <c r="CJT37"/>
      <c r="CJU37" s="124"/>
      <c r="CJV37"/>
      <c r="CJW37" s="124"/>
      <c r="CJX37"/>
      <c r="CJY37" s="124"/>
      <c r="CJZ37"/>
      <c r="CKA37" s="124"/>
      <c r="CKB37"/>
      <c r="CKC37" s="124"/>
      <c r="CKD37"/>
      <c r="CKE37" s="124"/>
      <c r="CKF37"/>
      <c r="CKG37" s="124"/>
      <c r="CKH37"/>
      <c r="CKI37" s="124"/>
      <c r="CKJ37"/>
      <c r="CKK37" s="124"/>
      <c r="CKL37"/>
      <c r="CKM37" s="124"/>
      <c r="CKN37"/>
      <c r="CKO37" s="124"/>
      <c r="CKP37"/>
      <c r="CKQ37" s="124"/>
      <c r="CKR37"/>
      <c r="CKS37" s="124"/>
      <c r="CKT37"/>
      <c r="CKU37" s="124"/>
      <c r="CKV37"/>
      <c r="CKW37" s="124"/>
      <c r="CKX37"/>
      <c r="CKY37" s="124"/>
      <c r="CKZ37"/>
      <c r="CLA37" s="124"/>
      <c r="CLB37"/>
      <c r="CLC37" s="124"/>
      <c r="CLD37"/>
      <c r="CLE37" s="124"/>
      <c r="CLF37"/>
      <c r="CLG37" s="124"/>
      <c r="CLH37"/>
      <c r="CLI37" s="124"/>
      <c r="CLJ37"/>
      <c r="CLK37" s="124"/>
      <c r="CLL37"/>
      <c r="CLM37" s="124"/>
      <c r="CLN37"/>
      <c r="CLO37" s="124"/>
      <c r="CLP37"/>
      <c r="CLQ37" s="124"/>
      <c r="CLR37"/>
      <c r="CLS37" s="124"/>
      <c r="CLT37"/>
      <c r="CLU37" s="124"/>
      <c r="CLV37"/>
      <c r="CLW37" s="124"/>
      <c r="CLX37"/>
      <c r="CLY37" s="124"/>
      <c r="CLZ37"/>
      <c r="CMA37" s="124"/>
      <c r="CMB37"/>
      <c r="CMC37" s="124"/>
      <c r="CMD37"/>
      <c r="CME37" s="124"/>
      <c r="CMF37"/>
      <c r="CMG37" s="124"/>
      <c r="CMH37"/>
      <c r="CMI37" s="124"/>
      <c r="CMJ37"/>
      <c r="CMK37" s="124"/>
      <c r="CML37"/>
      <c r="CMM37" s="124"/>
      <c r="CMN37"/>
      <c r="CMO37" s="124"/>
      <c r="CMP37"/>
      <c r="CMQ37" s="124"/>
      <c r="CMR37"/>
      <c r="CMS37" s="124"/>
      <c r="CMT37"/>
      <c r="CMU37" s="124"/>
      <c r="CMV37"/>
      <c r="CMW37" s="124"/>
      <c r="CMX37"/>
      <c r="CMY37" s="124"/>
      <c r="CMZ37"/>
      <c r="CNA37" s="124"/>
      <c r="CNB37"/>
      <c r="CNC37" s="124"/>
      <c r="CND37"/>
      <c r="CNE37" s="124"/>
      <c r="CNF37"/>
      <c r="CNG37" s="124"/>
      <c r="CNH37"/>
      <c r="CNI37" s="124"/>
      <c r="CNJ37"/>
      <c r="CNK37" s="124"/>
      <c r="CNL37"/>
      <c r="CNM37" s="124"/>
      <c r="CNN37"/>
      <c r="CNO37" s="124"/>
      <c r="CNP37"/>
      <c r="CNQ37" s="124"/>
      <c r="CNR37"/>
      <c r="CNS37" s="124"/>
      <c r="CNT37"/>
      <c r="CNU37" s="124"/>
      <c r="CNV37"/>
      <c r="CNW37" s="124"/>
      <c r="CNX37"/>
      <c r="CNY37" s="124"/>
      <c r="CNZ37"/>
      <c r="COA37" s="124"/>
      <c r="COB37"/>
      <c r="COC37" s="124"/>
      <c r="COD37"/>
      <c r="COE37" s="124"/>
      <c r="COF37"/>
      <c r="COG37" s="124"/>
      <c r="COH37"/>
      <c r="COI37" s="124"/>
      <c r="COJ37"/>
      <c r="COK37" s="124"/>
      <c r="COL37"/>
      <c r="COM37" s="124"/>
      <c r="CON37"/>
      <c r="COO37" s="124"/>
      <c r="COP37"/>
      <c r="COQ37" s="124"/>
      <c r="COR37"/>
      <c r="COS37" s="124"/>
      <c r="COT37"/>
      <c r="COU37" s="124"/>
      <c r="COV37"/>
      <c r="COW37" s="124"/>
      <c r="COX37"/>
      <c r="COY37" s="124"/>
      <c r="COZ37"/>
      <c r="CPA37" s="124"/>
      <c r="CPB37"/>
      <c r="CPC37" s="124"/>
      <c r="CPD37"/>
      <c r="CPE37" s="124"/>
      <c r="CPF37"/>
      <c r="CPG37" s="124"/>
      <c r="CPH37"/>
      <c r="CPI37" s="124"/>
      <c r="CPJ37"/>
      <c r="CPK37" s="124"/>
      <c r="CPL37"/>
      <c r="CPM37" s="124"/>
      <c r="CPN37"/>
      <c r="CPO37" s="124"/>
      <c r="CPP37"/>
      <c r="CPQ37" s="124"/>
      <c r="CPR37"/>
      <c r="CPS37" s="124"/>
      <c r="CPT37"/>
      <c r="CPU37" s="124"/>
      <c r="CPV37"/>
      <c r="CPW37" s="124"/>
      <c r="CPX37"/>
      <c r="CPY37" s="124"/>
      <c r="CPZ37"/>
      <c r="CQA37" s="124"/>
      <c r="CQB37"/>
      <c r="CQC37" s="124"/>
      <c r="CQD37"/>
      <c r="CQE37" s="124"/>
      <c r="CQF37"/>
      <c r="CQG37" s="124"/>
      <c r="CQH37"/>
      <c r="CQI37" s="124"/>
      <c r="CQJ37"/>
      <c r="CQK37" s="124"/>
      <c r="CQL37"/>
      <c r="CQM37" s="124"/>
      <c r="CQN37"/>
      <c r="CQO37" s="124"/>
      <c r="CQP37"/>
      <c r="CQQ37" s="124"/>
      <c r="CQR37"/>
      <c r="CQS37" s="124"/>
      <c r="CQT37"/>
      <c r="CQU37" s="124"/>
      <c r="CQV37"/>
      <c r="CQW37" s="124"/>
      <c r="CQX37"/>
      <c r="CQY37" s="124"/>
      <c r="CQZ37"/>
      <c r="CRA37" s="124"/>
      <c r="CRB37"/>
      <c r="CRC37" s="124"/>
      <c r="CRD37"/>
      <c r="CRE37" s="124"/>
      <c r="CRF37"/>
      <c r="CRG37" s="124"/>
      <c r="CRH37"/>
      <c r="CRI37" s="124"/>
      <c r="CRJ37"/>
      <c r="CRK37" s="124"/>
      <c r="CRL37"/>
      <c r="CRM37" s="124"/>
      <c r="CRN37"/>
      <c r="CRO37" s="124"/>
      <c r="CRP37"/>
      <c r="CRQ37" s="124"/>
      <c r="CRR37"/>
      <c r="CRS37" s="124"/>
      <c r="CRT37"/>
      <c r="CRU37" s="124"/>
      <c r="CRV37"/>
      <c r="CRW37" s="124"/>
      <c r="CRX37"/>
      <c r="CRY37" s="124"/>
      <c r="CRZ37"/>
      <c r="CSA37" s="124"/>
      <c r="CSB37"/>
      <c r="CSC37" s="124"/>
      <c r="CSD37"/>
      <c r="CSE37" s="124"/>
      <c r="CSF37"/>
      <c r="CSG37" s="124"/>
      <c r="CSH37"/>
      <c r="CSI37" s="124"/>
      <c r="CSJ37"/>
      <c r="CSK37" s="124"/>
      <c r="CSL37"/>
      <c r="CSM37" s="124"/>
      <c r="CSN37"/>
      <c r="CSO37" s="124"/>
      <c r="CSP37"/>
      <c r="CSQ37" s="124"/>
      <c r="CSR37"/>
      <c r="CSS37" s="124"/>
      <c r="CST37"/>
      <c r="CSU37" s="124"/>
      <c r="CSV37"/>
      <c r="CSW37" s="124"/>
      <c r="CSX37"/>
      <c r="CSY37" s="124"/>
      <c r="CSZ37"/>
      <c r="CTA37" s="124"/>
      <c r="CTB37"/>
      <c r="CTC37" s="124"/>
      <c r="CTD37"/>
      <c r="CTE37" s="124"/>
      <c r="CTF37"/>
      <c r="CTG37" s="124"/>
      <c r="CTH37"/>
      <c r="CTI37" s="124"/>
      <c r="CTJ37"/>
      <c r="CTK37" s="124"/>
      <c r="CTL37"/>
      <c r="CTM37" s="124"/>
      <c r="CTN37"/>
      <c r="CTO37" s="124"/>
      <c r="CTP37"/>
      <c r="CTQ37" s="124"/>
      <c r="CTR37"/>
      <c r="CTS37" s="124"/>
      <c r="CTT37"/>
      <c r="CTU37" s="124"/>
      <c r="CTV37"/>
      <c r="CTW37" s="124"/>
      <c r="CTX37"/>
      <c r="CTY37" s="124"/>
      <c r="CTZ37"/>
      <c r="CUA37" s="124"/>
      <c r="CUB37"/>
      <c r="CUC37" s="124"/>
      <c r="CUD37"/>
      <c r="CUE37" s="124"/>
      <c r="CUF37"/>
      <c r="CUG37" s="124"/>
      <c r="CUH37"/>
      <c r="CUI37" s="124"/>
      <c r="CUJ37"/>
      <c r="CUK37" s="124"/>
      <c r="CUL37"/>
      <c r="CUM37" s="124"/>
      <c r="CUN37"/>
      <c r="CUO37" s="124"/>
      <c r="CUP37"/>
      <c r="CUQ37" s="124"/>
      <c r="CUR37"/>
      <c r="CUS37" s="124"/>
      <c r="CUT37"/>
      <c r="CUU37" s="124"/>
      <c r="CUV37"/>
      <c r="CUW37" s="124"/>
      <c r="CUX37"/>
      <c r="CUY37" s="124"/>
      <c r="CUZ37"/>
      <c r="CVA37" s="124"/>
      <c r="CVB37"/>
      <c r="CVC37" s="124"/>
      <c r="CVD37"/>
      <c r="CVE37" s="124"/>
      <c r="CVF37"/>
      <c r="CVG37" s="124"/>
      <c r="CVH37"/>
      <c r="CVI37" s="124"/>
      <c r="CVJ37"/>
      <c r="CVK37" s="124"/>
      <c r="CVL37"/>
      <c r="CVM37" s="124"/>
      <c r="CVN37"/>
      <c r="CVO37" s="124"/>
      <c r="CVP37"/>
      <c r="CVQ37" s="124"/>
      <c r="CVR37"/>
      <c r="CVS37" s="124"/>
      <c r="CVT37"/>
      <c r="CVU37" s="124"/>
      <c r="CVV37"/>
      <c r="CVW37" s="124"/>
      <c r="CVX37"/>
      <c r="CVY37" s="124"/>
      <c r="CVZ37"/>
      <c r="CWA37" s="124"/>
      <c r="CWB37"/>
      <c r="CWC37" s="124"/>
      <c r="CWD37"/>
      <c r="CWE37" s="124"/>
      <c r="CWF37"/>
      <c r="CWG37" s="124"/>
      <c r="CWH37"/>
      <c r="CWI37" s="124"/>
      <c r="CWJ37"/>
      <c r="CWK37" s="124"/>
      <c r="CWL37"/>
      <c r="CWM37" s="124"/>
      <c r="CWN37"/>
      <c r="CWO37" s="124"/>
      <c r="CWP37"/>
      <c r="CWQ37" s="124"/>
      <c r="CWR37"/>
      <c r="CWS37" s="124"/>
      <c r="CWT37"/>
      <c r="CWU37" s="124"/>
      <c r="CWV37"/>
      <c r="CWW37" s="124"/>
      <c r="CWX37"/>
      <c r="CWY37" s="124"/>
      <c r="CWZ37"/>
      <c r="CXA37" s="124"/>
      <c r="CXB37"/>
      <c r="CXC37" s="124"/>
      <c r="CXD37"/>
      <c r="CXE37" s="124"/>
      <c r="CXF37"/>
      <c r="CXG37" s="124"/>
      <c r="CXH37"/>
      <c r="CXI37" s="124"/>
      <c r="CXJ37"/>
      <c r="CXK37" s="124"/>
      <c r="CXL37"/>
      <c r="CXM37" s="124"/>
      <c r="CXN37"/>
      <c r="CXO37" s="124"/>
      <c r="CXP37"/>
      <c r="CXQ37" s="124"/>
      <c r="CXR37"/>
      <c r="CXS37" s="124"/>
      <c r="CXT37"/>
      <c r="CXU37" s="124"/>
      <c r="CXV37"/>
      <c r="CXW37" s="124"/>
      <c r="CXX37"/>
      <c r="CXY37" s="124"/>
      <c r="CXZ37"/>
      <c r="CYA37" s="124"/>
      <c r="CYB37"/>
      <c r="CYC37" s="124"/>
      <c r="CYD37"/>
      <c r="CYE37" s="124"/>
      <c r="CYF37"/>
      <c r="CYG37" s="124"/>
      <c r="CYH37"/>
      <c r="CYI37" s="124"/>
      <c r="CYJ37"/>
      <c r="CYK37" s="124"/>
      <c r="CYL37"/>
      <c r="CYM37" s="124"/>
      <c r="CYN37"/>
      <c r="CYO37" s="124"/>
      <c r="CYP37"/>
      <c r="CYQ37" s="124"/>
      <c r="CYR37"/>
      <c r="CYS37" s="124"/>
      <c r="CYT37"/>
      <c r="CYU37" s="124"/>
      <c r="CYV37"/>
      <c r="CYW37" s="124"/>
      <c r="CYX37"/>
      <c r="CYY37" s="124"/>
      <c r="CYZ37"/>
      <c r="CZA37" s="124"/>
      <c r="CZB37"/>
      <c r="CZC37" s="124"/>
      <c r="CZD37"/>
      <c r="CZE37" s="124"/>
      <c r="CZF37"/>
      <c r="CZG37" s="124"/>
      <c r="CZH37"/>
      <c r="CZI37" s="124"/>
      <c r="CZJ37"/>
      <c r="CZK37" s="124"/>
      <c r="CZL37"/>
      <c r="CZM37" s="124"/>
      <c r="CZN37"/>
      <c r="CZO37" s="124"/>
      <c r="CZP37"/>
      <c r="CZQ37" s="124"/>
      <c r="CZR37"/>
      <c r="CZS37" s="124"/>
      <c r="CZT37"/>
      <c r="CZU37" s="124"/>
      <c r="CZV37"/>
      <c r="CZW37" s="124"/>
      <c r="CZX37"/>
      <c r="CZY37" s="124"/>
      <c r="CZZ37"/>
      <c r="DAA37" s="124"/>
      <c r="DAB37"/>
      <c r="DAC37" s="124"/>
      <c r="DAD37"/>
      <c r="DAE37" s="124"/>
      <c r="DAF37"/>
      <c r="DAG37" s="124"/>
      <c r="DAH37"/>
      <c r="DAI37" s="124"/>
      <c r="DAJ37"/>
      <c r="DAK37" s="124"/>
      <c r="DAL37"/>
      <c r="DAM37" s="124"/>
      <c r="DAN37"/>
      <c r="DAO37" s="124"/>
      <c r="DAP37"/>
      <c r="DAQ37" s="124"/>
      <c r="DAR37"/>
      <c r="DAS37" s="124"/>
      <c r="DAT37"/>
      <c r="DAU37" s="124"/>
      <c r="DAV37"/>
      <c r="DAW37" s="124"/>
      <c r="DAX37"/>
      <c r="DAY37" s="124"/>
      <c r="DAZ37"/>
      <c r="DBA37" s="124"/>
      <c r="DBB37"/>
      <c r="DBC37" s="124"/>
      <c r="DBD37"/>
      <c r="DBE37" s="124"/>
      <c r="DBF37"/>
      <c r="DBG37" s="124"/>
      <c r="DBH37"/>
      <c r="DBI37" s="124"/>
      <c r="DBJ37"/>
      <c r="DBK37" s="124"/>
      <c r="DBL37"/>
      <c r="DBM37" s="124"/>
      <c r="DBN37"/>
      <c r="DBO37" s="124"/>
      <c r="DBP37"/>
      <c r="DBQ37" s="124"/>
      <c r="DBR37"/>
      <c r="DBS37" s="124"/>
      <c r="DBT37"/>
      <c r="DBU37" s="124"/>
      <c r="DBV37"/>
      <c r="DBW37" s="124"/>
      <c r="DBX37"/>
      <c r="DBY37" s="124"/>
      <c r="DBZ37"/>
      <c r="DCA37" s="124"/>
      <c r="DCB37"/>
      <c r="DCC37" s="124"/>
      <c r="DCD37"/>
      <c r="DCE37" s="124"/>
      <c r="DCF37"/>
      <c r="DCG37" s="124"/>
      <c r="DCH37"/>
      <c r="DCI37" s="124"/>
      <c r="DCJ37"/>
      <c r="DCK37" s="124"/>
      <c r="DCL37"/>
      <c r="DCM37" s="124"/>
      <c r="DCN37"/>
      <c r="DCO37" s="124"/>
      <c r="DCP37"/>
      <c r="DCQ37" s="124"/>
      <c r="DCR37"/>
      <c r="DCS37" s="124"/>
      <c r="DCT37"/>
      <c r="DCU37" s="124"/>
      <c r="DCV37"/>
      <c r="DCW37" s="124"/>
      <c r="DCX37"/>
      <c r="DCY37" s="124"/>
      <c r="DCZ37"/>
      <c r="DDA37" s="124"/>
      <c r="DDB37"/>
      <c r="DDC37" s="124"/>
      <c r="DDD37"/>
      <c r="DDE37" s="124"/>
      <c r="DDF37"/>
      <c r="DDG37" s="124"/>
      <c r="DDH37"/>
      <c r="DDI37" s="124"/>
      <c r="DDJ37"/>
      <c r="DDK37" s="124"/>
      <c r="DDL37"/>
      <c r="DDM37" s="124"/>
      <c r="DDN37"/>
      <c r="DDO37" s="124"/>
      <c r="DDP37"/>
      <c r="DDQ37" s="124"/>
      <c r="DDR37"/>
      <c r="DDS37" s="124"/>
      <c r="DDT37"/>
      <c r="DDU37" s="124"/>
      <c r="DDV37"/>
      <c r="DDW37" s="124"/>
      <c r="DDX37"/>
      <c r="DDY37" s="124"/>
      <c r="DDZ37"/>
      <c r="DEA37" s="124"/>
      <c r="DEB37"/>
      <c r="DEC37" s="124"/>
      <c r="DED37"/>
      <c r="DEE37" s="124"/>
      <c r="DEF37"/>
      <c r="DEG37" s="124"/>
      <c r="DEH37"/>
      <c r="DEI37" s="124"/>
      <c r="DEJ37"/>
      <c r="DEK37" s="124"/>
      <c r="DEL37"/>
      <c r="DEM37" s="124"/>
      <c r="DEN37"/>
      <c r="DEO37" s="124"/>
      <c r="DEP37"/>
      <c r="DEQ37" s="124"/>
      <c r="DER37"/>
      <c r="DES37" s="124"/>
      <c r="DET37"/>
      <c r="DEU37" s="124"/>
      <c r="DEV37"/>
      <c r="DEW37" s="124"/>
      <c r="DEX37"/>
      <c r="DEY37" s="124"/>
      <c r="DEZ37"/>
      <c r="DFA37" s="124"/>
      <c r="DFB37"/>
      <c r="DFC37" s="124"/>
      <c r="DFD37"/>
      <c r="DFE37" s="124"/>
      <c r="DFF37"/>
      <c r="DFG37" s="124"/>
      <c r="DFH37"/>
      <c r="DFI37" s="124"/>
      <c r="DFJ37"/>
      <c r="DFK37" s="124"/>
      <c r="DFL37"/>
      <c r="DFM37" s="124"/>
      <c r="DFN37"/>
      <c r="DFO37" s="124"/>
      <c r="DFP37"/>
      <c r="DFQ37" s="124"/>
      <c r="DFR37"/>
      <c r="DFS37" s="124"/>
      <c r="DFT37"/>
      <c r="DFU37" s="124"/>
      <c r="DFV37"/>
      <c r="DFW37" s="124"/>
      <c r="DFX37"/>
      <c r="DFY37" s="124"/>
      <c r="DFZ37"/>
      <c r="DGA37" s="124"/>
      <c r="DGB37"/>
      <c r="DGC37" s="124"/>
      <c r="DGD37"/>
      <c r="DGE37" s="124"/>
      <c r="DGF37"/>
      <c r="DGG37" s="124"/>
      <c r="DGH37"/>
      <c r="DGI37" s="124"/>
      <c r="DGJ37"/>
      <c r="DGK37" s="124"/>
      <c r="DGL37"/>
      <c r="DGM37" s="124"/>
      <c r="DGN37"/>
      <c r="DGO37" s="124"/>
      <c r="DGP37"/>
      <c r="DGQ37" s="124"/>
      <c r="DGR37"/>
      <c r="DGS37" s="124"/>
      <c r="DGT37"/>
      <c r="DGU37" s="124"/>
      <c r="DGV37"/>
      <c r="DGW37" s="124"/>
      <c r="DGX37"/>
      <c r="DGY37" s="124"/>
      <c r="DGZ37"/>
      <c r="DHA37" s="124"/>
      <c r="DHB37"/>
      <c r="DHC37" s="124"/>
      <c r="DHD37"/>
      <c r="DHE37" s="124"/>
      <c r="DHF37"/>
      <c r="DHG37" s="124"/>
      <c r="DHH37"/>
      <c r="DHI37" s="124"/>
      <c r="DHJ37"/>
      <c r="DHK37" s="124"/>
      <c r="DHL37"/>
      <c r="DHM37" s="124"/>
      <c r="DHN37"/>
      <c r="DHO37" s="124"/>
      <c r="DHP37"/>
      <c r="DHQ37" s="124"/>
      <c r="DHR37"/>
      <c r="DHS37" s="124"/>
      <c r="DHT37"/>
      <c r="DHU37" s="124"/>
      <c r="DHV37"/>
      <c r="DHW37" s="124"/>
      <c r="DHX37"/>
      <c r="DHY37" s="124"/>
      <c r="DHZ37"/>
      <c r="DIA37" s="124"/>
      <c r="DIB37"/>
      <c r="DIC37" s="124"/>
      <c r="DID37"/>
      <c r="DIE37" s="124"/>
      <c r="DIF37"/>
      <c r="DIG37" s="124"/>
      <c r="DIH37"/>
      <c r="DII37" s="124"/>
      <c r="DIJ37"/>
      <c r="DIK37" s="124"/>
      <c r="DIL37"/>
      <c r="DIM37" s="124"/>
      <c r="DIN37"/>
      <c r="DIO37" s="124"/>
      <c r="DIP37"/>
      <c r="DIQ37" s="124"/>
      <c r="DIR37"/>
      <c r="DIS37" s="124"/>
      <c r="DIT37"/>
      <c r="DIU37" s="124"/>
      <c r="DIV37"/>
      <c r="DIW37" s="124"/>
      <c r="DIX37"/>
      <c r="DIY37" s="124"/>
      <c r="DIZ37"/>
      <c r="DJA37" s="124"/>
      <c r="DJB37"/>
      <c r="DJC37" s="124"/>
      <c r="DJD37"/>
      <c r="DJE37" s="124"/>
      <c r="DJF37"/>
      <c r="DJG37" s="124"/>
      <c r="DJH37"/>
      <c r="DJI37" s="124"/>
      <c r="DJJ37"/>
      <c r="DJK37" s="124"/>
      <c r="DJL37"/>
      <c r="DJM37" s="124"/>
      <c r="DJN37"/>
      <c r="DJO37" s="124"/>
      <c r="DJP37"/>
      <c r="DJQ37" s="124"/>
      <c r="DJR37"/>
      <c r="DJS37" s="124"/>
      <c r="DJT37"/>
      <c r="DJU37" s="124"/>
      <c r="DJV37"/>
      <c r="DJW37" s="124"/>
      <c r="DJX37"/>
      <c r="DJY37" s="124"/>
      <c r="DJZ37"/>
      <c r="DKA37" s="124"/>
      <c r="DKB37"/>
      <c r="DKC37" s="124"/>
      <c r="DKD37"/>
      <c r="DKE37" s="124"/>
      <c r="DKF37"/>
      <c r="DKG37" s="124"/>
      <c r="DKH37"/>
      <c r="DKI37" s="124"/>
      <c r="DKJ37"/>
      <c r="DKK37" s="124"/>
      <c r="DKL37"/>
      <c r="DKM37" s="124"/>
      <c r="DKN37"/>
      <c r="DKO37" s="124"/>
      <c r="DKP37"/>
      <c r="DKQ37" s="124"/>
      <c r="DKR37"/>
      <c r="DKS37" s="124"/>
      <c r="DKT37"/>
      <c r="DKU37" s="124"/>
      <c r="DKV37"/>
      <c r="DKW37" s="124"/>
      <c r="DKX37"/>
      <c r="DKY37" s="124"/>
      <c r="DKZ37"/>
      <c r="DLA37" s="124"/>
      <c r="DLB37"/>
      <c r="DLC37" s="124"/>
      <c r="DLD37"/>
      <c r="DLE37" s="124"/>
      <c r="DLF37"/>
      <c r="DLG37" s="124"/>
      <c r="DLH37"/>
      <c r="DLI37" s="124"/>
      <c r="DLJ37"/>
      <c r="DLK37" s="124"/>
      <c r="DLL37"/>
      <c r="DLM37" s="124"/>
      <c r="DLN37"/>
      <c r="DLO37" s="124"/>
      <c r="DLP37"/>
      <c r="DLQ37" s="124"/>
      <c r="DLR37"/>
      <c r="DLS37" s="124"/>
      <c r="DLT37"/>
      <c r="DLU37" s="124"/>
      <c r="DLV37"/>
      <c r="DLW37" s="124"/>
      <c r="DLX37"/>
      <c r="DLY37" s="124"/>
      <c r="DLZ37"/>
      <c r="DMA37" s="124"/>
      <c r="DMB37"/>
      <c r="DMC37" s="124"/>
      <c r="DMD37"/>
      <c r="DME37" s="124"/>
      <c r="DMF37"/>
      <c r="DMG37" s="124"/>
      <c r="DMH37"/>
      <c r="DMI37" s="124"/>
      <c r="DMJ37"/>
      <c r="DMK37" s="124"/>
      <c r="DML37"/>
      <c r="DMM37" s="124"/>
      <c r="DMN37"/>
      <c r="DMO37" s="124"/>
      <c r="DMP37"/>
      <c r="DMQ37" s="124"/>
      <c r="DMR37"/>
      <c r="DMS37" s="124"/>
      <c r="DMT37"/>
      <c r="DMU37" s="124"/>
      <c r="DMV37"/>
      <c r="DMW37" s="124"/>
      <c r="DMX37"/>
      <c r="DMY37" s="124"/>
      <c r="DMZ37"/>
      <c r="DNA37" s="124"/>
      <c r="DNB37"/>
      <c r="DNC37" s="124"/>
      <c r="DND37"/>
      <c r="DNE37" s="124"/>
      <c r="DNF37"/>
      <c r="DNG37" s="124"/>
      <c r="DNH37"/>
      <c r="DNI37" s="124"/>
      <c r="DNJ37"/>
      <c r="DNK37" s="124"/>
      <c r="DNL37"/>
      <c r="DNM37" s="124"/>
      <c r="DNN37"/>
      <c r="DNO37" s="124"/>
      <c r="DNP37"/>
      <c r="DNQ37" s="124"/>
      <c r="DNR37"/>
      <c r="DNS37" s="124"/>
      <c r="DNT37"/>
      <c r="DNU37" s="124"/>
      <c r="DNV37"/>
      <c r="DNW37" s="124"/>
      <c r="DNX37"/>
      <c r="DNY37" s="124"/>
      <c r="DNZ37"/>
      <c r="DOA37" s="124"/>
      <c r="DOB37"/>
      <c r="DOC37" s="124"/>
      <c r="DOD37"/>
      <c r="DOE37" s="124"/>
      <c r="DOF37"/>
      <c r="DOG37" s="124"/>
      <c r="DOH37"/>
      <c r="DOI37" s="124"/>
      <c r="DOJ37"/>
      <c r="DOK37" s="124"/>
      <c r="DOL37"/>
      <c r="DOM37" s="124"/>
      <c r="DON37"/>
      <c r="DOO37" s="124"/>
      <c r="DOP37"/>
      <c r="DOQ37" s="124"/>
      <c r="DOR37"/>
      <c r="DOS37" s="124"/>
      <c r="DOT37"/>
      <c r="DOU37" s="124"/>
      <c r="DOV37"/>
      <c r="DOW37" s="124"/>
      <c r="DOX37"/>
      <c r="DOY37" s="124"/>
      <c r="DOZ37"/>
      <c r="DPA37" s="124"/>
      <c r="DPB37"/>
      <c r="DPC37" s="124"/>
      <c r="DPD37"/>
      <c r="DPE37" s="124"/>
      <c r="DPF37"/>
      <c r="DPG37" s="124"/>
      <c r="DPH37"/>
      <c r="DPI37" s="124"/>
      <c r="DPJ37"/>
      <c r="DPK37" s="124"/>
      <c r="DPL37"/>
      <c r="DPM37" s="124"/>
      <c r="DPN37"/>
      <c r="DPO37" s="124"/>
      <c r="DPP37"/>
      <c r="DPQ37" s="124"/>
      <c r="DPR37"/>
      <c r="DPS37" s="124"/>
      <c r="DPT37"/>
      <c r="DPU37" s="124"/>
      <c r="DPV37"/>
      <c r="DPW37" s="124"/>
      <c r="DPX37"/>
      <c r="DPY37" s="124"/>
      <c r="DPZ37"/>
      <c r="DQA37" s="124"/>
      <c r="DQB37"/>
      <c r="DQC37" s="124"/>
      <c r="DQD37"/>
      <c r="DQE37" s="124"/>
      <c r="DQF37"/>
      <c r="DQG37" s="124"/>
      <c r="DQH37"/>
      <c r="DQI37" s="124"/>
      <c r="DQJ37"/>
      <c r="DQK37" s="124"/>
      <c r="DQL37"/>
      <c r="DQM37" s="124"/>
      <c r="DQN37"/>
      <c r="DQO37" s="124"/>
      <c r="DQP37"/>
      <c r="DQQ37" s="124"/>
      <c r="DQR37"/>
      <c r="DQS37" s="124"/>
      <c r="DQT37"/>
      <c r="DQU37" s="124"/>
      <c r="DQV37"/>
      <c r="DQW37" s="124"/>
      <c r="DQX37"/>
      <c r="DQY37" s="124"/>
      <c r="DQZ37"/>
      <c r="DRA37" s="124"/>
      <c r="DRB37"/>
      <c r="DRC37" s="124"/>
      <c r="DRD37"/>
      <c r="DRE37" s="124"/>
      <c r="DRF37"/>
      <c r="DRG37" s="124"/>
      <c r="DRH37"/>
      <c r="DRI37" s="124"/>
      <c r="DRJ37"/>
      <c r="DRK37" s="124"/>
      <c r="DRL37"/>
      <c r="DRM37" s="124"/>
      <c r="DRN37"/>
      <c r="DRO37" s="124"/>
      <c r="DRP37"/>
      <c r="DRQ37" s="124"/>
      <c r="DRR37"/>
      <c r="DRS37" s="124"/>
      <c r="DRT37"/>
      <c r="DRU37" s="124"/>
      <c r="DRV37"/>
      <c r="DRW37" s="124"/>
      <c r="DRX37"/>
      <c r="DRY37" s="124"/>
      <c r="DRZ37"/>
      <c r="DSA37" s="124"/>
      <c r="DSB37"/>
      <c r="DSC37" s="124"/>
      <c r="DSD37"/>
      <c r="DSE37" s="124"/>
      <c r="DSF37"/>
      <c r="DSG37" s="124"/>
      <c r="DSH37"/>
      <c r="DSI37" s="124"/>
      <c r="DSJ37"/>
      <c r="DSK37" s="124"/>
      <c r="DSL37"/>
      <c r="DSM37" s="124"/>
      <c r="DSN37"/>
      <c r="DSO37" s="124"/>
      <c r="DSP37"/>
      <c r="DSQ37" s="124"/>
      <c r="DSR37"/>
      <c r="DSS37" s="124"/>
      <c r="DST37"/>
      <c r="DSU37" s="124"/>
      <c r="DSV37"/>
      <c r="DSW37" s="124"/>
      <c r="DSX37"/>
      <c r="DSY37" s="124"/>
      <c r="DSZ37"/>
      <c r="DTA37" s="124"/>
      <c r="DTB37"/>
      <c r="DTC37" s="124"/>
      <c r="DTD37"/>
      <c r="DTE37" s="124"/>
      <c r="DTF37"/>
      <c r="DTG37" s="124"/>
      <c r="DTH37"/>
      <c r="DTI37" s="124"/>
      <c r="DTJ37"/>
      <c r="DTK37" s="124"/>
      <c r="DTL37"/>
      <c r="DTM37" s="124"/>
      <c r="DTN37"/>
      <c r="DTO37" s="124"/>
      <c r="DTP37"/>
      <c r="DTQ37" s="124"/>
      <c r="DTR37"/>
      <c r="DTS37" s="124"/>
      <c r="DTT37"/>
      <c r="DTU37" s="124"/>
      <c r="DTV37"/>
      <c r="DTW37" s="124"/>
      <c r="DTX37"/>
      <c r="DTY37" s="124"/>
      <c r="DTZ37"/>
      <c r="DUA37" s="124"/>
      <c r="DUB37"/>
      <c r="DUC37" s="124"/>
      <c r="DUD37"/>
      <c r="DUE37" s="124"/>
      <c r="DUF37"/>
      <c r="DUG37" s="124"/>
      <c r="DUH37"/>
      <c r="DUI37" s="124"/>
      <c r="DUJ37"/>
      <c r="DUK37" s="124"/>
      <c r="DUL37"/>
      <c r="DUM37" s="124"/>
      <c r="DUN37"/>
      <c r="DUO37" s="124"/>
      <c r="DUP37"/>
      <c r="DUQ37" s="124"/>
      <c r="DUR37"/>
      <c r="DUS37" s="124"/>
      <c r="DUT37"/>
      <c r="DUU37" s="124"/>
      <c r="DUV37"/>
      <c r="DUW37" s="124"/>
      <c r="DUX37"/>
      <c r="DUY37" s="124"/>
      <c r="DUZ37"/>
      <c r="DVA37" s="124"/>
      <c r="DVB37"/>
      <c r="DVC37" s="124"/>
      <c r="DVD37"/>
      <c r="DVE37" s="124"/>
      <c r="DVF37"/>
      <c r="DVG37" s="124"/>
      <c r="DVH37"/>
      <c r="DVI37" s="124"/>
      <c r="DVJ37"/>
      <c r="DVK37" s="124"/>
      <c r="DVL37"/>
      <c r="DVM37" s="124"/>
      <c r="DVN37"/>
      <c r="DVO37" s="124"/>
      <c r="DVP37"/>
      <c r="DVQ37" s="124"/>
      <c r="DVR37"/>
      <c r="DVS37" s="124"/>
      <c r="DVT37"/>
      <c r="DVU37" s="124"/>
      <c r="DVV37"/>
      <c r="DVW37" s="124"/>
      <c r="DVX37"/>
      <c r="DVY37" s="124"/>
      <c r="DVZ37"/>
      <c r="DWA37" s="124"/>
      <c r="DWB37"/>
      <c r="DWC37" s="124"/>
      <c r="DWD37"/>
      <c r="DWE37" s="124"/>
      <c r="DWF37"/>
      <c r="DWG37" s="124"/>
      <c r="DWH37"/>
      <c r="DWI37" s="124"/>
      <c r="DWJ37"/>
      <c r="DWK37" s="124"/>
      <c r="DWL37"/>
      <c r="DWM37" s="124"/>
      <c r="DWN37"/>
      <c r="DWO37" s="124"/>
      <c r="DWP37"/>
      <c r="DWQ37" s="124"/>
      <c r="DWR37"/>
      <c r="DWS37" s="124"/>
      <c r="DWT37"/>
      <c r="DWU37" s="124"/>
      <c r="DWV37"/>
      <c r="DWW37" s="124"/>
      <c r="DWX37"/>
      <c r="DWY37" s="124"/>
      <c r="DWZ37"/>
      <c r="DXA37" s="124"/>
      <c r="DXB37"/>
      <c r="DXC37" s="124"/>
      <c r="DXD37"/>
      <c r="DXE37" s="124"/>
      <c r="DXF37"/>
      <c r="DXG37" s="124"/>
      <c r="DXH37"/>
      <c r="DXI37" s="124"/>
      <c r="DXJ37"/>
      <c r="DXK37" s="124"/>
      <c r="DXL37"/>
      <c r="DXM37" s="124"/>
      <c r="DXN37"/>
      <c r="DXO37" s="124"/>
      <c r="DXP37"/>
      <c r="DXQ37" s="124"/>
      <c r="DXR37"/>
      <c r="DXS37" s="124"/>
      <c r="DXT37"/>
      <c r="DXU37" s="124"/>
      <c r="DXV37"/>
      <c r="DXW37" s="124"/>
      <c r="DXX37"/>
      <c r="DXY37" s="124"/>
      <c r="DXZ37"/>
      <c r="DYA37" s="124"/>
      <c r="DYB37"/>
      <c r="DYC37" s="124"/>
      <c r="DYD37"/>
      <c r="DYE37" s="124"/>
      <c r="DYF37"/>
      <c r="DYG37" s="124"/>
      <c r="DYH37"/>
      <c r="DYI37" s="124"/>
      <c r="DYJ37"/>
      <c r="DYK37" s="124"/>
      <c r="DYL37"/>
      <c r="DYM37" s="124"/>
      <c r="DYN37"/>
      <c r="DYO37" s="124"/>
      <c r="DYP37"/>
      <c r="DYQ37" s="124"/>
      <c r="DYR37"/>
      <c r="DYS37" s="124"/>
      <c r="DYT37"/>
      <c r="DYU37" s="124"/>
      <c r="DYV37"/>
      <c r="DYW37" s="124"/>
      <c r="DYX37"/>
      <c r="DYY37" s="124"/>
      <c r="DYZ37"/>
      <c r="DZA37" s="124"/>
      <c r="DZB37"/>
      <c r="DZC37" s="124"/>
      <c r="DZD37"/>
      <c r="DZE37" s="124"/>
      <c r="DZF37"/>
      <c r="DZG37" s="124"/>
      <c r="DZH37"/>
      <c r="DZI37" s="124"/>
      <c r="DZJ37"/>
      <c r="DZK37" s="124"/>
      <c r="DZL37"/>
      <c r="DZM37" s="124"/>
      <c r="DZN37"/>
      <c r="DZO37" s="124"/>
      <c r="DZP37"/>
      <c r="DZQ37" s="124"/>
      <c r="DZR37"/>
      <c r="DZS37" s="124"/>
      <c r="DZT37"/>
      <c r="DZU37" s="124"/>
      <c r="DZV37"/>
      <c r="DZW37" s="124"/>
      <c r="DZX37"/>
      <c r="DZY37" s="124"/>
      <c r="DZZ37"/>
      <c r="EAA37" s="124"/>
      <c r="EAB37"/>
      <c r="EAC37" s="124"/>
      <c r="EAD37"/>
      <c r="EAE37" s="124"/>
      <c r="EAF37"/>
      <c r="EAG37" s="124"/>
      <c r="EAH37"/>
      <c r="EAI37" s="124"/>
      <c r="EAJ37"/>
      <c r="EAK37" s="124"/>
      <c r="EAL37"/>
      <c r="EAM37" s="124"/>
      <c r="EAN37"/>
      <c r="EAO37" s="124"/>
      <c r="EAP37"/>
      <c r="EAQ37" s="124"/>
      <c r="EAR37"/>
      <c r="EAS37" s="124"/>
      <c r="EAT37"/>
      <c r="EAU37" s="124"/>
      <c r="EAV37"/>
      <c r="EAW37" s="124"/>
      <c r="EAX37"/>
      <c r="EAY37" s="124"/>
      <c r="EAZ37"/>
      <c r="EBA37" s="124"/>
      <c r="EBB37"/>
      <c r="EBC37" s="124"/>
      <c r="EBD37"/>
      <c r="EBE37" s="124"/>
      <c r="EBF37"/>
      <c r="EBG37" s="124"/>
      <c r="EBH37"/>
      <c r="EBI37" s="124"/>
      <c r="EBJ37"/>
      <c r="EBK37" s="124"/>
      <c r="EBL37"/>
      <c r="EBM37" s="124"/>
      <c r="EBN37"/>
      <c r="EBO37" s="124"/>
      <c r="EBP37"/>
      <c r="EBQ37" s="124"/>
      <c r="EBR37"/>
      <c r="EBS37" s="124"/>
      <c r="EBT37"/>
      <c r="EBU37" s="124"/>
      <c r="EBV37"/>
      <c r="EBW37" s="124"/>
      <c r="EBX37"/>
      <c r="EBY37" s="124"/>
      <c r="EBZ37"/>
      <c r="ECA37" s="124"/>
      <c r="ECB37"/>
      <c r="ECC37" s="124"/>
      <c r="ECD37"/>
      <c r="ECE37" s="124"/>
      <c r="ECF37"/>
      <c r="ECG37" s="124"/>
      <c r="ECH37"/>
      <c r="ECI37" s="124"/>
      <c r="ECJ37"/>
      <c r="ECK37" s="124"/>
      <c r="ECL37"/>
      <c r="ECM37" s="124"/>
      <c r="ECN37"/>
      <c r="ECO37" s="124"/>
      <c r="ECP37"/>
      <c r="ECQ37" s="124"/>
      <c r="ECR37"/>
      <c r="ECS37" s="124"/>
      <c r="ECT37"/>
      <c r="ECU37" s="124"/>
      <c r="ECV37"/>
      <c r="ECW37" s="124"/>
      <c r="ECX37"/>
      <c r="ECY37" s="124"/>
      <c r="ECZ37"/>
      <c r="EDA37" s="124"/>
      <c r="EDB37"/>
      <c r="EDC37" s="124"/>
      <c r="EDD37"/>
      <c r="EDE37" s="124"/>
      <c r="EDF37"/>
      <c r="EDG37" s="124"/>
      <c r="EDH37"/>
      <c r="EDI37" s="124"/>
      <c r="EDJ37"/>
      <c r="EDK37" s="124"/>
      <c r="EDL37"/>
      <c r="EDM37" s="124"/>
      <c r="EDN37"/>
      <c r="EDO37" s="124"/>
      <c r="EDP37"/>
      <c r="EDQ37" s="124"/>
      <c r="EDR37"/>
      <c r="EDS37" s="124"/>
      <c r="EDT37"/>
      <c r="EDU37" s="124"/>
      <c r="EDV37"/>
      <c r="EDW37" s="124"/>
      <c r="EDX37"/>
      <c r="EDY37" s="124"/>
      <c r="EDZ37"/>
      <c r="EEA37" s="124"/>
      <c r="EEB37"/>
      <c r="EEC37" s="124"/>
      <c r="EED37"/>
      <c r="EEE37" s="124"/>
      <c r="EEF37"/>
      <c r="EEG37" s="124"/>
      <c r="EEH37"/>
      <c r="EEI37" s="124"/>
      <c r="EEJ37"/>
      <c r="EEK37" s="124"/>
      <c r="EEL37"/>
      <c r="EEM37" s="124"/>
      <c r="EEN37"/>
      <c r="EEO37" s="124"/>
      <c r="EEP37"/>
      <c r="EEQ37" s="124"/>
      <c r="EER37"/>
      <c r="EES37" s="124"/>
      <c r="EET37"/>
      <c r="EEU37" s="124"/>
      <c r="EEV37"/>
      <c r="EEW37" s="124"/>
      <c r="EEX37"/>
      <c r="EEY37" s="124"/>
      <c r="EEZ37"/>
      <c r="EFA37" s="124"/>
      <c r="EFB37"/>
      <c r="EFC37" s="124"/>
      <c r="EFD37"/>
      <c r="EFE37" s="124"/>
      <c r="EFF37"/>
      <c r="EFG37" s="124"/>
      <c r="EFH37"/>
      <c r="EFI37" s="124"/>
      <c r="EFJ37"/>
      <c r="EFK37" s="124"/>
      <c r="EFL37"/>
      <c r="EFM37" s="124"/>
      <c r="EFN37"/>
      <c r="EFO37" s="124"/>
      <c r="EFP37"/>
      <c r="EFQ37" s="124"/>
      <c r="EFR37"/>
      <c r="EFS37" s="124"/>
      <c r="EFT37"/>
      <c r="EFU37" s="124"/>
      <c r="EFV37"/>
      <c r="EFW37" s="124"/>
      <c r="EFX37"/>
      <c r="EFY37" s="124"/>
      <c r="EFZ37"/>
      <c r="EGA37" s="124"/>
      <c r="EGB37"/>
      <c r="EGC37" s="124"/>
      <c r="EGD37"/>
      <c r="EGE37" s="124"/>
      <c r="EGF37"/>
      <c r="EGG37" s="124"/>
      <c r="EGH37"/>
      <c r="EGI37" s="124"/>
      <c r="EGJ37"/>
      <c r="EGK37" s="124"/>
      <c r="EGL37"/>
      <c r="EGM37" s="124"/>
      <c r="EGN37"/>
      <c r="EGO37" s="124"/>
      <c r="EGP37"/>
      <c r="EGQ37" s="124"/>
      <c r="EGR37"/>
      <c r="EGS37" s="124"/>
      <c r="EGT37"/>
      <c r="EGU37" s="124"/>
      <c r="EGV37"/>
      <c r="EGW37" s="124"/>
      <c r="EGX37"/>
      <c r="EGY37" s="124"/>
      <c r="EGZ37"/>
      <c r="EHA37" s="124"/>
      <c r="EHB37"/>
      <c r="EHC37" s="124"/>
      <c r="EHD37"/>
      <c r="EHE37" s="124"/>
      <c r="EHF37"/>
      <c r="EHG37" s="124"/>
      <c r="EHH37"/>
      <c r="EHI37" s="124"/>
      <c r="EHJ37"/>
      <c r="EHK37" s="124"/>
      <c r="EHL37"/>
      <c r="EHM37" s="124"/>
      <c r="EHN37"/>
      <c r="EHO37" s="124"/>
      <c r="EHP37"/>
      <c r="EHQ37" s="124"/>
      <c r="EHR37"/>
      <c r="EHS37" s="124"/>
      <c r="EHT37"/>
      <c r="EHU37" s="124"/>
      <c r="EHV37"/>
      <c r="EHW37" s="124"/>
      <c r="EHX37"/>
      <c r="EHY37" s="124"/>
      <c r="EHZ37"/>
      <c r="EIA37" s="124"/>
      <c r="EIB37"/>
      <c r="EIC37" s="124"/>
      <c r="EID37"/>
      <c r="EIE37" s="124"/>
      <c r="EIF37"/>
      <c r="EIG37" s="124"/>
      <c r="EIH37"/>
      <c r="EII37" s="124"/>
      <c r="EIJ37"/>
      <c r="EIK37" s="124"/>
      <c r="EIL37"/>
      <c r="EIM37" s="124"/>
      <c r="EIN37"/>
      <c r="EIO37" s="124"/>
      <c r="EIP37"/>
      <c r="EIQ37" s="124"/>
      <c r="EIR37"/>
      <c r="EIS37" s="124"/>
      <c r="EIT37"/>
      <c r="EIU37" s="124"/>
      <c r="EIV37"/>
      <c r="EIW37" s="124"/>
      <c r="EIX37"/>
      <c r="EIY37" s="124"/>
      <c r="EIZ37"/>
      <c r="EJA37" s="124"/>
      <c r="EJB37"/>
      <c r="EJC37" s="124"/>
      <c r="EJD37"/>
      <c r="EJE37" s="124"/>
      <c r="EJF37"/>
      <c r="EJG37" s="124"/>
      <c r="EJH37"/>
      <c r="EJI37" s="124"/>
      <c r="EJJ37"/>
      <c r="EJK37" s="124"/>
      <c r="EJL37"/>
      <c r="EJM37" s="124"/>
      <c r="EJN37"/>
      <c r="EJO37" s="124"/>
      <c r="EJP37"/>
      <c r="EJQ37" s="124"/>
      <c r="EJR37"/>
      <c r="EJS37" s="124"/>
      <c r="EJT37"/>
      <c r="EJU37" s="124"/>
      <c r="EJV37"/>
      <c r="EJW37" s="124"/>
      <c r="EJX37"/>
      <c r="EJY37" s="124"/>
      <c r="EJZ37"/>
      <c r="EKA37" s="124"/>
      <c r="EKB37"/>
      <c r="EKC37" s="124"/>
      <c r="EKD37"/>
      <c r="EKE37" s="124"/>
      <c r="EKF37"/>
      <c r="EKG37" s="124"/>
      <c r="EKH37"/>
      <c r="EKI37" s="124"/>
      <c r="EKJ37"/>
      <c r="EKK37" s="124"/>
      <c r="EKL37"/>
      <c r="EKM37" s="124"/>
      <c r="EKN37"/>
      <c r="EKO37" s="124"/>
      <c r="EKP37"/>
      <c r="EKQ37" s="124"/>
      <c r="EKR37"/>
      <c r="EKS37" s="124"/>
      <c r="EKT37"/>
      <c r="EKU37" s="124"/>
      <c r="EKV37"/>
      <c r="EKW37" s="124"/>
      <c r="EKX37"/>
      <c r="EKY37" s="124"/>
      <c r="EKZ37"/>
      <c r="ELA37" s="124"/>
      <c r="ELB37"/>
      <c r="ELC37" s="124"/>
      <c r="ELD37"/>
      <c r="ELE37" s="124"/>
      <c r="ELF37"/>
      <c r="ELG37" s="124"/>
      <c r="ELH37"/>
      <c r="ELI37" s="124"/>
      <c r="ELJ37"/>
      <c r="ELK37" s="124"/>
      <c r="ELL37"/>
      <c r="ELM37" s="124"/>
      <c r="ELN37"/>
      <c r="ELO37" s="124"/>
      <c r="ELP37"/>
      <c r="ELQ37" s="124"/>
      <c r="ELR37"/>
      <c r="ELS37" s="124"/>
      <c r="ELT37"/>
      <c r="ELU37" s="124"/>
      <c r="ELV37"/>
      <c r="ELW37" s="124"/>
      <c r="ELX37"/>
      <c r="ELY37" s="124"/>
      <c r="ELZ37"/>
      <c r="EMA37" s="124"/>
      <c r="EMB37"/>
      <c r="EMC37" s="124"/>
      <c r="EMD37"/>
      <c r="EME37" s="124"/>
      <c r="EMF37"/>
      <c r="EMG37" s="124"/>
      <c r="EMH37"/>
      <c r="EMI37" s="124"/>
      <c r="EMJ37"/>
      <c r="EMK37" s="124"/>
      <c r="EML37"/>
      <c r="EMM37" s="124"/>
      <c r="EMN37"/>
      <c r="EMO37" s="124"/>
      <c r="EMP37"/>
      <c r="EMQ37" s="124"/>
      <c r="EMR37"/>
      <c r="EMS37" s="124"/>
      <c r="EMT37"/>
      <c r="EMU37" s="124"/>
      <c r="EMV37"/>
      <c r="EMW37" s="124"/>
      <c r="EMX37"/>
      <c r="EMY37" s="124"/>
      <c r="EMZ37"/>
      <c r="ENA37" s="124"/>
      <c r="ENB37"/>
      <c r="ENC37" s="124"/>
      <c r="END37"/>
      <c r="ENE37" s="124"/>
      <c r="ENF37"/>
      <c r="ENG37" s="124"/>
      <c r="ENH37"/>
      <c r="ENI37" s="124"/>
      <c r="ENJ37"/>
      <c r="ENK37" s="124"/>
      <c r="ENL37"/>
      <c r="ENM37" s="124"/>
      <c r="ENN37"/>
      <c r="ENO37" s="124"/>
      <c r="ENP37"/>
      <c r="ENQ37" s="124"/>
      <c r="ENR37"/>
      <c r="ENS37" s="124"/>
      <c r="ENT37"/>
      <c r="ENU37" s="124"/>
      <c r="ENV37"/>
      <c r="ENW37" s="124"/>
      <c r="ENX37"/>
      <c r="ENY37" s="124"/>
      <c r="ENZ37"/>
      <c r="EOA37" s="124"/>
      <c r="EOB37"/>
      <c r="EOC37" s="124"/>
      <c r="EOD37"/>
      <c r="EOE37" s="124"/>
      <c r="EOF37"/>
      <c r="EOG37" s="124"/>
      <c r="EOH37"/>
      <c r="EOI37" s="124"/>
      <c r="EOJ37"/>
      <c r="EOK37" s="124"/>
      <c r="EOL37"/>
      <c r="EOM37" s="124"/>
      <c r="EON37"/>
      <c r="EOO37" s="124"/>
      <c r="EOP37"/>
      <c r="EOQ37" s="124"/>
      <c r="EOR37"/>
      <c r="EOS37" s="124"/>
      <c r="EOT37"/>
      <c r="EOU37" s="124"/>
      <c r="EOV37"/>
      <c r="EOW37" s="124"/>
      <c r="EOX37"/>
      <c r="EOY37" s="124"/>
      <c r="EOZ37"/>
      <c r="EPA37" s="124"/>
      <c r="EPB37"/>
      <c r="EPC37" s="124"/>
      <c r="EPD37"/>
      <c r="EPE37" s="124"/>
      <c r="EPF37"/>
      <c r="EPG37" s="124"/>
      <c r="EPH37"/>
      <c r="EPI37" s="124"/>
      <c r="EPJ37"/>
      <c r="EPK37" s="124"/>
      <c r="EPL37"/>
      <c r="EPM37" s="124"/>
      <c r="EPN37"/>
      <c r="EPO37" s="124"/>
      <c r="EPP37"/>
      <c r="EPQ37" s="124"/>
      <c r="EPR37"/>
      <c r="EPS37" s="124"/>
      <c r="EPT37"/>
      <c r="EPU37" s="124"/>
      <c r="EPV37"/>
      <c r="EPW37" s="124"/>
      <c r="EPX37"/>
      <c r="EPY37" s="124"/>
      <c r="EPZ37"/>
      <c r="EQA37" s="124"/>
      <c r="EQB37"/>
      <c r="EQC37" s="124"/>
      <c r="EQD37"/>
      <c r="EQE37" s="124"/>
      <c r="EQF37"/>
      <c r="EQG37" s="124"/>
      <c r="EQH37"/>
      <c r="EQI37" s="124"/>
      <c r="EQJ37"/>
      <c r="EQK37" s="124"/>
      <c r="EQL37"/>
      <c r="EQM37" s="124"/>
      <c r="EQN37"/>
      <c r="EQO37" s="124"/>
      <c r="EQP37"/>
      <c r="EQQ37" s="124"/>
      <c r="EQR37"/>
      <c r="EQS37" s="124"/>
      <c r="EQT37"/>
      <c r="EQU37" s="124"/>
      <c r="EQV37"/>
      <c r="EQW37" s="124"/>
      <c r="EQX37"/>
      <c r="EQY37" s="124"/>
      <c r="EQZ37"/>
      <c r="ERA37" s="124"/>
      <c r="ERB37"/>
      <c r="ERC37" s="124"/>
      <c r="ERD37"/>
      <c r="ERE37" s="124"/>
      <c r="ERF37"/>
      <c r="ERG37" s="124"/>
      <c r="ERH37"/>
      <c r="ERI37" s="124"/>
      <c r="ERJ37"/>
      <c r="ERK37" s="124"/>
      <c r="ERL37"/>
      <c r="ERM37" s="124"/>
      <c r="ERN37"/>
      <c r="ERO37" s="124"/>
      <c r="ERP37"/>
      <c r="ERQ37" s="124"/>
      <c r="ERR37"/>
      <c r="ERS37" s="124"/>
      <c r="ERT37"/>
      <c r="ERU37" s="124"/>
      <c r="ERV37"/>
      <c r="ERW37" s="124"/>
      <c r="ERX37"/>
      <c r="ERY37" s="124"/>
      <c r="ERZ37"/>
      <c r="ESA37" s="124"/>
      <c r="ESB37"/>
      <c r="ESC37" s="124"/>
      <c r="ESD37"/>
      <c r="ESE37" s="124"/>
      <c r="ESF37"/>
      <c r="ESG37" s="124"/>
      <c r="ESH37"/>
      <c r="ESI37" s="124"/>
      <c r="ESJ37"/>
      <c r="ESK37" s="124"/>
      <c r="ESL37"/>
      <c r="ESM37" s="124"/>
      <c r="ESN37"/>
      <c r="ESO37" s="124"/>
      <c r="ESP37"/>
      <c r="ESQ37" s="124"/>
      <c r="ESR37"/>
      <c r="ESS37" s="124"/>
      <c r="EST37"/>
      <c r="ESU37" s="124"/>
      <c r="ESV37"/>
      <c r="ESW37" s="124"/>
      <c r="ESX37"/>
      <c r="ESY37" s="124"/>
      <c r="ESZ37"/>
      <c r="ETA37" s="124"/>
      <c r="ETB37"/>
      <c r="ETC37" s="124"/>
      <c r="ETD37"/>
      <c r="ETE37" s="124"/>
      <c r="ETF37"/>
      <c r="ETG37" s="124"/>
      <c r="ETH37"/>
      <c r="ETI37" s="124"/>
      <c r="ETJ37"/>
      <c r="ETK37" s="124"/>
      <c r="ETL37"/>
      <c r="ETM37" s="124"/>
      <c r="ETN37"/>
      <c r="ETO37" s="124"/>
      <c r="ETP37"/>
      <c r="ETQ37" s="124"/>
      <c r="ETR37"/>
      <c r="ETS37" s="124"/>
      <c r="ETT37"/>
      <c r="ETU37" s="124"/>
      <c r="ETV37"/>
      <c r="ETW37" s="124"/>
      <c r="ETX37"/>
      <c r="ETY37" s="124"/>
      <c r="ETZ37"/>
      <c r="EUA37" s="124"/>
      <c r="EUB37"/>
      <c r="EUC37" s="124"/>
      <c r="EUD37"/>
      <c r="EUE37" s="124"/>
      <c r="EUF37"/>
      <c r="EUG37" s="124"/>
      <c r="EUH37"/>
      <c r="EUI37" s="124"/>
      <c r="EUJ37"/>
      <c r="EUK37" s="124"/>
      <c r="EUL37"/>
      <c r="EUM37" s="124"/>
      <c r="EUN37"/>
      <c r="EUO37" s="124"/>
      <c r="EUP37"/>
      <c r="EUQ37" s="124"/>
      <c r="EUR37"/>
      <c r="EUS37" s="124"/>
      <c r="EUT37"/>
      <c r="EUU37" s="124"/>
      <c r="EUV37"/>
      <c r="EUW37" s="124"/>
      <c r="EUX37"/>
      <c r="EUY37" s="124"/>
      <c r="EUZ37"/>
      <c r="EVA37" s="124"/>
      <c r="EVB37"/>
      <c r="EVC37" s="124"/>
      <c r="EVD37"/>
      <c r="EVE37" s="124"/>
      <c r="EVF37"/>
      <c r="EVG37" s="124"/>
      <c r="EVH37"/>
      <c r="EVI37" s="124"/>
      <c r="EVJ37"/>
      <c r="EVK37" s="124"/>
      <c r="EVL37"/>
      <c r="EVM37" s="124"/>
      <c r="EVN37"/>
      <c r="EVO37" s="124"/>
      <c r="EVP37"/>
      <c r="EVQ37" s="124"/>
      <c r="EVR37"/>
      <c r="EVS37" s="124"/>
      <c r="EVT37"/>
      <c r="EVU37" s="124"/>
      <c r="EVV37"/>
      <c r="EVW37" s="124"/>
      <c r="EVX37"/>
      <c r="EVY37" s="124"/>
      <c r="EVZ37"/>
      <c r="EWA37" s="124"/>
      <c r="EWB37"/>
      <c r="EWC37" s="124"/>
      <c r="EWD37"/>
      <c r="EWE37" s="124"/>
      <c r="EWF37"/>
      <c r="EWG37" s="124"/>
      <c r="EWH37"/>
      <c r="EWI37" s="124"/>
      <c r="EWJ37"/>
      <c r="EWK37" s="124"/>
      <c r="EWL37"/>
      <c r="EWM37" s="124"/>
      <c r="EWN37"/>
      <c r="EWO37" s="124"/>
      <c r="EWP37"/>
      <c r="EWQ37" s="124"/>
      <c r="EWR37"/>
      <c r="EWS37" s="124"/>
      <c r="EWT37"/>
      <c r="EWU37" s="124"/>
      <c r="EWV37"/>
      <c r="EWW37" s="124"/>
      <c r="EWX37"/>
      <c r="EWY37" s="124"/>
      <c r="EWZ37"/>
      <c r="EXA37" s="124"/>
      <c r="EXB37"/>
      <c r="EXC37" s="124"/>
      <c r="EXD37"/>
      <c r="EXE37" s="124"/>
      <c r="EXF37"/>
      <c r="EXG37" s="124"/>
      <c r="EXH37"/>
      <c r="EXI37" s="124"/>
      <c r="EXJ37"/>
      <c r="EXK37" s="124"/>
      <c r="EXL37"/>
      <c r="EXM37" s="124"/>
      <c r="EXN37"/>
      <c r="EXO37" s="124"/>
      <c r="EXP37"/>
      <c r="EXQ37" s="124"/>
      <c r="EXR37"/>
      <c r="EXS37" s="124"/>
      <c r="EXT37"/>
      <c r="EXU37" s="124"/>
      <c r="EXV37"/>
      <c r="EXW37" s="124"/>
      <c r="EXX37"/>
      <c r="EXY37" s="124"/>
      <c r="EXZ37"/>
      <c r="EYA37" s="124"/>
      <c r="EYB37"/>
      <c r="EYC37" s="124"/>
      <c r="EYD37"/>
      <c r="EYE37" s="124"/>
      <c r="EYF37"/>
      <c r="EYG37" s="124"/>
      <c r="EYH37"/>
      <c r="EYI37" s="124"/>
      <c r="EYJ37"/>
      <c r="EYK37" s="124"/>
      <c r="EYL37"/>
      <c r="EYM37" s="124"/>
      <c r="EYN37"/>
      <c r="EYO37" s="124"/>
      <c r="EYP37"/>
      <c r="EYQ37" s="124"/>
      <c r="EYR37"/>
      <c r="EYS37" s="124"/>
      <c r="EYT37"/>
      <c r="EYU37" s="124"/>
      <c r="EYV37"/>
      <c r="EYW37" s="124"/>
      <c r="EYX37"/>
      <c r="EYY37" s="124"/>
      <c r="EYZ37"/>
      <c r="EZA37" s="124"/>
      <c r="EZB37"/>
      <c r="EZC37" s="124"/>
      <c r="EZD37"/>
      <c r="EZE37" s="124"/>
      <c r="EZF37"/>
      <c r="EZG37" s="124"/>
      <c r="EZH37"/>
      <c r="EZI37" s="124"/>
      <c r="EZJ37"/>
      <c r="EZK37" s="124"/>
      <c r="EZL37"/>
      <c r="EZM37" s="124"/>
      <c r="EZN37"/>
      <c r="EZO37" s="124"/>
      <c r="EZP37"/>
      <c r="EZQ37" s="124"/>
      <c r="EZR37"/>
      <c r="EZS37" s="124"/>
      <c r="EZT37"/>
      <c r="EZU37" s="124"/>
      <c r="EZV37"/>
      <c r="EZW37" s="124"/>
      <c r="EZX37"/>
      <c r="EZY37" s="124"/>
      <c r="EZZ37"/>
      <c r="FAA37" s="124"/>
      <c r="FAB37"/>
      <c r="FAC37" s="124"/>
      <c r="FAD37"/>
      <c r="FAE37" s="124"/>
      <c r="FAF37"/>
      <c r="FAG37" s="124"/>
      <c r="FAH37"/>
      <c r="FAI37" s="124"/>
      <c r="FAJ37"/>
      <c r="FAK37" s="124"/>
      <c r="FAL37"/>
      <c r="FAM37" s="124"/>
      <c r="FAN37"/>
      <c r="FAO37" s="124"/>
      <c r="FAP37"/>
      <c r="FAQ37" s="124"/>
      <c r="FAR37"/>
      <c r="FAS37" s="124"/>
      <c r="FAT37"/>
      <c r="FAU37" s="124"/>
      <c r="FAV37"/>
      <c r="FAW37" s="124"/>
      <c r="FAX37"/>
      <c r="FAY37" s="124"/>
      <c r="FAZ37"/>
      <c r="FBA37" s="124"/>
      <c r="FBB37"/>
      <c r="FBC37" s="124"/>
      <c r="FBD37"/>
      <c r="FBE37" s="124"/>
      <c r="FBF37"/>
      <c r="FBG37" s="124"/>
      <c r="FBH37"/>
      <c r="FBI37" s="124"/>
      <c r="FBJ37"/>
      <c r="FBK37" s="124"/>
      <c r="FBL37"/>
      <c r="FBM37" s="124"/>
      <c r="FBN37"/>
      <c r="FBO37" s="124"/>
      <c r="FBP37"/>
      <c r="FBQ37" s="124"/>
      <c r="FBR37"/>
      <c r="FBS37" s="124"/>
      <c r="FBT37"/>
      <c r="FBU37" s="124"/>
      <c r="FBV37"/>
      <c r="FBW37" s="124"/>
      <c r="FBX37"/>
      <c r="FBY37" s="124"/>
      <c r="FBZ37"/>
      <c r="FCA37" s="124"/>
      <c r="FCB37"/>
      <c r="FCC37" s="124"/>
      <c r="FCD37"/>
      <c r="FCE37" s="124"/>
      <c r="FCF37"/>
      <c r="FCG37" s="124"/>
      <c r="FCH37"/>
      <c r="FCI37" s="124"/>
      <c r="FCJ37"/>
      <c r="FCK37" s="124"/>
      <c r="FCL37"/>
      <c r="FCM37" s="124"/>
      <c r="FCN37"/>
      <c r="FCO37" s="124"/>
      <c r="FCP37"/>
      <c r="FCQ37" s="124"/>
      <c r="FCR37"/>
      <c r="FCS37" s="124"/>
      <c r="FCT37"/>
      <c r="FCU37" s="124"/>
      <c r="FCV37"/>
      <c r="FCW37" s="124"/>
      <c r="FCX37"/>
      <c r="FCY37" s="124"/>
      <c r="FCZ37"/>
      <c r="FDA37" s="124"/>
      <c r="FDB37"/>
      <c r="FDC37" s="124"/>
      <c r="FDD37"/>
      <c r="FDE37" s="124"/>
      <c r="FDF37"/>
      <c r="FDG37" s="124"/>
      <c r="FDH37"/>
      <c r="FDI37" s="124"/>
      <c r="FDJ37"/>
      <c r="FDK37" s="124"/>
      <c r="FDL37"/>
      <c r="FDM37" s="124"/>
      <c r="FDN37"/>
      <c r="FDO37" s="124"/>
      <c r="FDP37"/>
      <c r="FDQ37" s="124"/>
      <c r="FDR37"/>
      <c r="FDS37" s="124"/>
      <c r="FDT37"/>
      <c r="FDU37" s="124"/>
      <c r="FDV37"/>
      <c r="FDW37" s="124"/>
      <c r="FDX37"/>
      <c r="FDY37" s="124"/>
      <c r="FDZ37"/>
      <c r="FEA37" s="124"/>
      <c r="FEB37"/>
      <c r="FEC37" s="124"/>
      <c r="FED37"/>
      <c r="FEE37" s="124"/>
      <c r="FEF37"/>
      <c r="FEG37" s="124"/>
      <c r="FEH37"/>
      <c r="FEI37" s="124"/>
      <c r="FEJ37"/>
      <c r="FEK37" s="124"/>
      <c r="FEL37"/>
      <c r="FEM37" s="124"/>
      <c r="FEN37"/>
      <c r="FEO37" s="124"/>
      <c r="FEP37"/>
      <c r="FEQ37" s="124"/>
      <c r="FER37"/>
      <c r="FES37" s="124"/>
      <c r="FET37"/>
      <c r="FEU37" s="124"/>
      <c r="FEV37"/>
      <c r="FEW37" s="124"/>
      <c r="FEX37"/>
      <c r="FEY37" s="124"/>
      <c r="FEZ37"/>
      <c r="FFA37" s="124"/>
      <c r="FFB37"/>
      <c r="FFC37" s="124"/>
      <c r="FFD37"/>
      <c r="FFE37" s="124"/>
      <c r="FFF37"/>
      <c r="FFG37" s="124"/>
      <c r="FFH37"/>
      <c r="FFI37" s="124"/>
      <c r="FFJ37"/>
      <c r="FFK37" s="124"/>
      <c r="FFL37"/>
      <c r="FFM37" s="124"/>
      <c r="FFN37"/>
      <c r="FFO37" s="124"/>
      <c r="FFP37"/>
      <c r="FFQ37" s="124"/>
      <c r="FFR37"/>
      <c r="FFS37" s="124"/>
      <c r="FFT37"/>
      <c r="FFU37" s="124"/>
      <c r="FFV37"/>
      <c r="FFW37" s="124"/>
      <c r="FFX37"/>
      <c r="FFY37" s="124"/>
      <c r="FFZ37"/>
      <c r="FGA37" s="124"/>
      <c r="FGB37"/>
      <c r="FGC37" s="124"/>
      <c r="FGD37"/>
      <c r="FGE37" s="124"/>
      <c r="FGF37"/>
      <c r="FGG37" s="124"/>
      <c r="FGH37"/>
      <c r="FGI37" s="124"/>
      <c r="FGJ37"/>
      <c r="FGK37" s="124"/>
      <c r="FGL37"/>
      <c r="FGM37" s="124"/>
      <c r="FGN37"/>
      <c r="FGO37" s="124"/>
      <c r="FGP37"/>
      <c r="FGQ37" s="124"/>
      <c r="FGR37"/>
      <c r="FGS37" s="124"/>
      <c r="FGT37"/>
      <c r="FGU37" s="124"/>
      <c r="FGV37"/>
      <c r="FGW37" s="124"/>
      <c r="FGX37"/>
      <c r="FGY37" s="124"/>
      <c r="FGZ37"/>
      <c r="FHA37" s="124"/>
      <c r="FHB37"/>
      <c r="FHC37" s="124"/>
      <c r="FHD37"/>
      <c r="FHE37" s="124"/>
      <c r="FHF37"/>
      <c r="FHG37" s="124"/>
      <c r="FHH37"/>
      <c r="FHI37" s="124"/>
      <c r="FHJ37"/>
      <c r="FHK37" s="124"/>
      <c r="FHL37"/>
      <c r="FHM37" s="124"/>
      <c r="FHN37"/>
      <c r="FHO37" s="124"/>
      <c r="FHP37"/>
      <c r="FHQ37" s="124"/>
      <c r="FHR37"/>
      <c r="FHS37" s="124"/>
      <c r="FHT37"/>
      <c r="FHU37" s="124"/>
      <c r="FHV37"/>
      <c r="FHW37" s="124"/>
      <c r="FHX37"/>
      <c r="FHY37" s="124"/>
      <c r="FHZ37"/>
      <c r="FIA37" s="124"/>
      <c r="FIB37"/>
      <c r="FIC37" s="124"/>
      <c r="FID37"/>
      <c r="FIE37" s="124"/>
      <c r="FIF37"/>
      <c r="FIG37" s="124"/>
      <c r="FIH37"/>
      <c r="FII37" s="124"/>
      <c r="FIJ37"/>
      <c r="FIK37" s="124"/>
      <c r="FIL37"/>
      <c r="FIM37" s="124"/>
      <c r="FIN37"/>
      <c r="FIO37" s="124"/>
      <c r="FIP37"/>
      <c r="FIQ37" s="124"/>
      <c r="FIR37"/>
      <c r="FIS37" s="124"/>
      <c r="FIT37"/>
      <c r="FIU37" s="124"/>
      <c r="FIV37"/>
      <c r="FIW37" s="124"/>
      <c r="FIX37"/>
      <c r="FIY37" s="124"/>
      <c r="FIZ37"/>
      <c r="FJA37" s="124"/>
      <c r="FJB37"/>
      <c r="FJC37" s="124"/>
      <c r="FJD37"/>
      <c r="FJE37" s="124"/>
      <c r="FJF37"/>
      <c r="FJG37" s="124"/>
      <c r="FJH37"/>
      <c r="FJI37" s="124"/>
      <c r="FJJ37"/>
      <c r="FJK37" s="124"/>
      <c r="FJL37"/>
      <c r="FJM37" s="124"/>
      <c r="FJN37"/>
      <c r="FJO37" s="124"/>
      <c r="FJP37"/>
      <c r="FJQ37" s="124"/>
      <c r="FJR37"/>
      <c r="FJS37" s="124"/>
      <c r="FJT37"/>
      <c r="FJU37" s="124"/>
      <c r="FJV37"/>
      <c r="FJW37" s="124"/>
      <c r="FJX37"/>
      <c r="FJY37" s="124"/>
      <c r="FJZ37"/>
      <c r="FKA37" s="124"/>
      <c r="FKB37"/>
      <c r="FKC37" s="124"/>
      <c r="FKD37"/>
      <c r="FKE37" s="124"/>
      <c r="FKF37"/>
      <c r="FKG37" s="124"/>
      <c r="FKH37"/>
      <c r="FKI37" s="124"/>
      <c r="FKJ37"/>
      <c r="FKK37" s="124"/>
      <c r="FKL37"/>
      <c r="FKM37" s="124"/>
      <c r="FKN37"/>
      <c r="FKO37" s="124"/>
      <c r="FKP37"/>
      <c r="FKQ37" s="124"/>
      <c r="FKR37"/>
      <c r="FKS37" s="124"/>
      <c r="FKT37"/>
      <c r="FKU37" s="124"/>
      <c r="FKV37"/>
      <c r="FKW37" s="124"/>
      <c r="FKX37"/>
      <c r="FKY37" s="124"/>
      <c r="FKZ37"/>
      <c r="FLA37" s="124"/>
      <c r="FLB37"/>
      <c r="FLC37" s="124"/>
      <c r="FLD37"/>
      <c r="FLE37" s="124"/>
      <c r="FLF37"/>
      <c r="FLG37" s="124"/>
      <c r="FLH37"/>
      <c r="FLI37" s="124"/>
      <c r="FLJ37"/>
      <c r="FLK37" s="124"/>
      <c r="FLL37"/>
      <c r="FLM37" s="124"/>
      <c r="FLN37"/>
      <c r="FLO37" s="124"/>
      <c r="FLP37"/>
      <c r="FLQ37" s="124"/>
      <c r="FLR37"/>
      <c r="FLS37" s="124"/>
      <c r="FLT37"/>
      <c r="FLU37" s="124"/>
      <c r="FLV37"/>
      <c r="FLW37" s="124"/>
      <c r="FLX37"/>
      <c r="FLY37" s="124"/>
      <c r="FLZ37"/>
      <c r="FMA37" s="124"/>
      <c r="FMB37"/>
      <c r="FMC37" s="124"/>
      <c r="FMD37"/>
      <c r="FME37" s="124"/>
      <c r="FMF37"/>
      <c r="FMG37" s="124"/>
      <c r="FMH37"/>
      <c r="FMI37" s="124"/>
      <c r="FMJ37"/>
      <c r="FMK37" s="124"/>
      <c r="FML37"/>
      <c r="FMM37" s="124"/>
      <c r="FMN37"/>
      <c r="FMO37" s="124"/>
      <c r="FMP37"/>
      <c r="FMQ37" s="124"/>
      <c r="FMR37"/>
      <c r="FMS37" s="124"/>
      <c r="FMT37"/>
      <c r="FMU37" s="124"/>
      <c r="FMV37"/>
      <c r="FMW37" s="124"/>
      <c r="FMX37"/>
      <c r="FMY37" s="124"/>
      <c r="FMZ37"/>
      <c r="FNA37" s="124"/>
      <c r="FNB37"/>
      <c r="FNC37" s="124"/>
      <c r="FND37"/>
      <c r="FNE37" s="124"/>
      <c r="FNF37"/>
      <c r="FNG37" s="124"/>
      <c r="FNH37"/>
      <c r="FNI37" s="124"/>
      <c r="FNJ37"/>
      <c r="FNK37" s="124"/>
      <c r="FNL37"/>
      <c r="FNM37" s="124"/>
      <c r="FNN37"/>
      <c r="FNO37" s="124"/>
      <c r="FNP37"/>
      <c r="FNQ37" s="124"/>
      <c r="FNR37"/>
      <c r="FNS37" s="124"/>
      <c r="FNT37"/>
      <c r="FNU37" s="124"/>
      <c r="FNV37"/>
      <c r="FNW37" s="124"/>
      <c r="FNX37"/>
      <c r="FNY37" s="124"/>
      <c r="FNZ37"/>
      <c r="FOA37" s="124"/>
      <c r="FOB37"/>
      <c r="FOC37" s="124"/>
      <c r="FOD37"/>
      <c r="FOE37" s="124"/>
      <c r="FOF37"/>
      <c r="FOG37" s="124"/>
      <c r="FOH37"/>
      <c r="FOI37" s="124"/>
      <c r="FOJ37"/>
      <c r="FOK37" s="124"/>
      <c r="FOL37"/>
      <c r="FOM37" s="124"/>
      <c r="FON37"/>
      <c r="FOO37" s="124"/>
      <c r="FOP37"/>
      <c r="FOQ37" s="124"/>
      <c r="FOR37"/>
      <c r="FOS37" s="124"/>
      <c r="FOT37"/>
      <c r="FOU37" s="124"/>
      <c r="FOV37"/>
      <c r="FOW37" s="124"/>
      <c r="FOX37"/>
      <c r="FOY37" s="124"/>
      <c r="FOZ37"/>
      <c r="FPA37" s="124"/>
      <c r="FPB37"/>
      <c r="FPC37" s="124"/>
      <c r="FPD37"/>
      <c r="FPE37" s="124"/>
      <c r="FPF37"/>
      <c r="FPG37" s="124"/>
      <c r="FPH37"/>
      <c r="FPI37" s="124"/>
      <c r="FPJ37"/>
      <c r="FPK37" s="124"/>
      <c r="FPL37"/>
      <c r="FPM37" s="124"/>
      <c r="FPN37"/>
      <c r="FPO37" s="124"/>
      <c r="FPP37"/>
      <c r="FPQ37" s="124"/>
      <c r="FPR37"/>
      <c r="FPS37" s="124"/>
      <c r="FPT37"/>
      <c r="FPU37" s="124"/>
      <c r="FPV37"/>
      <c r="FPW37" s="124"/>
      <c r="FPX37"/>
      <c r="FPY37" s="124"/>
      <c r="FPZ37"/>
      <c r="FQA37" s="124"/>
      <c r="FQB37"/>
      <c r="FQC37" s="124"/>
      <c r="FQD37"/>
      <c r="FQE37" s="124"/>
      <c r="FQF37"/>
      <c r="FQG37" s="124"/>
      <c r="FQH37"/>
      <c r="FQI37" s="124"/>
      <c r="FQJ37"/>
      <c r="FQK37" s="124"/>
      <c r="FQL37"/>
      <c r="FQM37" s="124"/>
      <c r="FQN37"/>
      <c r="FQO37" s="124"/>
      <c r="FQP37"/>
      <c r="FQQ37" s="124"/>
      <c r="FQR37"/>
      <c r="FQS37" s="124"/>
      <c r="FQT37"/>
      <c r="FQU37" s="124"/>
      <c r="FQV37"/>
      <c r="FQW37" s="124"/>
      <c r="FQX37"/>
      <c r="FQY37" s="124"/>
      <c r="FQZ37"/>
      <c r="FRA37" s="124"/>
      <c r="FRB37"/>
      <c r="FRC37" s="124"/>
      <c r="FRD37"/>
      <c r="FRE37" s="124"/>
      <c r="FRF37"/>
      <c r="FRG37" s="124"/>
      <c r="FRH37"/>
      <c r="FRI37" s="124"/>
      <c r="FRJ37"/>
      <c r="FRK37" s="124"/>
      <c r="FRL37"/>
      <c r="FRM37" s="124"/>
      <c r="FRN37"/>
      <c r="FRO37" s="124"/>
      <c r="FRP37"/>
      <c r="FRQ37" s="124"/>
      <c r="FRR37"/>
      <c r="FRS37" s="124"/>
      <c r="FRT37"/>
      <c r="FRU37" s="124"/>
      <c r="FRV37"/>
      <c r="FRW37" s="124"/>
      <c r="FRX37"/>
      <c r="FRY37" s="124"/>
      <c r="FRZ37"/>
      <c r="FSA37" s="124"/>
      <c r="FSB37"/>
      <c r="FSC37" s="124"/>
      <c r="FSD37"/>
      <c r="FSE37" s="124"/>
      <c r="FSF37"/>
      <c r="FSG37" s="124"/>
      <c r="FSH37"/>
      <c r="FSI37" s="124"/>
      <c r="FSJ37"/>
      <c r="FSK37" s="124"/>
      <c r="FSL37"/>
      <c r="FSM37" s="124"/>
      <c r="FSN37"/>
      <c r="FSO37" s="124"/>
      <c r="FSP37"/>
      <c r="FSQ37" s="124"/>
      <c r="FSR37"/>
      <c r="FSS37" s="124"/>
      <c r="FST37"/>
      <c r="FSU37" s="124"/>
      <c r="FSV37"/>
      <c r="FSW37" s="124"/>
      <c r="FSX37"/>
      <c r="FSY37" s="124"/>
      <c r="FSZ37"/>
      <c r="FTA37" s="124"/>
      <c r="FTB37"/>
      <c r="FTC37" s="124"/>
      <c r="FTD37"/>
      <c r="FTE37" s="124"/>
      <c r="FTF37"/>
      <c r="FTG37" s="124"/>
      <c r="FTH37"/>
      <c r="FTI37" s="124"/>
      <c r="FTJ37"/>
      <c r="FTK37" s="124"/>
      <c r="FTL37"/>
      <c r="FTM37" s="124"/>
      <c r="FTN37"/>
      <c r="FTO37" s="124"/>
      <c r="FTP37"/>
      <c r="FTQ37" s="124"/>
      <c r="FTR37"/>
      <c r="FTS37" s="124"/>
      <c r="FTT37"/>
      <c r="FTU37" s="124"/>
      <c r="FTV37"/>
      <c r="FTW37" s="124"/>
      <c r="FTX37"/>
      <c r="FTY37" s="124"/>
      <c r="FTZ37"/>
      <c r="FUA37" s="124"/>
      <c r="FUB37"/>
      <c r="FUC37" s="124"/>
      <c r="FUD37"/>
      <c r="FUE37" s="124"/>
      <c r="FUF37"/>
      <c r="FUG37" s="124"/>
      <c r="FUH37"/>
      <c r="FUI37" s="124"/>
      <c r="FUJ37"/>
      <c r="FUK37" s="124"/>
      <c r="FUL37"/>
      <c r="FUM37" s="124"/>
      <c r="FUN37"/>
      <c r="FUO37" s="124"/>
      <c r="FUP37"/>
      <c r="FUQ37" s="124"/>
      <c r="FUR37"/>
      <c r="FUS37" s="124"/>
      <c r="FUT37"/>
      <c r="FUU37" s="124"/>
      <c r="FUV37"/>
      <c r="FUW37" s="124"/>
      <c r="FUX37"/>
      <c r="FUY37" s="124"/>
      <c r="FUZ37"/>
      <c r="FVA37" s="124"/>
      <c r="FVB37"/>
      <c r="FVC37" s="124"/>
      <c r="FVD37"/>
      <c r="FVE37" s="124"/>
      <c r="FVF37"/>
      <c r="FVG37" s="124"/>
      <c r="FVH37"/>
      <c r="FVI37" s="124"/>
      <c r="FVJ37"/>
      <c r="FVK37" s="124"/>
      <c r="FVL37"/>
      <c r="FVM37" s="124"/>
      <c r="FVN37"/>
      <c r="FVO37" s="124"/>
      <c r="FVP37"/>
      <c r="FVQ37" s="124"/>
      <c r="FVR37"/>
      <c r="FVS37" s="124"/>
      <c r="FVT37"/>
      <c r="FVU37" s="124"/>
      <c r="FVV37"/>
      <c r="FVW37" s="124"/>
      <c r="FVX37"/>
      <c r="FVY37" s="124"/>
      <c r="FVZ37"/>
      <c r="FWA37" s="124"/>
      <c r="FWB37"/>
      <c r="FWC37" s="124"/>
      <c r="FWD37"/>
      <c r="FWE37" s="124"/>
      <c r="FWF37"/>
      <c r="FWG37" s="124"/>
      <c r="FWH37"/>
      <c r="FWI37" s="124"/>
      <c r="FWJ37"/>
      <c r="FWK37" s="124"/>
      <c r="FWL37"/>
      <c r="FWM37" s="124"/>
      <c r="FWN37"/>
      <c r="FWO37" s="124"/>
      <c r="FWP37"/>
      <c r="FWQ37" s="124"/>
      <c r="FWR37"/>
      <c r="FWS37" s="124"/>
      <c r="FWT37"/>
      <c r="FWU37" s="124"/>
      <c r="FWV37"/>
      <c r="FWW37" s="124"/>
      <c r="FWX37"/>
      <c r="FWY37" s="124"/>
      <c r="FWZ37"/>
      <c r="FXA37" s="124"/>
      <c r="FXB37"/>
      <c r="FXC37" s="124"/>
      <c r="FXD37"/>
      <c r="FXE37" s="124"/>
      <c r="FXF37"/>
      <c r="FXG37" s="124"/>
      <c r="FXH37"/>
      <c r="FXI37" s="124"/>
      <c r="FXJ37"/>
      <c r="FXK37" s="124"/>
      <c r="FXL37"/>
      <c r="FXM37" s="124"/>
      <c r="FXN37"/>
      <c r="FXO37" s="124"/>
      <c r="FXP37"/>
      <c r="FXQ37" s="124"/>
      <c r="FXR37"/>
      <c r="FXS37" s="124"/>
      <c r="FXT37"/>
      <c r="FXU37" s="124"/>
      <c r="FXV37"/>
      <c r="FXW37" s="124"/>
      <c r="FXX37"/>
      <c r="FXY37" s="124"/>
      <c r="FXZ37"/>
      <c r="FYA37" s="124"/>
      <c r="FYB37"/>
      <c r="FYC37" s="124"/>
      <c r="FYD37"/>
      <c r="FYE37" s="124"/>
      <c r="FYF37"/>
      <c r="FYG37" s="124"/>
      <c r="FYH37"/>
      <c r="FYI37" s="124"/>
      <c r="FYJ37"/>
      <c r="FYK37" s="124"/>
      <c r="FYL37"/>
      <c r="FYM37" s="124"/>
      <c r="FYN37"/>
      <c r="FYO37" s="124"/>
      <c r="FYP37"/>
      <c r="FYQ37" s="124"/>
      <c r="FYR37"/>
      <c r="FYS37" s="124"/>
      <c r="FYT37"/>
      <c r="FYU37" s="124"/>
      <c r="FYV37"/>
      <c r="FYW37" s="124"/>
      <c r="FYX37"/>
      <c r="FYY37" s="124"/>
      <c r="FYZ37"/>
      <c r="FZA37" s="124"/>
      <c r="FZB37"/>
      <c r="FZC37" s="124"/>
      <c r="FZD37"/>
      <c r="FZE37" s="124"/>
      <c r="FZF37"/>
      <c r="FZG37" s="124"/>
      <c r="FZH37"/>
      <c r="FZI37" s="124"/>
      <c r="FZJ37"/>
      <c r="FZK37" s="124"/>
      <c r="FZL37"/>
      <c r="FZM37" s="124"/>
      <c r="FZN37"/>
      <c r="FZO37" s="124"/>
      <c r="FZP37"/>
      <c r="FZQ37" s="124"/>
      <c r="FZR37"/>
      <c r="FZS37" s="124"/>
      <c r="FZT37"/>
      <c r="FZU37" s="124"/>
      <c r="FZV37"/>
      <c r="FZW37" s="124"/>
      <c r="FZX37"/>
      <c r="FZY37" s="124"/>
      <c r="FZZ37"/>
      <c r="GAA37" s="124"/>
      <c r="GAB37"/>
      <c r="GAC37" s="124"/>
      <c r="GAD37"/>
      <c r="GAE37" s="124"/>
      <c r="GAF37"/>
      <c r="GAG37" s="124"/>
      <c r="GAH37"/>
      <c r="GAI37" s="124"/>
      <c r="GAJ37"/>
      <c r="GAK37" s="124"/>
      <c r="GAL37"/>
      <c r="GAM37" s="124"/>
      <c r="GAN37"/>
      <c r="GAO37" s="124"/>
      <c r="GAP37"/>
      <c r="GAQ37" s="124"/>
      <c r="GAR37"/>
      <c r="GAS37" s="124"/>
      <c r="GAT37"/>
      <c r="GAU37" s="124"/>
      <c r="GAV37"/>
      <c r="GAW37" s="124"/>
      <c r="GAX37"/>
      <c r="GAY37" s="124"/>
      <c r="GAZ37"/>
      <c r="GBA37" s="124"/>
      <c r="GBB37"/>
      <c r="GBC37" s="124"/>
      <c r="GBD37"/>
      <c r="GBE37" s="124"/>
      <c r="GBF37"/>
      <c r="GBG37" s="124"/>
      <c r="GBH37"/>
      <c r="GBI37" s="124"/>
      <c r="GBJ37"/>
      <c r="GBK37" s="124"/>
      <c r="GBL37"/>
      <c r="GBM37" s="124"/>
      <c r="GBN37"/>
      <c r="GBO37" s="124"/>
      <c r="GBP37"/>
      <c r="GBQ37" s="124"/>
      <c r="GBR37"/>
      <c r="GBS37" s="124"/>
      <c r="GBT37"/>
      <c r="GBU37" s="124"/>
      <c r="GBV37"/>
      <c r="GBW37" s="124"/>
      <c r="GBX37"/>
      <c r="GBY37" s="124"/>
      <c r="GBZ37"/>
      <c r="GCA37" s="124"/>
      <c r="GCB37"/>
      <c r="GCC37" s="124"/>
      <c r="GCD37"/>
      <c r="GCE37" s="124"/>
      <c r="GCF37"/>
      <c r="GCG37" s="124"/>
      <c r="GCH37"/>
      <c r="GCI37" s="124"/>
      <c r="GCJ37"/>
      <c r="GCK37" s="124"/>
      <c r="GCL37"/>
      <c r="GCM37" s="124"/>
      <c r="GCN37"/>
      <c r="GCO37" s="124"/>
      <c r="GCP37"/>
      <c r="GCQ37" s="124"/>
      <c r="GCR37"/>
      <c r="GCS37" s="124"/>
      <c r="GCT37"/>
      <c r="GCU37" s="124"/>
      <c r="GCV37"/>
      <c r="GCW37" s="124"/>
      <c r="GCX37"/>
      <c r="GCY37" s="124"/>
      <c r="GCZ37"/>
      <c r="GDA37" s="124"/>
      <c r="GDB37"/>
      <c r="GDC37" s="124"/>
      <c r="GDD37"/>
      <c r="GDE37" s="124"/>
      <c r="GDF37"/>
      <c r="GDG37" s="124"/>
      <c r="GDH37"/>
      <c r="GDI37" s="124"/>
      <c r="GDJ37"/>
      <c r="GDK37" s="124"/>
      <c r="GDL37"/>
      <c r="GDM37" s="124"/>
      <c r="GDN37"/>
      <c r="GDO37" s="124"/>
      <c r="GDP37"/>
      <c r="GDQ37" s="124"/>
      <c r="GDR37"/>
      <c r="GDS37" s="124"/>
      <c r="GDT37"/>
      <c r="GDU37" s="124"/>
      <c r="GDV37"/>
      <c r="GDW37" s="124"/>
      <c r="GDX37"/>
      <c r="GDY37" s="124"/>
      <c r="GDZ37"/>
      <c r="GEA37" s="124"/>
      <c r="GEB37"/>
      <c r="GEC37" s="124"/>
      <c r="GED37"/>
      <c r="GEE37" s="124"/>
      <c r="GEF37"/>
      <c r="GEG37" s="124"/>
      <c r="GEH37"/>
      <c r="GEI37" s="124"/>
      <c r="GEJ37"/>
      <c r="GEK37" s="124"/>
      <c r="GEL37"/>
      <c r="GEM37" s="124"/>
      <c r="GEN37"/>
      <c r="GEO37" s="124"/>
      <c r="GEP37"/>
      <c r="GEQ37" s="124"/>
      <c r="GER37"/>
      <c r="GES37" s="124"/>
      <c r="GET37"/>
      <c r="GEU37" s="124"/>
      <c r="GEV37"/>
      <c r="GEW37" s="124"/>
      <c r="GEX37"/>
      <c r="GEY37" s="124"/>
      <c r="GEZ37"/>
      <c r="GFA37" s="124"/>
      <c r="GFB37"/>
      <c r="GFC37" s="124"/>
      <c r="GFD37"/>
      <c r="GFE37" s="124"/>
      <c r="GFF37"/>
      <c r="GFG37" s="124"/>
      <c r="GFH37"/>
      <c r="GFI37" s="124"/>
      <c r="GFJ37"/>
      <c r="GFK37" s="124"/>
      <c r="GFL37"/>
      <c r="GFM37" s="124"/>
      <c r="GFN37"/>
      <c r="GFO37" s="124"/>
      <c r="GFP37"/>
      <c r="GFQ37" s="124"/>
      <c r="GFR37"/>
      <c r="GFS37" s="124"/>
      <c r="GFT37"/>
      <c r="GFU37" s="124"/>
      <c r="GFV37"/>
      <c r="GFW37" s="124"/>
      <c r="GFX37"/>
      <c r="GFY37" s="124"/>
      <c r="GFZ37"/>
      <c r="GGA37" s="124"/>
      <c r="GGB37"/>
      <c r="GGC37" s="124"/>
      <c r="GGD37"/>
      <c r="GGE37" s="124"/>
      <c r="GGF37"/>
      <c r="GGG37" s="124"/>
      <c r="GGH37"/>
      <c r="GGI37" s="124"/>
      <c r="GGJ37"/>
      <c r="GGK37" s="124"/>
      <c r="GGL37"/>
      <c r="GGM37" s="124"/>
      <c r="GGN37"/>
      <c r="GGO37" s="124"/>
      <c r="GGP37"/>
      <c r="GGQ37" s="124"/>
      <c r="GGR37"/>
      <c r="GGS37" s="124"/>
      <c r="GGT37"/>
      <c r="GGU37" s="124"/>
      <c r="GGV37"/>
      <c r="GGW37" s="124"/>
      <c r="GGX37"/>
      <c r="GGY37" s="124"/>
      <c r="GGZ37"/>
      <c r="GHA37" s="124"/>
      <c r="GHB37"/>
      <c r="GHC37" s="124"/>
      <c r="GHD37"/>
      <c r="GHE37" s="124"/>
      <c r="GHF37"/>
      <c r="GHG37" s="124"/>
      <c r="GHH37"/>
      <c r="GHI37" s="124"/>
      <c r="GHJ37"/>
      <c r="GHK37" s="124"/>
      <c r="GHL37"/>
      <c r="GHM37" s="124"/>
      <c r="GHN37"/>
      <c r="GHO37" s="124"/>
      <c r="GHP37"/>
      <c r="GHQ37" s="124"/>
      <c r="GHR37"/>
      <c r="GHS37" s="124"/>
      <c r="GHT37"/>
      <c r="GHU37" s="124"/>
      <c r="GHV37"/>
      <c r="GHW37" s="124"/>
      <c r="GHX37"/>
      <c r="GHY37" s="124"/>
      <c r="GHZ37"/>
      <c r="GIA37" s="124"/>
      <c r="GIB37"/>
      <c r="GIC37" s="124"/>
      <c r="GID37"/>
      <c r="GIE37" s="124"/>
      <c r="GIF37"/>
      <c r="GIG37" s="124"/>
      <c r="GIH37"/>
      <c r="GII37" s="124"/>
      <c r="GIJ37"/>
      <c r="GIK37" s="124"/>
      <c r="GIL37"/>
      <c r="GIM37" s="124"/>
      <c r="GIN37"/>
      <c r="GIO37" s="124"/>
      <c r="GIP37"/>
      <c r="GIQ37" s="124"/>
      <c r="GIR37"/>
      <c r="GIS37" s="124"/>
      <c r="GIT37"/>
      <c r="GIU37" s="124"/>
      <c r="GIV37"/>
      <c r="GIW37" s="124"/>
      <c r="GIX37"/>
      <c r="GIY37" s="124"/>
      <c r="GIZ37"/>
      <c r="GJA37" s="124"/>
      <c r="GJB37"/>
      <c r="GJC37" s="124"/>
      <c r="GJD37"/>
      <c r="GJE37" s="124"/>
      <c r="GJF37"/>
      <c r="GJG37" s="124"/>
      <c r="GJH37"/>
      <c r="GJI37" s="124"/>
      <c r="GJJ37"/>
      <c r="GJK37" s="124"/>
      <c r="GJL37"/>
      <c r="GJM37" s="124"/>
      <c r="GJN37"/>
      <c r="GJO37" s="124"/>
      <c r="GJP37"/>
      <c r="GJQ37" s="124"/>
      <c r="GJR37"/>
      <c r="GJS37" s="124"/>
      <c r="GJT37"/>
      <c r="GJU37" s="124"/>
      <c r="GJV37"/>
      <c r="GJW37" s="124"/>
      <c r="GJX37"/>
      <c r="GJY37" s="124"/>
      <c r="GJZ37"/>
      <c r="GKA37" s="124"/>
      <c r="GKB37"/>
      <c r="GKC37" s="124"/>
      <c r="GKD37"/>
      <c r="GKE37" s="124"/>
      <c r="GKF37"/>
      <c r="GKG37" s="124"/>
      <c r="GKH37"/>
      <c r="GKI37" s="124"/>
      <c r="GKJ37"/>
      <c r="GKK37" s="124"/>
      <c r="GKL37"/>
      <c r="GKM37" s="124"/>
      <c r="GKN37"/>
      <c r="GKO37" s="124"/>
      <c r="GKP37"/>
      <c r="GKQ37" s="124"/>
      <c r="GKR37"/>
      <c r="GKS37" s="124"/>
      <c r="GKT37"/>
      <c r="GKU37" s="124"/>
      <c r="GKV37"/>
      <c r="GKW37" s="124"/>
      <c r="GKX37"/>
      <c r="GKY37" s="124"/>
      <c r="GKZ37"/>
      <c r="GLA37" s="124"/>
      <c r="GLB37"/>
      <c r="GLC37" s="124"/>
      <c r="GLD37"/>
      <c r="GLE37" s="124"/>
      <c r="GLF37"/>
      <c r="GLG37" s="124"/>
      <c r="GLH37"/>
      <c r="GLI37" s="124"/>
      <c r="GLJ37"/>
      <c r="GLK37" s="124"/>
      <c r="GLL37"/>
      <c r="GLM37" s="124"/>
      <c r="GLN37"/>
      <c r="GLO37" s="124"/>
      <c r="GLP37"/>
      <c r="GLQ37" s="124"/>
      <c r="GLR37"/>
      <c r="GLS37" s="124"/>
      <c r="GLT37"/>
      <c r="GLU37" s="124"/>
      <c r="GLV37"/>
      <c r="GLW37" s="124"/>
      <c r="GLX37"/>
      <c r="GLY37" s="124"/>
      <c r="GLZ37"/>
      <c r="GMA37" s="124"/>
      <c r="GMB37"/>
      <c r="GMC37" s="124"/>
      <c r="GMD37"/>
      <c r="GME37" s="124"/>
      <c r="GMF37"/>
      <c r="GMG37" s="124"/>
      <c r="GMH37"/>
      <c r="GMI37" s="124"/>
      <c r="GMJ37"/>
      <c r="GMK37" s="124"/>
      <c r="GML37"/>
      <c r="GMM37" s="124"/>
      <c r="GMN37"/>
      <c r="GMO37" s="124"/>
      <c r="GMP37"/>
      <c r="GMQ37" s="124"/>
      <c r="GMR37"/>
      <c r="GMS37" s="124"/>
      <c r="GMT37"/>
      <c r="GMU37" s="124"/>
      <c r="GMV37"/>
      <c r="GMW37" s="124"/>
      <c r="GMX37"/>
      <c r="GMY37" s="124"/>
      <c r="GMZ37"/>
      <c r="GNA37" s="124"/>
      <c r="GNB37"/>
      <c r="GNC37" s="124"/>
      <c r="GND37"/>
      <c r="GNE37" s="124"/>
      <c r="GNF37"/>
      <c r="GNG37" s="124"/>
      <c r="GNH37"/>
      <c r="GNI37" s="124"/>
      <c r="GNJ37"/>
      <c r="GNK37" s="124"/>
      <c r="GNL37"/>
      <c r="GNM37" s="124"/>
      <c r="GNN37"/>
      <c r="GNO37" s="124"/>
      <c r="GNP37"/>
      <c r="GNQ37" s="124"/>
      <c r="GNR37"/>
      <c r="GNS37" s="124"/>
      <c r="GNT37"/>
      <c r="GNU37" s="124"/>
      <c r="GNV37"/>
      <c r="GNW37" s="124"/>
      <c r="GNX37"/>
      <c r="GNY37" s="124"/>
      <c r="GNZ37"/>
      <c r="GOA37" s="124"/>
      <c r="GOB37"/>
      <c r="GOC37" s="124"/>
      <c r="GOD37"/>
      <c r="GOE37" s="124"/>
      <c r="GOF37"/>
      <c r="GOG37" s="124"/>
      <c r="GOH37"/>
      <c r="GOI37" s="124"/>
      <c r="GOJ37"/>
      <c r="GOK37" s="124"/>
      <c r="GOL37"/>
      <c r="GOM37" s="124"/>
      <c r="GON37"/>
      <c r="GOO37" s="124"/>
      <c r="GOP37"/>
      <c r="GOQ37" s="124"/>
      <c r="GOR37"/>
      <c r="GOS37" s="124"/>
      <c r="GOT37"/>
      <c r="GOU37" s="124"/>
      <c r="GOV37"/>
      <c r="GOW37" s="124"/>
      <c r="GOX37"/>
      <c r="GOY37" s="124"/>
      <c r="GOZ37"/>
      <c r="GPA37" s="124"/>
      <c r="GPB37"/>
      <c r="GPC37" s="124"/>
      <c r="GPD37"/>
      <c r="GPE37" s="124"/>
      <c r="GPF37"/>
      <c r="GPG37" s="124"/>
      <c r="GPH37"/>
      <c r="GPI37" s="124"/>
      <c r="GPJ37"/>
      <c r="GPK37" s="124"/>
      <c r="GPL37"/>
      <c r="GPM37" s="124"/>
      <c r="GPN37"/>
      <c r="GPO37" s="124"/>
      <c r="GPP37"/>
      <c r="GPQ37" s="124"/>
      <c r="GPR37"/>
      <c r="GPS37" s="124"/>
      <c r="GPT37"/>
      <c r="GPU37" s="124"/>
      <c r="GPV37"/>
      <c r="GPW37" s="124"/>
      <c r="GPX37"/>
      <c r="GPY37" s="124"/>
      <c r="GPZ37"/>
      <c r="GQA37" s="124"/>
      <c r="GQB37"/>
      <c r="GQC37" s="124"/>
      <c r="GQD37"/>
      <c r="GQE37" s="124"/>
      <c r="GQF37"/>
      <c r="GQG37" s="124"/>
      <c r="GQH37"/>
      <c r="GQI37" s="124"/>
      <c r="GQJ37"/>
      <c r="GQK37" s="124"/>
      <c r="GQL37"/>
      <c r="GQM37" s="124"/>
      <c r="GQN37"/>
      <c r="GQO37" s="124"/>
      <c r="GQP37"/>
      <c r="GQQ37" s="124"/>
      <c r="GQR37"/>
      <c r="GQS37" s="124"/>
      <c r="GQT37"/>
      <c r="GQU37" s="124"/>
      <c r="GQV37"/>
      <c r="GQW37" s="124"/>
      <c r="GQX37"/>
      <c r="GQY37" s="124"/>
      <c r="GQZ37"/>
      <c r="GRA37" s="124"/>
      <c r="GRB37"/>
      <c r="GRC37" s="124"/>
      <c r="GRD37"/>
      <c r="GRE37" s="124"/>
      <c r="GRF37"/>
      <c r="GRG37" s="124"/>
      <c r="GRH37"/>
      <c r="GRI37" s="124"/>
      <c r="GRJ37"/>
      <c r="GRK37" s="124"/>
      <c r="GRL37"/>
      <c r="GRM37" s="124"/>
      <c r="GRN37"/>
      <c r="GRO37" s="124"/>
      <c r="GRP37"/>
      <c r="GRQ37" s="124"/>
      <c r="GRR37"/>
      <c r="GRS37" s="124"/>
      <c r="GRT37"/>
      <c r="GRU37" s="124"/>
      <c r="GRV37"/>
      <c r="GRW37" s="124"/>
      <c r="GRX37"/>
      <c r="GRY37" s="124"/>
      <c r="GRZ37"/>
      <c r="GSA37" s="124"/>
      <c r="GSB37"/>
      <c r="GSC37" s="124"/>
      <c r="GSD37"/>
      <c r="GSE37" s="124"/>
      <c r="GSF37"/>
      <c r="GSG37" s="124"/>
      <c r="GSH37"/>
      <c r="GSI37" s="124"/>
      <c r="GSJ37"/>
      <c r="GSK37" s="124"/>
      <c r="GSL37"/>
      <c r="GSM37" s="124"/>
      <c r="GSN37"/>
      <c r="GSO37" s="124"/>
      <c r="GSP37"/>
      <c r="GSQ37" s="124"/>
      <c r="GSR37"/>
      <c r="GSS37" s="124"/>
      <c r="GST37"/>
      <c r="GSU37" s="124"/>
      <c r="GSV37"/>
      <c r="GSW37" s="124"/>
      <c r="GSX37"/>
      <c r="GSY37" s="124"/>
      <c r="GSZ37"/>
      <c r="GTA37" s="124"/>
      <c r="GTB37"/>
      <c r="GTC37" s="124"/>
      <c r="GTD37"/>
      <c r="GTE37" s="124"/>
      <c r="GTF37"/>
      <c r="GTG37" s="124"/>
      <c r="GTH37"/>
      <c r="GTI37" s="124"/>
      <c r="GTJ37"/>
      <c r="GTK37" s="124"/>
      <c r="GTL37"/>
      <c r="GTM37" s="124"/>
      <c r="GTN37"/>
      <c r="GTO37" s="124"/>
      <c r="GTP37"/>
      <c r="GTQ37" s="124"/>
      <c r="GTR37"/>
      <c r="GTS37" s="124"/>
      <c r="GTT37"/>
      <c r="GTU37" s="124"/>
      <c r="GTV37"/>
      <c r="GTW37" s="124"/>
      <c r="GTX37"/>
      <c r="GTY37" s="124"/>
      <c r="GTZ37"/>
      <c r="GUA37" s="124"/>
      <c r="GUB37"/>
      <c r="GUC37" s="124"/>
      <c r="GUD37"/>
      <c r="GUE37" s="124"/>
      <c r="GUF37"/>
      <c r="GUG37" s="124"/>
      <c r="GUH37"/>
      <c r="GUI37" s="124"/>
      <c r="GUJ37"/>
      <c r="GUK37" s="124"/>
      <c r="GUL37"/>
      <c r="GUM37" s="124"/>
      <c r="GUN37"/>
      <c r="GUO37" s="124"/>
      <c r="GUP37"/>
      <c r="GUQ37" s="124"/>
      <c r="GUR37"/>
      <c r="GUS37" s="124"/>
      <c r="GUT37"/>
      <c r="GUU37" s="124"/>
      <c r="GUV37"/>
      <c r="GUW37" s="124"/>
      <c r="GUX37"/>
      <c r="GUY37" s="124"/>
      <c r="GUZ37"/>
      <c r="GVA37" s="124"/>
      <c r="GVB37"/>
      <c r="GVC37" s="124"/>
      <c r="GVD37"/>
      <c r="GVE37" s="124"/>
      <c r="GVF37"/>
      <c r="GVG37" s="124"/>
      <c r="GVH37"/>
      <c r="GVI37" s="124"/>
      <c r="GVJ37"/>
      <c r="GVK37" s="124"/>
      <c r="GVL37"/>
      <c r="GVM37" s="124"/>
      <c r="GVN37"/>
      <c r="GVO37" s="124"/>
      <c r="GVP37"/>
      <c r="GVQ37" s="124"/>
      <c r="GVR37"/>
      <c r="GVS37" s="124"/>
      <c r="GVT37"/>
      <c r="GVU37" s="124"/>
      <c r="GVV37"/>
      <c r="GVW37" s="124"/>
      <c r="GVX37"/>
      <c r="GVY37" s="124"/>
      <c r="GVZ37"/>
      <c r="GWA37" s="124"/>
      <c r="GWB37"/>
      <c r="GWC37" s="124"/>
      <c r="GWD37"/>
      <c r="GWE37" s="124"/>
      <c r="GWF37"/>
      <c r="GWG37" s="124"/>
      <c r="GWH37"/>
      <c r="GWI37" s="124"/>
      <c r="GWJ37"/>
      <c r="GWK37" s="124"/>
      <c r="GWL37"/>
      <c r="GWM37" s="124"/>
      <c r="GWN37"/>
      <c r="GWO37" s="124"/>
      <c r="GWP37"/>
      <c r="GWQ37" s="124"/>
      <c r="GWR37"/>
      <c r="GWS37" s="124"/>
      <c r="GWT37"/>
      <c r="GWU37" s="124"/>
      <c r="GWV37"/>
      <c r="GWW37" s="124"/>
      <c r="GWX37"/>
      <c r="GWY37" s="124"/>
      <c r="GWZ37"/>
      <c r="GXA37" s="124"/>
      <c r="GXB37"/>
      <c r="GXC37" s="124"/>
      <c r="GXD37"/>
      <c r="GXE37" s="124"/>
      <c r="GXF37"/>
      <c r="GXG37" s="124"/>
      <c r="GXH37"/>
      <c r="GXI37" s="124"/>
      <c r="GXJ37"/>
      <c r="GXK37" s="124"/>
      <c r="GXL37"/>
      <c r="GXM37" s="124"/>
      <c r="GXN37"/>
      <c r="GXO37" s="124"/>
      <c r="GXP37"/>
      <c r="GXQ37" s="124"/>
      <c r="GXR37"/>
      <c r="GXS37" s="124"/>
      <c r="GXT37"/>
      <c r="GXU37" s="124"/>
      <c r="GXV37"/>
      <c r="GXW37" s="124"/>
      <c r="GXX37"/>
      <c r="GXY37" s="124"/>
      <c r="GXZ37"/>
      <c r="GYA37" s="124"/>
      <c r="GYB37"/>
      <c r="GYC37" s="124"/>
      <c r="GYD37"/>
      <c r="GYE37" s="124"/>
      <c r="GYF37"/>
      <c r="GYG37" s="124"/>
      <c r="GYH37"/>
      <c r="GYI37" s="124"/>
      <c r="GYJ37"/>
      <c r="GYK37" s="124"/>
      <c r="GYL37"/>
      <c r="GYM37" s="124"/>
      <c r="GYN37"/>
      <c r="GYO37" s="124"/>
      <c r="GYP37"/>
      <c r="GYQ37" s="124"/>
      <c r="GYR37"/>
      <c r="GYS37" s="124"/>
      <c r="GYT37"/>
      <c r="GYU37" s="124"/>
      <c r="GYV37"/>
      <c r="GYW37" s="124"/>
      <c r="GYX37"/>
      <c r="GYY37" s="124"/>
      <c r="GYZ37"/>
      <c r="GZA37" s="124"/>
      <c r="GZB37"/>
      <c r="GZC37" s="124"/>
      <c r="GZD37"/>
      <c r="GZE37" s="124"/>
      <c r="GZF37"/>
      <c r="GZG37" s="124"/>
      <c r="GZH37"/>
      <c r="GZI37" s="124"/>
      <c r="GZJ37"/>
      <c r="GZK37" s="124"/>
      <c r="GZL37"/>
      <c r="GZM37" s="124"/>
      <c r="GZN37"/>
      <c r="GZO37" s="124"/>
      <c r="GZP37"/>
      <c r="GZQ37" s="124"/>
      <c r="GZR37"/>
      <c r="GZS37" s="124"/>
      <c r="GZT37"/>
      <c r="GZU37" s="124"/>
      <c r="GZV37"/>
      <c r="GZW37" s="124"/>
      <c r="GZX37"/>
      <c r="GZY37" s="124"/>
      <c r="GZZ37"/>
      <c r="HAA37" s="124"/>
      <c r="HAB37"/>
      <c r="HAC37" s="124"/>
      <c r="HAD37"/>
      <c r="HAE37" s="124"/>
      <c r="HAF37"/>
      <c r="HAG37" s="124"/>
      <c r="HAH37"/>
      <c r="HAI37" s="124"/>
      <c r="HAJ37"/>
      <c r="HAK37" s="124"/>
      <c r="HAL37"/>
      <c r="HAM37" s="124"/>
      <c r="HAN37"/>
      <c r="HAO37" s="124"/>
      <c r="HAP37"/>
      <c r="HAQ37" s="124"/>
      <c r="HAR37"/>
      <c r="HAS37" s="124"/>
      <c r="HAT37"/>
      <c r="HAU37" s="124"/>
      <c r="HAV37"/>
      <c r="HAW37" s="124"/>
      <c r="HAX37"/>
      <c r="HAY37" s="124"/>
      <c r="HAZ37"/>
      <c r="HBA37" s="124"/>
      <c r="HBB37"/>
      <c r="HBC37" s="124"/>
      <c r="HBD37"/>
      <c r="HBE37" s="124"/>
      <c r="HBF37"/>
      <c r="HBG37" s="124"/>
      <c r="HBH37"/>
      <c r="HBI37" s="124"/>
      <c r="HBJ37"/>
      <c r="HBK37" s="124"/>
      <c r="HBL37"/>
      <c r="HBM37" s="124"/>
      <c r="HBN37"/>
      <c r="HBO37" s="124"/>
      <c r="HBP37"/>
      <c r="HBQ37" s="124"/>
      <c r="HBR37"/>
      <c r="HBS37" s="124"/>
      <c r="HBT37"/>
      <c r="HBU37" s="124"/>
      <c r="HBV37"/>
      <c r="HBW37" s="124"/>
      <c r="HBX37"/>
      <c r="HBY37" s="124"/>
      <c r="HBZ37"/>
      <c r="HCA37" s="124"/>
      <c r="HCB37"/>
      <c r="HCC37" s="124"/>
      <c r="HCD37"/>
      <c r="HCE37" s="124"/>
      <c r="HCF37"/>
      <c r="HCG37" s="124"/>
      <c r="HCH37"/>
      <c r="HCI37" s="124"/>
      <c r="HCJ37"/>
      <c r="HCK37" s="124"/>
      <c r="HCL37"/>
      <c r="HCM37" s="124"/>
      <c r="HCN37"/>
      <c r="HCO37" s="124"/>
      <c r="HCP37"/>
      <c r="HCQ37" s="124"/>
      <c r="HCR37"/>
      <c r="HCS37" s="124"/>
      <c r="HCT37"/>
      <c r="HCU37" s="124"/>
      <c r="HCV37"/>
      <c r="HCW37" s="124"/>
      <c r="HCX37"/>
      <c r="HCY37" s="124"/>
      <c r="HCZ37"/>
      <c r="HDA37" s="124"/>
      <c r="HDB37"/>
      <c r="HDC37" s="124"/>
      <c r="HDD37"/>
      <c r="HDE37" s="124"/>
      <c r="HDF37"/>
      <c r="HDG37" s="124"/>
      <c r="HDH37"/>
      <c r="HDI37" s="124"/>
      <c r="HDJ37"/>
      <c r="HDK37" s="124"/>
      <c r="HDL37"/>
      <c r="HDM37" s="124"/>
      <c r="HDN37"/>
      <c r="HDO37" s="124"/>
      <c r="HDP37"/>
      <c r="HDQ37" s="124"/>
      <c r="HDR37"/>
      <c r="HDS37" s="124"/>
      <c r="HDT37"/>
      <c r="HDU37" s="124"/>
      <c r="HDV37"/>
      <c r="HDW37" s="124"/>
      <c r="HDX37"/>
      <c r="HDY37" s="124"/>
      <c r="HDZ37"/>
      <c r="HEA37" s="124"/>
      <c r="HEB37"/>
      <c r="HEC37" s="124"/>
      <c r="HED37"/>
      <c r="HEE37" s="124"/>
      <c r="HEF37"/>
      <c r="HEG37" s="124"/>
      <c r="HEH37"/>
      <c r="HEI37" s="124"/>
      <c r="HEJ37"/>
      <c r="HEK37" s="124"/>
      <c r="HEL37"/>
      <c r="HEM37" s="124"/>
      <c r="HEN37"/>
      <c r="HEO37" s="124"/>
      <c r="HEP37"/>
      <c r="HEQ37" s="124"/>
      <c r="HER37"/>
      <c r="HES37" s="124"/>
      <c r="HET37"/>
      <c r="HEU37" s="124"/>
      <c r="HEV37"/>
      <c r="HEW37" s="124"/>
      <c r="HEX37"/>
      <c r="HEY37" s="124"/>
      <c r="HEZ37"/>
      <c r="HFA37" s="124"/>
      <c r="HFB37"/>
      <c r="HFC37" s="124"/>
      <c r="HFD37"/>
      <c r="HFE37" s="124"/>
      <c r="HFF37"/>
      <c r="HFG37" s="124"/>
      <c r="HFH37"/>
      <c r="HFI37" s="124"/>
      <c r="HFJ37"/>
      <c r="HFK37" s="124"/>
      <c r="HFL37"/>
      <c r="HFM37" s="124"/>
      <c r="HFN37"/>
      <c r="HFO37" s="124"/>
      <c r="HFP37"/>
      <c r="HFQ37" s="124"/>
      <c r="HFR37"/>
      <c r="HFS37" s="124"/>
      <c r="HFT37"/>
      <c r="HFU37" s="124"/>
      <c r="HFV37"/>
      <c r="HFW37" s="124"/>
      <c r="HFX37"/>
      <c r="HFY37" s="124"/>
      <c r="HFZ37"/>
      <c r="HGA37" s="124"/>
      <c r="HGB37"/>
      <c r="HGC37" s="124"/>
      <c r="HGD37"/>
      <c r="HGE37" s="124"/>
      <c r="HGF37"/>
      <c r="HGG37" s="124"/>
      <c r="HGH37"/>
      <c r="HGI37" s="124"/>
      <c r="HGJ37"/>
      <c r="HGK37" s="124"/>
      <c r="HGL37"/>
      <c r="HGM37" s="124"/>
      <c r="HGN37"/>
      <c r="HGO37" s="124"/>
      <c r="HGP37"/>
      <c r="HGQ37" s="124"/>
      <c r="HGR37"/>
      <c r="HGS37" s="124"/>
      <c r="HGT37"/>
      <c r="HGU37" s="124"/>
      <c r="HGV37"/>
      <c r="HGW37" s="124"/>
      <c r="HGX37"/>
      <c r="HGY37" s="124"/>
      <c r="HGZ37"/>
      <c r="HHA37" s="124"/>
      <c r="HHB37"/>
      <c r="HHC37" s="124"/>
      <c r="HHD37"/>
      <c r="HHE37" s="124"/>
      <c r="HHF37"/>
      <c r="HHG37" s="124"/>
      <c r="HHH37"/>
      <c r="HHI37" s="124"/>
      <c r="HHJ37"/>
      <c r="HHK37" s="124"/>
      <c r="HHL37"/>
      <c r="HHM37" s="124"/>
      <c r="HHN37"/>
      <c r="HHO37" s="124"/>
      <c r="HHP37"/>
      <c r="HHQ37" s="124"/>
      <c r="HHR37"/>
      <c r="HHS37" s="124"/>
      <c r="HHT37"/>
      <c r="HHU37" s="124"/>
      <c r="HHV37"/>
      <c r="HHW37" s="124"/>
      <c r="HHX37"/>
      <c r="HHY37" s="124"/>
      <c r="HHZ37"/>
      <c r="HIA37" s="124"/>
      <c r="HIB37"/>
      <c r="HIC37" s="124"/>
      <c r="HID37"/>
      <c r="HIE37" s="124"/>
      <c r="HIF37"/>
      <c r="HIG37" s="124"/>
      <c r="HIH37"/>
      <c r="HII37" s="124"/>
      <c r="HIJ37"/>
      <c r="HIK37" s="124"/>
      <c r="HIL37"/>
      <c r="HIM37" s="124"/>
      <c r="HIN37"/>
      <c r="HIO37" s="124"/>
      <c r="HIP37"/>
      <c r="HIQ37" s="124"/>
      <c r="HIR37"/>
      <c r="HIS37" s="124"/>
      <c r="HIT37"/>
      <c r="HIU37" s="124"/>
      <c r="HIV37"/>
      <c r="HIW37" s="124"/>
      <c r="HIX37"/>
      <c r="HIY37" s="124"/>
      <c r="HIZ37"/>
      <c r="HJA37" s="124"/>
      <c r="HJB37"/>
      <c r="HJC37" s="124"/>
      <c r="HJD37"/>
      <c r="HJE37" s="124"/>
      <c r="HJF37"/>
      <c r="HJG37" s="124"/>
      <c r="HJH37"/>
      <c r="HJI37" s="124"/>
      <c r="HJJ37"/>
      <c r="HJK37" s="124"/>
      <c r="HJL37"/>
      <c r="HJM37" s="124"/>
      <c r="HJN37"/>
      <c r="HJO37" s="124"/>
      <c r="HJP37"/>
      <c r="HJQ37" s="124"/>
      <c r="HJR37"/>
      <c r="HJS37" s="124"/>
      <c r="HJT37"/>
      <c r="HJU37" s="124"/>
      <c r="HJV37"/>
      <c r="HJW37" s="124"/>
      <c r="HJX37"/>
      <c r="HJY37" s="124"/>
      <c r="HJZ37"/>
      <c r="HKA37" s="124"/>
      <c r="HKB37"/>
      <c r="HKC37" s="124"/>
      <c r="HKD37"/>
      <c r="HKE37" s="124"/>
      <c r="HKF37"/>
      <c r="HKG37" s="124"/>
      <c r="HKH37"/>
      <c r="HKI37" s="124"/>
      <c r="HKJ37"/>
      <c r="HKK37" s="124"/>
      <c r="HKL37"/>
      <c r="HKM37" s="124"/>
      <c r="HKN37"/>
      <c r="HKO37" s="124"/>
      <c r="HKP37"/>
      <c r="HKQ37" s="124"/>
      <c r="HKR37"/>
      <c r="HKS37" s="124"/>
      <c r="HKT37"/>
      <c r="HKU37" s="124"/>
      <c r="HKV37"/>
      <c r="HKW37" s="124"/>
      <c r="HKX37"/>
      <c r="HKY37" s="124"/>
      <c r="HKZ37"/>
      <c r="HLA37" s="124"/>
      <c r="HLB37"/>
      <c r="HLC37" s="124"/>
      <c r="HLD37"/>
      <c r="HLE37" s="124"/>
      <c r="HLF37"/>
      <c r="HLG37" s="124"/>
      <c r="HLH37"/>
      <c r="HLI37" s="124"/>
      <c r="HLJ37"/>
      <c r="HLK37" s="124"/>
      <c r="HLL37"/>
      <c r="HLM37" s="124"/>
      <c r="HLN37"/>
      <c r="HLO37" s="124"/>
      <c r="HLP37"/>
      <c r="HLQ37" s="124"/>
      <c r="HLR37"/>
      <c r="HLS37" s="124"/>
      <c r="HLT37"/>
      <c r="HLU37" s="124"/>
      <c r="HLV37"/>
      <c r="HLW37" s="124"/>
      <c r="HLX37"/>
      <c r="HLY37" s="124"/>
      <c r="HLZ37"/>
      <c r="HMA37" s="124"/>
      <c r="HMB37"/>
      <c r="HMC37" s="124"/>
      <c r="HMD37"/>
      <c r="HME37" s="124"/>
      <c r="HMF37"/>
      <c r="HMG37" s="124"/>
      <c r="HMH37"/>
      <c r="HMI37" s="124"/>
      <c r="HMJ37"/>
      <c r="HMK37" s="124"/>
      <c r="HML37"/>
      <c r="HMM37" s="124"/>
      <c r="HMN37"/>
      <c r="HMO37" s="124"/>
      <c r="HMP37"/>
      <c r="HMQ37" s="124"/>
      <c r="HMR37"/>
      <c r="HMS37" s="124"/>
      <c r="HMT37"/>
      <c r="HMU37" s="124"/>
      <c r="HMV37"/>
      <c r="HMW37" s="124"/>
      <c r="HMX37"/>
      <c r="HMY37" s="124"/>
      <c r="HMZ37"/>
      <c r="HNA37" s="124"/>
      <c r="HNB37"/>
      <c r="HNC37" s="124"/>
      <c r="HND37"/>
      <c r="HNE37" s="124"/>
      <c r="HNF37"/>
      <c r="HNG37" s="124"/>
      <c r="HNH37"/>
      <c r="HNI37" s="124"/>
      <c r="HNJ37"/>
      <c r="HNK37" s="124"/>
      <c r="HNL37"/>
      <c r="HNM37" s="124"/>
      <c r="HNN37"/>
      <c r="HNO37" s="124"/>
      <c r="HNP37"/>
      <c r="HNQ37" s="124"/>
      <c r="HNR37"/>
      <c r="HNS37" s="124"/>
      <c r="HNT37"/>
      <c r="HNU37" s="124"/>
      <c r="HNV37"/>
      <c r="HNW37" s="124"/>
      <c r="HNX37"/>
      <c r="HNY37" s="124"/>
      <c r="HNZ37"/>
      <c r="HOA37" s="124"/>
      <c r="HOB37"/>
      <c r="HOC37" s="124"/>
      <c r="HOD37"/>
      <c r="HOE37" s="124"/>
      <c r="HOF37"/>
      <c r="HOG37" s="124"/>
      <c r="HOH37"/>
      <c r="HOI37" s="124"/>
      <c r="HOJ37"/>
      <c r="HOK37" s="124"/>
      <c r="HOL37"/>
      <c r="HOM37" s="124"/>
      <c r="HON37"/>
      <c r="HOO37" s="124"/>
      <c r="HOP37"/>
      <c r="HOQ37" s="124"/>
      <c r="HOR37"/>
      <c r="HOS37" s="124"/>
      <c r="HOT37"/>
      <c r="HOU37" s="124"/>
      <c r="HOV37"/>
      <c r="HOW37" s="124"/>
      <c r="HOX37"/>
      <c r="HOY37" s="124"/>
      <c r="HOZ37"/>
      <c r="HPA37" s="124"/>
      <c r="HPB37"/>
      <c r="HPC37" s="124"/>
      <c r="HPD37"/>
      <c r="HPE37" s="124"/>
      <c r="HPF37"/>
      <c r="HPG37" s="124"/>
      <c r="HPH37"/>
      <c r="HPI37" s="124"/>
      <c r="HPJ37"/>
      <c r="HPK37" s="124"/>
      <c r="HPL37"/>
      <c r="HPM37" s="124"/>
      <c r="HPN37"/>
      <c r="HPO37" s="124"/>
      <c r="HPP37"/>
      <c r="HPQ37" s="124"/>
      <c r="HPR37"/>
      <c r="HPS37" s="124"/>
      <c r="HPT37"/>
      <c r="HPU37" s="124"/>
      <c r="HPV37"/>
      <c r="HPW37" s="124"/>
      <c r="HPX37"/>
      <c r="HPY37" s="124"/>
      <c r="HPZ37"/>
      <c r="HQA37" s="124"/>
      <c r="HQB37"/>
      <c r="HQC37" s="124"/>
      <c r="HQD37"/>
      <c r="HQE37" s="124"/>
      <c r="HQF37"/>
      <c r="HQG37" s="124"/>
      <c r="HQH37"/>
      <c r="HQI37" s="124"/>
      <c r="HQJ37"/>
      <c r="HQK37" s="124"/>
      <c r="HQL37"/>
      <c r="HQM37" s="124"/>
      <c r="HQN37"/>
      <c r="HQO37" s="124"/>
      <c r="HQP37"/>
      <c r="HQQ37" s="124"/>
      <c r="HQR37"/>
      <c r="HQS37" s="124"/>
      <c r="HQT37"/>
      <c r="HQU37" s="124"/>
      <c r="HQV37"/>
      <c r="HQW37" s="124"/>
      <c r="HQX37"/>
      <c r="HQY37" s="124"/>
      <c r="HQZ37"/>
      <c r="HRA37" s="124"/>
      <c r="HRB37"/>
      <c r="HRC37" s="124"/>
      <c r="HRD37"/>
      <c r="HRE37" s="124"/>
      <c r="HRF37"/>
      <c r="HRG37" s="124"/>
      <c r="HRH37"/>
      <c r="HRI37" s="124"/>
      <c r="HRJ37"/>
      <c r="HRK37" s="124"/>
      <c r="HRL37"/>
      <c r="HRM37" s="124"/>
      <c r="HRN37"/>
      <c r="HRO37" s="124"/>
      <c r="HRP37"/>
      <c r="HRQ37" s="124"/>
      <c r="HRR37"/>
      <c r="HRS37" s="124"/>
      <c r="HRT37"/>
      <c r="HRU37" s="124"/>
      <c r="HRV37"/>
      <c r="HRW37" s="124"/>
      <c r="HRX37"/>
      <c r="HRY37" s="124"/>
      <c r="HRZ37"/>
      <c r="HSA37" s="124"/>
      <c r="HSB37"/>
      <c r="HSC37" s="124"/>
      <c r="HSD37"/>
      <c r="HSE37" s="124"/>
      <c r="HSF37"/>
      <c r="HSG37" s="124"/>
      <c r="HSH37"/>
      <c r="HSI37" s="124"/>
      <c r="HSJ37"/>
      <c r="HSK37" s="124"/>
      <c r="HSL37"/>
      <c r="HSM37" s="124"/>
      <c r="HSN37"/>
      <c r="HSO37" s="124"/>
      <c r="HSP37"/>
      <c r="HSQ37" s="124"/>
      <c r="HSR37"/>
      <c r="HSS37" s="124"/>
      <c r="HST37"/>
      <c r="HSU37" s="124"/>
      <c r="HSV37"/>
      <c r="HSW37" s="124"/>
      <c r="HSX37"/>
      <c r="HSY37" s="124"/>
      <c r="HSZ37"/>
      <c r="HTA37" s="124"/>
      <c r="HTB37"/>
      <c r="HTC37" s="124"/>
      <c r="HTD37"/>
      <c r="HTE37" s="124"/>
      <c r="HTF37"/>
      <c r="HTG37" s="124"/>
      <c r="HTH37"/>
      <c r="HTI37" s="124"/>
      <c r="HTJ37"/>
      <c r="HTK37" s="124"/>
      <c r="HTL37"/>
      <c r="HTM37" s="124"/>
      <c r="HTN37"/>
      <c r="HTO37" s="124"/>
      <c r="HTP37"/>
      <c r="HTQ37" s="124"/>
      <c r="HTR37"/>
      <c r="HTS37" s="124"/>
      <c r="HTT37"/>
      <c r="HTU37" s="124"/>
      <c r="HTV37"/>
      <c r="HTW37" s="124"/>
      <c r="HTX37"/>
      <c r="HTY37" s="124"/>
      <c r="HTZ37"/>
      <c r="HUA37" s="124"/>
      <c r="HUB37"/>
      <c r="HUC37" s="124"/>
      <c r="HUD37"/>
      <c r="HUE37" s="124"/>
      <c r="HUF37"/>
      <c r="HUG37" s="124"/>
      <c r="HUH37"/>
      <c r="HUI37" s="124"/>
      <c r="HUJ37"/>
      <c r="HUK37" s="124"/>
      <c r="HUL37"/>
      <c r="HUM37" s="124"/>
      <c r="HUN37"/>
      <c r="HUO37" s="124"/>
      <c r="HUP37"/>
      <c r="HUQ37" s="124"/>
      <c r="HUR37"/>
      <c r="HUS37" s="124"/>
      <c r="HUT37"/>
      <c r="HUU37" s="124"/>
      <c r="HUV37"/>
      <c r="HUW37" s="124"/>
      <c r="HUX37"/>
      <c r="HUY37" s="124"/>
      <c r="HUZ37"/>
      <c r="HVA37" s="124"/>
      <c r="HVB37"/>
      <c r="HVC37" s="124"/>
      <c r="HVD37"/>
      <c r="HVE37" s="124"/>
      <c r="HVF37"/>
      <c r="HVG37" s="124"/>
      <c r="HVH37"/>
      <c r="HVI37" s="124"/>
      <c r="HVJ37"/>
      <c r="HVK37" s="124"/>
      <c r="HVL37"/>
      <c r="HVM37" s="124"/>
      <c r="HVN37"/>
      <c r="HVO37" s="124"/>
      <c r="HVP37"/>
      <c r="HVQ37" s="124"/>
      <c r="HVR37"/>
      <c r="HVS37" s="124"/>
      <c r="HVT37"/>
      <c r="HVU37" s="124"/>
      <c r="HVV37"/>
      <c r="HVW37" s="124"/>
      <c r="HVX37"/>
      <c r="HVY37" s="124"/>
      <c r="HVZ37"/>
      <c r="HWA37" s="124"/>
      <c r="HWB37"/>
      <c r="HWC37" s="124"/>
      <c r="HWD37"/>
      <c r="HWE37" s="124"/>
      <c r="HWF37"/>
      <c r="HWG37" s="124"/>
      <c r="HWH37"/>
      <c r="HWI37" s="124"/>
      <c r="HWJ37"/>
      <c r="HWK37" s="124"/>
      <c r="HWL37"/>
      <c r="HWM37" s="124"/>
      <c r="HWN37"/>
      <c r="HWO37" s="124"/>
      <c r="HWP37"/>
      <c r="HWQ37" s="124"/>
      <c r="HWR37"/>
      <c r="HWS37" s="124"/>
      <c r="HWT37"/>
      <c r="HWU37" s="124"/>
      <c r="HWV37"/>
      <c r="HWW37" s="124"/>
      <c r="HWX37"/>
      <c r="HWY37" s="124"/>
      <c r="HWZ37"/>
      <c r="HXA37" s="124"/>
      <c r="HXB37"/>
      <c r="HXC37" s="124"/>
      <c r="HXD37"/>
      <c r="HXE37" s="124"/>
      <c r="HXF37"/>
      <c r="HXG37" s="124"/>
      <c r="HXH37"/>
      <c r="HXI37" s="124"/>
      <c r="HXJ37"/>
      <c r="HXK37" s="124"/>
      <c r="HXL37"/>
      <c r="HXM37" s="124"/>
      <c r="HXN37"/>
      <c r="HXO37" s="124"/>
      <c r="HXP37"/>
      <c r="HXQ37" s="124"/>
      <c r="HXR37"/>
      <c r="HXS37" s="124"/>
      <c r="HXT37"/>
      <c r="HXU37" s="124"/>
      <c r="HXV37"/>
      <c r="HXW37" s="124"/>
      <c r="HXX37"/>
      <c r="HXY37" s="124"/>
      <c r="HXZ37"/>
      <c r="HYA37" s="124"/>
      <c r="HYB37"/>
      <c r="HYC37" s="124"/>
      <c r="HYD37"/>
      <c r="HYE37" s="124"/>
      <c r="HYF37"/>
      <c r="HYG37" s="124"/>
      <c r="HYH37"/>
      <c r="HYI37" s="124"/>
      <c r="HYJ37"/>
      <c r="HYK37" s="124"/>
      <c r="HYL37"/>
      <c r="HYM37" s="124"/>
      <c r="HYN37"/>
      <c r="HYO37" s="124"/>
      <c r="HYP37"/>
      <c r="HYQ37" s="124"/>
      <c r="HYR37"/>
      <c r="HYS37" s="124"/>
      <c r="HYT37"/>
      <c r="HYU37" s="124"/>
      <c r="HYV37"/>
      <c r="HYW37" s="124"/>
      <c r="HYX37"/>
      <c r="HYY37" s="124"/>
      <c r="HYZ37"/>
      <c r="HZA37" s="124"/>
      <c r="HZB37"/>
      <c r="HZC37" s="124"/>
      <c r="HZD37"/>
      <c r="HZE37" s="124"/>
      <c r="HZF37"/>
      <c r="HZG37" s="124"/>
      <c r="HZH37"/>
      <c r="HZI37" s="124"/>
      <c r="HZJ37"/>
      <c r="HZK37" s="124"/>
      <c r="HZL37"/>
      <c r="HZM37" s="124"/>
      <c r="HZN37"/>
      <c r="HZO37" s="124"/>
      <c r="HZP37"/>
      <c r="HZQ37" s="124"/>
      <c r="HZR37"/>
      <c r="HZS37" s="124"/>
      <c r="HZT37"/>
      <c r="HZU37" s="124"/>
      <c r="HZV37"/>
      <c r="HZW37" s="124"/>
      <c r="HZX37"/>
      <c r="HZY37" s="124"/>
      <c r="HZZ37"/>
      <c r="IAA37" s="124"/>
      <c r="IAB37"/>
      <c r="IAC37" s="124"/>
      <c r="IAD37"/>
      <c r="IAE37" s="124"/>
      <c r="IAF37"/>
      <c r="IAG37" s="124"/>
      <c r="IAH37"/>
      <c r="IAI37" s="124"/>
      <c r="IAJ37"/>
      <c r="IAK37" s="124"/>
      <c r="IAL37"/>
      <c r="IAM37" s="124"/>
      <c r="IAN37"/>
      <c r="IAO37" s="124"/>
      <c r="IAP37"/>
      <c r="IAQ37" s="124"/>
      <c r="IAR37"/>
      <c r="IAS37" s="124"/>
      <c r="IAT37"/>
      <c r="IAU37" s="124"/>
      <c r="IAV37"/>
      <c r="IAW37" s="124"/>
      <c r="IAX37"/>
      <c r="IAY37" s="124"/>
      <c r="IAZ37"/>
      <c r="IBA37" s="124"/>
      <c r="IBB37"/>
      <c r="IBC37" s="124"/>
      <c r="IBD37"/>
      <c r="IBE37" s="124"/>
      <c r="IBF37"/>
      <c r="IBG37" s="124"/>
      <c r="IBH37"/>
      <c r="IBI37" s="124"/>
      <c r="IBJ37"/>
      <c r="IBK37" s="124"/>
      <c r="IBL37"/>
      <c r="IBM37" s="124"/>
      <c r="IBN37"/>
      <c r="IBO37" s="124"/>
      <c r="IBP37"/>
      <c r="IBQ37" s="124"/>
      <c r="IBR37"/>
      <c r="IBS37" s="124"/>
      <c r="IBT37"/>
      <c r="IBU37" s="124"/>
      <c r="IBV37"/>
      <c r="IBW37" s="124"/>
      <c r="IBX37"/>
      <c r="IBY37" s="124"/>
      <c r="IBZ37"/>
      <c r="ICA37" s="124"/>
      <c r="ICB37"/>
      <c r="ICC37" s="124"/>
      <c r="ICD37"/>
      <c r="ICE37" s="124"/>
      <c r="ICF37"/>
      <c r="ICG37" s="124"/>
      <c r="ICH37"/>
      <c r="ICI37" s="124"/>
      <c r="ICJ37"/>
      <c r="ICK37" s="124"/>
      <c r="ICL37"/>
      <c r="ICM37" s="124"/>
      <c r="ICN37"/>
      <c r="ICO37" s="124"/>
      <c r="ICP37"/>
      <c r="ICQ37" s="124"/>
      <c r="ICR37"/>
      <c r="ICS37" s="124"/>
      <c r="ICT37"/>
      <c r="ICU37" s="124"/>
      <c r="ICV37"/>
      <c r="ICW37" s="124"/>
      <c r="ICX37"/>
      <c r="ICY37" s="124"/>
      <c r="ICZ37"/>
      <c r="IDA37" s="124"/>
      <c r="IDB37"/>
      <c r="IDC37" s="124"/>
      <c r="IDD37"/>
      <c r="IDE37" s="124"/>
      <c r="IDF37"/>
      <c r="IDG37" s="124"/>
      <c r="IDH37"/>
      <c r="IDI37" s="124"/>
      <c r="IDJ37"/>
      <c r="IDK37" s="124"/>
      <c r="IDL37"/>
      <c r="IDM37" s="124"/>
      <c r="IDN37"/>
      <c r="IDO37" s="124"/>
      <c r="IDP37"/>
      <c r="IDQ37" s="124"/>
      <c r="IDR37"/>
      <c r="IDS37" s="124"/>
      <c r="IDT37"/>
      <c r="IDU37" s="124"/>
      <c r="IDV37"/>
      <c r="IDW37" s="124"/>
      <c r="IDX37"/>
      <c r="IDY37" s="124"/>
      <c r="IDZ37"/>
      <c r="IEA37" s="124"/>
      <c r="IEB37"/>
      <c r="IEC37" s="124"/>
      <c r="IED37"/>
      <c r="IEE37" s="124"/>
      <c r="IEF37"/>
      <c r="IEG37" s="124"/>
      <c r="IEH37"/>
      <c r="IEI37" s="124"/>
      <c r="IEJ37"/>
      <c r="IEK37" s="124"/>
      <c r="IEL37"/>
      <c r="IEM37" s="124"/>
      <c r="IEN37"/>
      <c r="IEO37" s="124"/>
      <c r="IEP37"/>
      <c r="IEQ37" s="124"/>
      <c r="IER37"/>
      <c r="IES37" s="124"/>
      <c r="IET37"/>
      <c r="IEU37" s="124"/>
      <c r="IEV37"/>
      <c r="IEW37" s="124"/>
      <c r="IEX37"/>
      <c r="IEY37" s="124"/>
      <c r="IEZ37"/>
      <c r="IFA37" s="124"/>
      <c r="IFB37"/>
      <c r="IFC37" s="124"/>
      <c r="IFD37"/>
      <c r="IFE37" s="124"/>
      <c r="IFF37"/>
      <c r="IFG37" s="124"/>
      <c r="IFH37"/>
      <c r="IFI37" s="124"/>
      <c r="IFJ37"/>
      <c r="IFK37" s="124"/>
      <c r="IFL37"/>
      <c r="IFM37" s="124"/>
      <c r="IFN37"/>
      <c r="IFO37" s="124"/>
      <c r="IFP37"/>
      <c r="IFQ37" s="124"/>
      <c r="IFR37"/>
      <c r="IFS37" s="124"/>
      <c r="IFT37"/>
      <c r="IFU37" s="124"/>
      <c r="IFV37"/>
      <c r="IFW37" s="124"/>
      <c r="IFX37"/>
      <c r="IFY37" s="124"/>
      <c r="IFZ37"/>
      <c r="IGA37" s="124"/>
      <c r="IGB37"/>
      <c r="IGC37" s="124"/>
      <c r="IGD37"/>
      <c r="IGE37" s="124"/>
      <c r="IGF37"/>
      <c r="IGG37" s="124"/>
      <c r="IGH37"/>
      <c r="IGI37" s="124"/>
      <c r="IGJ37"/>
      <c r="IGK37" s="124"/>
      <c r="IGL37"/>
      <c r="IGM37" s="124"/>
      <c r="IGN37"/>
      <c r="IGO37" s="124"/>
      <c r="IGP37"/>
      <c r="IGQ37" s="124"/>
      <c r="IGR37"/>
      <c r="IGS37" s="124"/>
      <c r="IGT37"/>
      <c r="IGU37" s="124"/>
      <c r="IGV37"/>
      <c r="IGW37" s="124"/>
      <c r="IGX37"/>
      <c r="IGY37" s="124"/>
      <c r="IGZ37"/>
      <c r="IHA37" s="124"/>
      <c r="IHB37"/>
      <c r="IHC37" s="124"/>
      <c r="IHD37"/>
      <c r="IHE37" s="124"/>
      <c r="IHF37"/>
      <c r="IHG37" s="124"/>
      <c r="IHH37"/>
      <c r="IHI37" s="124"/>
      <c r="IHJ37"/>
      <c r="IHK37" s="124"/>
      <c r="IHL37"/>
      <c r="IHM37" s="124"/>
      <c r="IHN37"/>
      <c r="IHO37" s="124"/>
      <c r="IHP37"/>
      <c r="IHQ37" s="124"/>
      <c r="IHR37"/>
      <c r="IHS37" s="124"/>
      <c r="IHT37"/>
      <c r="IHU37" s="124"/>
      <c r="IHV37"/>
      <c r="IHW37" s="124"/>
      <c r="IHX37"/>
      <c r="IHY37" s="124"/>
      <c r="IHZ37"/>
      <c r="IIA37" s="124"/>
      <c r="IIB37"/>
      <c r="IIC37" s="124"/>
      <c r="IID37"/>
      <c r="IIE37" s="124"/>
      <c r="IIF37"/>
      <c r="IIG37" s="124"/>
      <c r="IIH37"/>
      <c r="III37" s="124"/>
      <c r="IIJ37"/>
      <c r="IIK37" s="124"/>
      <c r="IIL37"/>
      <c r="IIM37" s="124"/>
      <c r="IIN37"/>
      <c r="IIO37" s="124"/>
      <c r="IIP37"/>
      <c r="IIQ37" s="124"/>
      <c r="IIR37"/>
      <c r="IIS37" s="124"/>
      <c r="IIT37"/>
      <c r="IIU37" s="124"/>
      <c r="IIV37"/>
      <c r="IIW37" s="124"/>
      <c r="IIX37"/>
      <c r="IIY37" s="124"/>
      <c r="IIZ37"/>
      <c r="IJA37" s="124"/>
      <c r="IJB37"/>
      <c r="IJC37" s="124"/>
      <c r="IJD37"/>
      <c r="IJE37" s="124"/>
      <c r="IJF37"/>
      <c r="IJG37" s="124"/>
      <c r="IJH37"/>
      <c r="IJI37" s="124"/>
      <c r="IJJ37"/>
      <c r="IJK37" s="124"/>
      <c r="IJL37"/>
      <c r="IJM37" s="124"/>
      <c r="IJN37"/>
      <c r="IJO37" s="124"/>
      <c r="IJP37"/>
      <c r="IJQ37" s="124"/>
      <c r="IJR37"/>
      <c r="IJS37" s="124"/>
      <c r="IJT37"/>
      <c r="IJU37" s="124"/>
      <c r="IJV37"/>
      <c r="IJW37" s="124"/>
      <c r="IJX37"/>
      <c r="IJY37" s="124"/>
      <c r="IJZ37"/>
      <c r="IKA37" s="124"/>
      <c r="IKB37"/>
      <c r="IKC37" s="124"/>
      <c r="IKD37"/>
      <c r="IKE37" s="124"/>
      <c r="IKF37"/>
      <c r="IKG37" s="124"/>
      <c r="IKH37"/>
      <c r="IKI37" s="124"/>
      <c r="IKJ37"/>
      <c r="IKK37" s="124"/>
      <c r="IKL37"/>
      <c r="IKM37" s="124"/>
      <c r="IKN37"/>
      <c r="IKO37" s="124"/>
      <c r="IKP37"/>
      <c r="IKQ37" s="124"/>
      <c r="IKR37"/>
      <c r="IKS37" s="124"/>
      <c r="IKT37"/>
      <c r="IKU37" s="124"/>
      <c r="IKV37"/>
      <c r="IKW37" s="124"/>
      <c r="IKX37"/>
      <c r="IKY37" s="124"/>
      <c r="IKZ37"/>
      <c r="ILA37" s="124"/>
      <c r="ILB37"/>
      <c r="ILC37" s="124"/>
      <c r="ILD37"/>
      <c r="ILE37" s="124"/>
      <c r="ILF37"/>
      <c r="ILG37" s="124"/>
      <c r="ILH37"/>
      <c r="ILI37" s="124"/>
      <c r="ILJ37"/>
      <c r="ILK37" s="124"/>
      <c r="ILL37"/>
      <c r="ILM37" s="124"/>
      <c r="ILN37"/>
      <c r="ILO37" s="124"/>
      <c r="ILP37"/>
      <c r="ILQ37" s="124"/>
      <c r="ILR37"/>
      <c r="ILS37" s="124"/>
      <c r="ILT37"/>
      <c r="ILU37" s="124"/>
      <c r="ILV37"/>
      <c r="ILW37" s="124"/>
      <c r="ILX37"/>
      <c r="ILY37" s="124"/>
      <c r="ILZ37"/>
      <c r="IMA37" s="124"/>
      <c r="IMB37"/>
      <c r="IMC37" s="124"/>
      <c r="IMD37"/>
      <c r="IME37" s="124"/>
      <c r="IMF37"/>
      <c r="IMG37" s="124"/>
      <c r="IMH37"/>
      <c r="IMI37" s="124"/>
      <c r="IMJ37"/>
      <c r="IMK37" s="124"/>
      <c r="IML37"/>
      <c r="IMM37" s="124"/>
      <c r="IMN37"/>
      <c r="IMO37" s="124"/>
      <c r="IMP37"/>
      <c r="IMQ37" s="124"/>
      <c r="IMR37"/>
      <c r="IMS37" s="124"/>
      <c r="IMT37"/>
      <c r="IMU37" s="124"/>
      <c r="IMV37"/>
      <c r="IMW37" s="124"/>
      <c r="IMX37"/>
      <c r="IMY37" s="124"/>
      <c r="IMZ37"/>
      <c r="INA37" s="124"/>
      <c r="INB37"/>
      <c r="INC37" s="124"/>
      <c r="IND37"/>
      <c r="INE37" s="124"/>
      <c r="INF37"/>
      <c r="ING37" s="124"/>
      <c r="INH37"/>
      <c r="INI37" s="124"/>
      <c r="INJ37"/>
      <c r="INK37" s="124"/>
      <c r="INL37"/>
      <c r="INM37" s="124"/>
      <c r="INN37"/>
      <c r="INO37" s="124"/>
      <c r="INP37"/>
      <c r="INQ37" s="124"/>
      <c r="INR37"/>
      <c r="INS37" s="124"/>
      <c r="INT37"/>
      <c r="INU37" s="124"/>
      <c r="INV37"/>
      <c r="INW37" s="124"/>
      <c r="INX37"/>
      <c r="INY37" s="124"/>
      <c r="INZ37"/>
      <c r="IOA37" s="124"/>
      <c r="IOB37"/>
      <c r="IOC37" s="124"/>
      <c r="IOD37"/>
      <c r="IOE37" s="124"/>
      <c r="IOF37"/>
      <c r="IOG37" s="124"/>
      <c r="IOH37"/>
      <c r="IOI37" s="124"/>
      <c r="IOJ37"/>
      <c r="IOK37" s="124"/>
      <c r="IOL37"/>
      <c r="IOM37" s="124"/>
      <c r="ION37"/>
      <c r="IOO37" s="124"/>
      <c r="IOP37"/>
      <c r="IOQ37" s="124"/>
      <c r="IOR37"/>
      <c r="IOS37" s="124"/>
      <c r="IOT37"/>
      <c r="IOU37" s="124"/>
      <c r="IOV37"/>
      <c r="IOW37" s="124"/>
      <c r="IOX37"/>
      <c r="IOY37" s="124"/>
      <c r="IOZ37"/>
      <c r="IPA37" s="124"/>
      <c r="IPB37"/>
      <c r="IPC37" s="124"/>
      <c r="IPD37"/>
      <c r="IPE37" s="124"/>
      <c r="IPF37"/>
      <c r="IPG37" s="124"/>
      <c r="IPH37"/>
      <c r="IPI37" s="124"/>
      <c r="IPJ37"/>
      <c r="IPK37" s="124"/>
      <c r="IPL37"/>
      <c r="IPM37" s="124"/>
      <c r="IPN37"/>
      <c r="IPO37" s="124"/>
      <c r="IPP37"/>
      <c r="IPQ37" s="124"/>
      <c r="IPR37"/>
      <c r="IPS37" s="124"/>
      <c r="IPT37"/>
      <c r="IPU37" s="124"/>
      <c r="IPV37"/>
      <c r="IPW37" s="124"/>
      <c r="IPX37"/>
      <c r="IPY37" s="124"/>
      <c r="IPZ37"/>
      <c r="IQA37" s="124"/>
      <c r="IQB37"/>
      <c r="IQC37" s="124"/>
      <c r="IQD37"/>
      <c r="IQE37" s="124"/>
      <c r="IQF37"/>
      <c r="IQG37" s="124"/>
      <c r="IQH37"/>
      <c r="IQI37" s="124"/>
      <c r="IQJ37"/>
      <c r="IQK37" s="124"/>
      <c r="IQL37"/>
      <c r="IQM37" s="124"/>
      <c r="IQN37"/>
      <c r="IQO37" s="124"/>
      <c r="IQP37"/>
      <c r="IQQ37" s="124"/>
      <c r="IQR37"/>
      <c r="IQS37" s="124"/>
      <c r="IQT37"/>
      <c r="IQU37" s="124"/>
      <c r="IQV37"/>
      <c r="IQW37" s="124"/>
      <c r="IQX37"/>
      <c r="IQY37" s="124"/>
      <c r="IQZ37"/>
      <c r="IRA37" s="124"/>
      <c r="IRB37"/>
      <c r="IRC37" s="124"/>
      <c r="IRD37"/>
      <c r="IRE37" s="124"/>
      <c r="IRF37"/>
      <c r="IRG37" s="124"/>
      <c r="IRH37"/>
      <c r="IRI37" s="124"/>
      <c r="IRJ37"/>
      <c r="IRK37" s="124"/>
      <c r="IRL37"/>
      <c r="IRM37" s="124"/>
      <c r="IRN37"/>
      <c r="IRO37" s="124"/>
      <c r="IRP37"/>
      <c r="IRQ37" s="124"/>
      <c r="IRR37"/>
      <c r="IRS37" s="124"/>
      <c r="IRT37"/>
      <c r="IRU37" s="124"/>
      <c r="IRV37"/>
      <c r="IRW37" s="124"/>
      <c r="IRX37"/>
      <c r="IRY37" s="124"/>
      <c r="IRZ37"/>
      <c r="ISA37" s="124"/>
      <c r="ISB37"/>
      <c r="ISC37" s="124"/>
      <c r="ISD37"/>
      <c r="ISE37" s="124"/>
      <c r="ISF37"/>
      <c r="ISG37" s="124"/>
      <c r="ISH37"/>
      <c r="ISI37" s="124"/>
      <c r="ISJ37"/>
      <c r="ISK37" s="124"/>
      <c r="ISL37"/>
      <c r="ISM37" s="124"/>
      <c r="ISN37"/>
      <c r="ISO37" s="124"/>
      <c r="ISP37"/>
      <c r="ISQ37" s="124"/>
      <c r="ISR37"/>
      <c r="ISS37" s="124"/>
      <c r="IST37"/>
      <c r="ISU37" s="124"/>
      <c r="ISV37"/>
      <c r="ISW37" s="124"/>
      <c r="ISX37"/>
      <c r="ISY37" s="124"/>
      <c r="ISZ37"/>
      <c r="ITA37" s="124"/>
      <c r="ITB37"/>
      <c r="ITC37" s="124"/>
      <c r="ITD37"/>
      <c r="ITE37" s="124"/>
      <c r="ITF37"/>
      <c r="ITG37" s="124"/>
      <c r="ITH37"/>
      <c r="ITI37" s="124"/>
      <c r="ITJ37"/>
      <c r="ITK37" s="124"/>
      <c r="ITL37"/>
      <c r="ITM37" s="124"/>
      <c r="ITN37"/>
      <c r="ITO37" s="124"/>
      <c r="ITP37"/>
      <c r="ITQ37" s="124"/>
      <c r="ITR37"/>
      <c r="ITS37" s="124"/>
      <c r="ITT37"/>
      <c r="ITU37" s="124"/>
      <c r="ITV37"/>
      <c r="ITW37" s="124"/>
      <c r="ITX37"/>
      <c r="ITY37" s="124"/>
      <c r="ITZ37"/>
      <c r="IUA37" s="124"/>
      <c r="IUB37"/>
      <c r="IUC37" s="124"/>
      <c r="IUD37"/>
      <c r="IUE37" s="124"/>
      <c r="IUF37"/>
      <c r="IUG37" s="124"/>
      <c r="IUH37"/>
      <c r="IUI37" s="124"/>
      <c r="IUJ37"/>
      <c r="IUK37" s="124"/>
      <c r="IUL37"/>
      <c r="IUM37" s="124"/>
      <c r="IUN37"/>
      <c r="IUO37" s="124"/>
      <c r="IUP37"/>
      <c r="IUQ37" s="124"/>
      <c r="IUR37"/>
      <c r="IUS37" s="124"/>
      <c r="IUT37"/>
      <c r="IUU37" s="124"/>
      <c r="IUV37"/>
      <c r="IUW37" s="124"/>
      <c r="IUX37"/>
      <c r="IUY37" s="124"/>
      <c r="IUZ37"/>
      <c r="IVA37" s="124"/>
      <c r="IVB37"/>
      <c r="IVC37" s="124"/>
      <c r="IVD37"/>
      <c r="IVE37" s="124"/>
      <c r="IVF37"/>
      <c r="IVG37" s="124"/>
      <c r="IVH37"/>
      <c r="IVI37" s="124"/>
      <c r="IVJ37"/>
      <c r="IVK37" s="124"/>
      <c r="IVL37"/>
      <c r="IVM37" s="124"/>
      <c r="IVN37"/>
      <c r="IVO37" s="124"/>
      <c r="IVP37"/>
      <c r="IVQ37" s="124"/>
      <c r="IVR37"/>
      <c r="IVS37" s="124"/>
      <c r="IVT37"/>
      <c r="IVU37" s="124"/>
      <c r="IVV37"/>
      <c r="IVW37" s="124"/>
      <c r="IVX37"/>
      <c r="IVY37" s="124"/>
      <c r="IVZ37"/>
      <c r="IWA37" s="124"/>
      <c r="IWB37"/>
      <c r="IWC37" s="124"/>
      <c r="IWD37"/>
      <c r="IWE37" s="124"/>
      <c r="IWF37"/>
      <c r="IWG37" s="124"/>
      <c r="IWH37"/>
      <c r="IWI37" s="124"/>
      <c r="IWJ37"/>
      <c r="IWK37" s="124"/>
      <c r="IWL37"/>
      <c r="IWM37" s="124"/>
      <c r="IWN37"/>
      <c r="IWO37" s="124"/>
      <c r="IWP37"/>
      <c r="IWQ37" s="124"/>
      <c r="IWR37"/>
      <c r="IWS37" s="124"/>
      <c r="IWT37"/>
      <c r="IWU37" s="124"/>
      <c r="IWV37"/>
      <c r="IWW37" s="124"/>
      <c r="IWX37"/>
      <c r="IWY37" s="124"/>
      <c r="IWZ37"/>
      <c r="IXA37" s="124"/>
      <c r="IXB37"/>
      <c r="IXC37" s="124"/>
      <c r="IXD37"/>
      <c r="IXE37" s="124"/>
      <c r="IXF37"/>
      <c r="IXG37" s="124"/>
      <c r="IXH37"/>
      <c r="IXI37" s="124"/>
      <c r="IXJ37"/>
      <c r="IXK37" s="124"/>
      <c r="IXL37"/>
      <c r="IXM37" s="124"/>
      <c r="IXN37"/>
      <c r="IXO37" s="124"/>
      <c r="IXP37"/>
      <c r="IXQ37" s="124"/>
      <c r="IXR37"/>
      <c r="IXS37" s="124"/>
      <c r="IXT37"/>
      <c r="IXU37" s="124"/>
      <c r="IXV37"/>
      <c r="IXW37" s="124"/>
      <c r="IXX37"/>
      <c r="IXY37" s="124"/>
      <c r="IXZ37"/>
      <c r="IYA37" s="124"/>
      <c r="IYB37"/>
      <c r="IYC37" s="124"/>
      <c r="IYD37"/>
      <c r="IYE37" s="124"/>
      <c r="IYF37"/>
      <c r="IYG37" s="124"/>
      <c r="IYH37"/>
      <c r="IYI37" s="124"/>
      <c r="IYJ37"/>
      <c r="IYK37" s="124"/>
      <c r="IYL37"/>
      <c r="IYM37" s="124"/>
      <c r="IYN37"/>
      <c r="IYO37" s="124"/>
      <c r="IYP37"/>
      <c r="IYQ37" s="124"/>
      <c r="IYR37"/>
      <c r="IYS37" s="124"/>
      <c r="IYT37"/>
      <c r="IYU37" s="124"/>
      <c r="IYV37"/>
      <c r="IYW37" s="124"/>
      <c r="IYX37"/>
      <c r="IYY37" s="124"/>
      <c r="IYZ37"/>
      <c r="IZA37" s="124"/>
      <c r="IZB37"/>
      <c r="IZC37" s="124"/>
      <c r="IZD37"/>
      <c r="IZE37" s="124"/>
      <c r="IZF37"/>
      <c r="IZG37" s="124"/>
      <c r="IZH37"/>
      <c r="IZI37" s="124"/>
      <c r="IZJ37"/>
      <c r="IZK37" s="124"/>
      <c r="IZL37"/>
      <c r="IZM37" s="124"/>
      <c r="IZN37"/>
      <c r="IZO37" s="124"/>
      <c r="IZP37"/>
      <c r="IZQ37" s="124"/>
      <c r="IZR37"/>
      <c r="IZS37" s="124"/>
      <c r="IZT37"/>
      <c r="IZU37" s="124"/>
      <c r="IZV37"/>
      <c r="IZW37" s="124"/>
      <c r="IZX37"/>
      <c r="IZY37" s="124"/>
      <c r="IZZ37"/>
      <c r="JAA37" s="124"/>
      <c r="JAB37"/>
      <c r="JAC37" s="124"/>
      <c r="JAD37"/>
      <c r="JAE37" s="124"/>
      <c r="JAF37"/>
      <c r="JAG37" s="124"/>
      <c r="JAH37"/>
      <c r="JAI37" s="124"/>
      <c r="JAJ37"/>
      <c r="JAK37" s="124"/>
      <c r="JAL37"/>
      <c r="JAM37" s="124"/>
      <c r="JAN37"/>
      <c r="JAO37" s="124"/>
      <c r="JAP37"/>
      <c r="JAQ37" s="124"/>
      <c r="JAR37"/>
      <c r="JAS37" s="124"/>
      <c r="JAT37"/>
      <c r="JAU37" s="124"/>
      <c r="JAV37"/>
      <c r="JAW37" s="124"/>
      <c r="JAX37"/>
      <c r="JAY37" s="124"/>
      <c r="JAZ37"/>
      <c r="JBA37" s="124"/>
      <c r="JBB37"/>
      <c r="JBC37" s="124"/>
      <c r="JBD37"/>
      <c r="JBE37" s="124"/>
      <c r="JBF37"/>
      <c r="JBG37" s="124"/>
      <c r="JBH37"/>
      <c r="JBI37" s="124"/>
      <c r="JBJ37"/>
      <c r="JBK37" s="124"/>
      <c r="JBL37"/>
      <c r="JBM37" s="124"/>
      <c r="JBN37"/>
      <c r="JBO37" s="124"/>
      <c r="JBP37"/>
      <c r="JBQ37" s="124"/>
      <c r="JBR37"/>
      <c r="JBS37" s="124"/>
      <c r="JBT37"/>
      <c r="JBU37" s="124"/>
      <c r="JBV37"/>
      <c r="JBW37" s="124"/>
      <c r="JBX37"/>
      <c r="JBY37" s="124"/>
      <c r="JBZ37"/>
      <c r="JCA37" s="124"/>
      <c r="JCB37"/>
      <c r="JCC37" s="124"/>
      <c r="JCD37"/>
      <c r="JCE37" s="124"/>
      <c r="JCF37"/>
      <c r="JCG37" s="124"/>
      <c r="JCH37"/>
      <c r="JCI37" s="124"/>
      <c r="JCJ37"/>
      <c r="JCK37" s="124"/>
      <c r="JCL37"/>
      <c r="JCM37" s="124"/>
      <c r="JCN37"/>
      <c r="JCO37" s="124"/>
      <c r="JCP37"/>
      <c r="JCQ37" s="124"/>
      <c r="JCR37"/>
      <c r="JCS37" s="124"/>
      <c r="JCT37"/>
      <c r="JCU37" s="124"/>
      <c r="JCV37"/>
      <c r="JCW37" s="124"/>
      <c r="JCX37"/>
      <c r="JCY37" s="124"/>
      <c r="JCZ37"/>
      <c r="JDA37" s="124"/>
      <c r="JDB37"/>
      <c r="JDC37" s="124"/>
      <c r="JDD37"/>
      <c r="JDE37" s="124"/>
      <c r="JDF37"/>
      <c r="JDG37" s="124"/>
      <c r="JDH37"/>
      <c r="JDI37" s="124"/>
      <c r="JDJ37"/>
      <c r="JDK37" s="124"/>
      <c r="JDL37"/>
      <c r="JDM37" s="124"/>
      <c r="JDN37"/>
      <c r="JDO37" s="124"/>
      <c r="JDP37"/>
      <c r="JDQ37" s="124"/>
      <c r="JDR37"/>
      <c r="JDS37" s="124"/>
      <c r="JDT37"/>
      <c r="JDU37" s="124"/>
      <c r="JDV37"/>
      <c r="JDW37" s="124"/>
      <c r="JDX37"/>
      <c r="JDY37" s="124"/>
      <c r="JDZ37"/>
      <c r="JEA37" s="124"/>
      <c r="JEB37"/>
      <c r="JEC37" s="124"/>
      <c r="JED37"/>
      <c r="JEE37" s="124"/>
      <c r="JEF37"/>
      <c r="JEG37" s="124"/>
      <c r="JEH37"/>
      <c r="JEI37" s="124"/>
      <c r="JEJ37"/>
      <c r="JEK37" s="124"/>
      <c r="JEL37"/>
      <c r="JEM37" s="124"/>
      <c r="JEN37"/>
      <c r="JEO37" s="124"/>
      <c r="JEP37"/>
      <c r="JEQ37" s="124"/>
      <c r="JER37"/>
      <c r="JES37" s="124"/>
      <c r="JET37"/>
      <c r="JEU37" s="124"/>
      <c r="JEV37"/>
      <c r="JEW37" s="124"/>
      <c r="JEX37"/>
      <c r="JEY37" s="124"/>
      <c r="JEZ37"/>
      <c r="JFA37" s="124"/>
      <c r="JFB37"/>
      <c r="JFC37" s="124"/>
      <c r="JFD37"/>
      <c r="JFE37" s="124"/>
      <c r="JFF37"/>
      <c r="JFG37" s="124"/>
      <c r="JFH37"/>
      <c r="JFI37" s="124"/>
      <c r="JFJ37"/>
      <c r="JFK37" s="124"/>
      <c r="JFL37"/>
      <c r="JFM37" s="124"/>
      <c r="JFN37"/>
      <c r="JFO37" s="124"/>
      <c r="JFP37"/>
      <c r="JFQ37" s="124"/>
      <c r="JFR37"/>
      <c r="JFS37" s="124"/>
      <c r="JFT37"/>
      <c r="JFU37" s="124"/>
      <c r="JFV37"/>
      <c r="JFW37" s="124"/>
      <c r="JFX37"/>
      <c r="JFY37" s="124"/>
      <c r="JFZ37"/>
      <c r="JGA37" s="124"/>
      <c r="JGB37"/>
      <c r="JGC37" s="124"/>
      <c r="JGD37"/>
      <c r="JGE37" s="124"/>
      <c r="JGF37"/>
      <c r="JGG37" s="124"/>
      <c r="JGH37"/>
      <c r="JGI37" s="124"/>
      <c r="JGJ37"/>
      <c r="JGK37" s="124"/>
      <c r="JGL37"/>
      <c r="JGM37" s="124"/>
      <c r="JGN37"/>
      <c r="JGO37" s="124"/>
      <c r="JGP37"/>
      <c r="JGQ37" s="124"/>
      <c r="JGR37"/>
      <c r="JGS37" s="124"/>
      <c r="JGT37"/>
      <c r="JGU37" s="124"/>
      <c r="JGV37"/>
      <c r="JGW37" s="124"/>
      <c r="JGX37"/>
      <c r="JGY37" s="124"/>
      <c r="JGZ37"/>
      <c r="JHA37" s="124"/>
      <c r="JHB37"/>
      <c r="JHC37" s="124"/>
      <c r="JHD37"/>
      <c r="JHE37" s="124"/>
      <c r="JHF37"/>
      <c r="JHG37" s="124"/>
      <c r="JHH37"/>
      <c r="JHI37" s="124"/>
      <c r="JHJ37"/>
      <c r="JHK37" s="124"/>
      <c r="JHL37"/>
      <c r="JHM37" s="124"/>
      <c r="JHN37"/>
      <c r="JHO37" s="124"/>
      <c r="JHP37"/>
      <c r="JHQ37" s="124"/>
      <c r="JHR37"/>
      <c r="JHS37" s="124"/>
      <c r="JHT37"/>
      <c r="JHU37" s="124"/>
      <c r="JHV37"/>
      <c r="JHW37" s="124"/>
      <c r="JHX37"/>
      <c r="JHY37" s="124"/>
      <c r="JHZ37"/>
      <c r="JIA37" s="124"/>
      <c r="JIB37"/>
      <c r="JIC37" s="124"/>
      <c r="JID37"/>
      <c r="JIE37" s="124"/>
      <c r="JIF37"/>
      <c r="JIG37" s="124"/>
      <c r="JIH37"/>
      <c r="JII37" s="124"/>
      <c r="JIJ37"/>
      <c r="JIK37" s="124"/>
      <c r="JIL37"/>
      <c r="JIM37" s="124"/>
      <c r="JIN37"/>
      <c r="JIO37" s="124"/>
      <c r="JIP37"/>
      <c r="JIQ37" s="124"/>
      <c r="JIR37"/>
      <c r="JIS37" s="124"/>
      <c r="JIT37"/>
      <c r="JIU37" s="124"/>
      <c r="JIV37"/>
      <c r="JIW37" s="124"/>
      <c r="JIX37"/>
      <c r="JIY37" s="124"/>
      <c r="JIZ37"/>
      <c r="JJA37" s="124"/>
      <c r="JJB37"/>
      <c r="JJC37" s="124"/>
      <c r="JJD37"/>
      <c r="JJE37" s="124"/>
      <c r="JJF37"/>
      <c r="JJG37" s="124"/>
      <c r="JJH37"/>
      <c r="JJI37" s="124"/>
      <c r="JJJ37"/>
      <c r="JJK37" s="124"/>
      <c r="JJL37"/>
      <c r="JJM37" s="124"/>
      <c r="JJN37"/>
      <c r="JJO37" s="124"/>
      <c r="JJP37"/>
      <c r="JJQ37" s="124"/>
      <c r="JJR37"/>
      <c r="JJS37" s="124"/>
      <c r="JJT37"/>
      <c r="JJU37" s="124"/>
      <c r="JJV37"/>
      <c r="JJW37" s="124"/>
      <c r="JJX37"/>
      <c r="JJY37" s="124"/>
      <c r="JJZ37"/>
      <c r="JKA37" s="124"/>
      <c r="JKB37"/>
      <c r="JKC37" s="124"/>
      <c r="JKD37"/>
      <c r="JKE37" s="124"/>
      <c r="JKF37"/>
      <c r="JKG37" s="124"/>
      <c r="JKH37"/>
      <c r="JKI37" s="124"/>
      <c r="JKJ37"/>
      <c r="JKK37" s="124"/>
      <c r="JKL37"/>
      <c r="JKM37" s="124"/>
      <c r="JKN37"/>
      <c r="JKO37" s="124"/>
      <c r="JKP37"/>
      <c r="JKQ37" s="124"/>
      <c r="JKR37"/>
      <c r="JKS37" s="124"/>
      <c r="JKT37"/>
      <c r="JKU37" s="124"/>
      <c r="JKV37"/>
      <c r="JKW37" s="124"/>
      <c r="JKX37"/>
      <c r="JKY37" s="124"/>
      <c r="JKZ37"/>
      <c r="JLA37" s="124"/>
      <c r="JLB37"/>
      <c r="JLC37" s="124"/>
      <c r="JLD37"/>
      <c r="JLE37" s="124"/>
      <c r="JLF37"/>
      <c r="JLG37" s="124"/>
      <c r="JLH37"/>
      <c r="JLI37" s="124"/>
      <c r="JLJ37"/>
      <c r="JLK37" s="124"/>
      <c r="JLL37"/>
      <c r="JLM37" s="124"/>
      <c r="JLN37"/>
      <c r="JLO37" s="124"/>
      <c r="JLP37"/>
      <c r="JLQ37" s="124"/>
      <c r="JLR37"/>
      <c r="JLS37" s="124"/>
      <c r="JLT37"/>
      <c r="JLU37" s="124"/>
      <c r="JLV37"/>
      <c r="JLW37" s="124"/>
      <c r="JLX37"/>
      <c r="JLY37" s="124"/>
      <c r="JLZ37"/>
      <c r="JMA37" s="124"/>
      <c r="JMB37"/>
      <c r="JMC37" s="124"/>
      <c r="JMD37"/>
      <c r="JME37" s="124"/>
      <c r="JMF37"/>
      <c r="JMG37" s="124"/>
      <c r="JMH37"/>
      <c r="JMI37" s="124"/>
      <c r="JMJ37"/>
      <c r="JMK37" s="124"/>
      <c r="JML37"/>
      <c r="JMM37" s="124"/>
      <c r="JMN37"/>
      <c r="JMO37" s="124"/>
      <c r="JMP37"/>
      <c r="JMQ37" s="124"/>
      <c r="JMR37"/>
      <c r="JMS37" s="124"/>
      <c r="JMT37"/>
      <c r="JMU37" s="124"/>
      <c r="JMV37"/>
      <c r="JMW37" s="124"/>
      <c r="JMX37"/>
      <c r="JMY37" s="124"/>
      <c r="JMZ37"/>
      <c r="JNA37" s="124"/>
      <c r="JNB37"/>
      <c r="JNC37" s="124"/>
      <c r="JND37"/>
      <c r="JNE37" s="124"/>
      <c r="JNF37"/>
      <c r="JNG37" s="124"/>
      <c r="JNH37"/>
      <c r="JNI37" s="124"/>
      <c r="JNJ37"/>
      <c r="JNK37" s="124"/>
      <c r="JNL37"/>
      <c r="JNM37" s="124"/>
      <c r="JNN37"/>
      <c r="JNO37" s="124"/>
      <c r="JNP37"/>
      <c r="JNQ37" s="124"/>
      <c r="JNR37"/>
      <c r="JNS37" s="124"/>
      <c r="JNT37"/>
      <c r="JNU37" s="124"/>
      <c r="JNV37"/>
      <c r="JNW37" s="124"/>
      <c r="JNX37"/>
      <c r="JNY37" s="124"/>
      <c r="JNZ37"/>
      <c r="JOA37" s="124"/>
      <c r="JOB37"/>
      <c r="JOC37" s="124"/>
      <c r="JOD37"/>
      <c r="JOE37" s="124"/>
      <c r="JOF37"/>
      <c r="JOG37" s="124"/>
      <c r="JOH37"/>
      <c r="JOI37" s="124"/>
      <c r="JOJ37"/>
      <c r="JOK37" s="124"/>
      <c r="JOL37"/>
      <c r="JOM37" s="124"/>
      <c r="JON37"/>
      <c r="JOO37" s="124"/>
      <c r="JOP37"/>
      <c r="JOQ37" s="124"/>
      <c r="JOR37"/>
      <c r="JOS37" s="124"/>
      <c r="JOT37"/>
      <c r="JOU37" s="124"/>
      <c r="JOV37"/>
      <c r="JOW37" s="124"/>
      <c r="JOX37"/>
      <c r="JOY37" s="124"/>
      <c r="JOZ37"/>
      <c r="JPA37" s="124"/>
      <c r="JPB37"/>
      <c r="JPC37" s="124"/>
      <c r="JPD37"/>
      <c r="JPE37" s="124"/>
      <c r="JPF37"/>
      <c r="JPG37" s="124"/>
      <c r="JPH37"/>
      <c r="JPI37" s="124"/>
      <c r="JPJ37"/>
      <c r="JPK37" s="124"/>
      <c r="JPL37"/>
      <c r="JPM37" s="124"/>
      <c r="JPN37"/>
      <c r="JPO37" s="124"/>
      <c r="JPP37"/>
      <c r="JPQ37" s="124"/>
      <c r="JPR37"/>
      <c r="JPS37" s="124"/>
      <c r="JPT37"/>
      <c r="JPU37" s="124"/>
      <c r="JPV37"/>
      <c r="JPW37" s="124"/>
      <c r="JPX37"/>
      <c r="JPY37" s="124"/>
      <c r="JPZ37"/>
      <c r="JQA37" s="124"/>
      <c r="JQB37"/>
      <c r="JQC37" s="124"/>
      <c r="JQD37"/>
      <c r="JQE37" s="124"/>
      <c r="JQF37"/>
      <c r="JQG37" s="124"/>
      <c r="JQH37"/>
      <c r="JQI37" s="124"/>
      <c r="JQJ37"/>
      <c r="JQK37" s="124"/>
      <c r="JQL37"/>
      <c r="JQM37" s="124"/>
      <c r="JQN37"/>
      <c r="JQO37" s="124"/>
      <c r="JQP37"/>
      <c r="JQQ37" s="124"/>
      <c r="JQR37"/>
      <c r="JQS37" s="124"/>
      <c r="JQT37"/>
      <c r="JQU37" s="124"/>
      <c r="JQV37"/>
      <c r="JQW37" s="124"/>
      <c r="JQX37"/>
      <c r="JQY37" s="124"/>
      <c r="JQZ37"/>
      <c r="JRA37" s="124"/>
      <c r="JRB37"/>
      <c r="JRC37" s="124"/>
      <c r="JRD37"/>
      <c r="JRE37" s="124"/>
      <c r="JRF37"/>
      <c r="JRG37" s="124"/>
      <c r="JRH37"/>
      <c r="JRI37" s="124"/>
      <c r="JRJ37"/>
      <c r="JRK37" s="124"/>
      <c r="JRL37"/>
      <c r="JRM37" s="124"/>
      <c r="JRN37"/>
      <c r="JRO37" s="124"/>
      <c r="JRP37"/>
      <c r="JRQ37" s="124"/>
      <c r="JRR37"/>
      <c r="JRS37" s="124"/>
      <c r="JRT37"/>
      <c r="JRU37" s="124"/>
      <c r="JRV37"/>
      <c r="JRW37" s="124"/>
      <c r="JRX37"/>
      <c r="JRY37" s="124"/>
      <c r="JRZ37"/>
      <c r="JSA37" s="124"/>
      <c r="JSB37"/>
      <c r="JSC37" s="124"/>
      <c r="JSD37"/>
      <c r="JSE37" s="124"/>
      <c r="JSF37"/>
      <c r="JSG37" s="124"/>
      <c r="JSH37"/>
      <c r="JSI37" s="124"/>
      <c r="JSJ37"/>
      <c r="JSK37" s="124"/>
      <c r="JSL37"/>
      <c r="JSM37" s="124"/>
      <c r="JSN37"/>
      <c r="JSO37" s="124"/>
      <c r="JSP37"/>
      <c r="JSQ37" s="124"/>
      <c r="JSR37"/>
      <c r="JSS37" s="124"/>
      <c r="JST37"/>
      <c r="JSU37" s="124"/>
      <c r="JSV37"/>
      <c r="JSW37" s="124"/>
      <c r="JSX37"/>
      <c r="JSY37" s="124"/>
      <c r="JSZ37"/>
      <c r="JTA37" s="124"/>
      <c r="JTB37"/>
      <c r="JTC37" s="124"/>
      <c r="JTD37"/>
      <c r="JTE37" s="124"/>
      <c r="JTF37"/>
      <c r="JTG37" s="124"/>
      <c r="JTH37"/>
      <c r="JTI37" s="124"/>
      <c r="JTJ37"/>
      <c r="JTK37" s="124"/>
      <c r="JTL37"/>
      <c r="JTM37" s="124"/>
      <c r="JTN37"/>
      <c r="JTO37" s="124"/>
      <c r="JTP37"/>
      <c r="JTQ37" s="124"/>
      <c r="JTR37"/>
      <c r="JTS37" s="124"/>
      <c r="JTT37"/>
      <c r="JTU37" s="124"/>
      <c r="JTV37"/>
      <c r="JTW37" s="124"/>
      <c r="JTX37"/>
      <c r="JTY37" s="124"/>
      <c r="JTZ37"/>
      <c r="JUA37" s="124"/>
      <c r="JUB37"/>
      <c r="JUC37" s="124"/>
      <c r="JUD37"/>
      <c r="JUE37" s="124"/>
      <c r="JUF37"/>
      <c r="JUG37" s="124"/>
      <c r="JUH37"/>
      <c r="JUI37" s="124"/>
      <c r="JUJ37"/>
      <c r="JUK37" s="124"/>
      <c r="JUL37"/>
      <c r="JUM37" s="124"/>
      <c r="JUN37"/>
      <c r="JUO37" s="124"/>
      <c r="JUP37"/>
      <c r="JUQ37" s="124"/>
      <c r="JUR37"/>
      <c r="JUS37" s="124"/>
      <c r="JUT37"/>
      <c r="JUU37" s="124"/>
      <c r="JUV37"/>
      <c r="JUW37" s="124"/>
      <c r="JUX37"/>
      <c r="JUY37" s="124"/>
      <c r="JUZ37"/>
      <c r="JVA37" s="124"/>
      <c r="JVB37"/>
      <c r="JVC37" s="124"/>
      <c r="JVD37"/>
      <c r="JVE37" s="124"/>
      <c r="JVF37"/>
      <c r="JVG37" s="124"/>
      <c r="JVH37"/>
      <c r="JVI37" s="124"/>
      <c r="JVJ37"/>
      <c r="JVK37" s="124"/>
      <c r="JVL37"/>
      <c r="JVM37" s="124"/>
      <c r="JVN37"/>
      <c r="JVO37" s="124"/>
      <c r="JVP37"/>
      <c r="JVQ37" s="124"/>
      <c r="JVR37"/>
      <c r="JVS37" s="124"/>
      <c r="JVT37"/>
      <c r="JVU37" s="124"/>
      <c r="JVV37"/>
      <c r="JVW37" s="124"/>
      <c r="JVX37"/>
      <c r="JVY37" s="124"/>
      <c r="JVZ37"/>
      <c r="JWA37" s="124"/>
      <c r="JWB37"/>
      <c r="JWC37" s="124"/>
      <c r="JWD37"/>
      <c r="JWE37" s="124"/>
      <c r="JWF37"/>
      <c r="JWG37" s="124"/>
      <c r="JWH37"/>
      <c r="JWI37" s="124"/>
      <c r="JWJ37"/>
      <c r="JWK37" s="124"/>
      <c r="JWL37"/>
      <c r="JWM37" s="124"/>
      <c r="JWN37"/>
      <c r="JWO37" s="124"/>
      <c r="JWP37"/>
      <c r="JWQ37" s="124"/>
      <c r="JWR37"/>
      <c r="JWS37" s="124"/>
      <c r="JWT37"/>
      <c r="JWU37" s="124"/>
      <c r="JWV37"/>
      <c r="JWW37" s="124"/>
      <c r="JWX37"/>
      <c r="JWY37" s="124"/>
      <c r="JWZ37"/>
      <c r="JXA37" s="124"/>
      <c r="JXB37"/>
      <c r="JXC37" s="124"/>
      <c r="JXD37"/>
      <c r="JXE37" s="124"/>
      <c r="JXF37"/>
      <c r="JXG37" s="124"/>
      <c r="JXH37"/>
      <c r="JXI37" s="124"/>
      <c r="JXJ37"/>
      <c r="JXK37" s="124"/>
      <c r="JXL37"/>
      <c r="JXM37" s="124"/>
      <c r="JXN37"/>
      <c r="JXO37" s="124"/>
      <c r="JXP37"/>
      <c r="JXQ37" s="124"/>
      <c r="JXR37"/>
      <c r="JXS37" s="124"/>
      <c r="JXT37"/>
      <c r="JXU37" s="124"/>
      <c r="JXV37"/>
      <c r="JXW37" s="124"/>
      <c r="JXX37"/>
      <c r="JXY37" s="124"/>
      <c r="JXZ37"/>
      <c r="JYA37" s="124"/>
      <c r="JYB37"/>
      <c r="JYC37" s="124"/>
      <c r="JYD37"/>
      <c r="JYE37" s="124"/>
      <c r="JYF37"/>
      <c r="JYG37" s="124"/>
      <c r="JYH37"/>
      <c r="JYI37" s="124"/>
      <c r="JYJ37"/>
      <c r="JYK37" s="124"/>
      <c r="JYL37"/>
      <c r="JYM37" s="124"/>
      <c r="JYN37"/>
      <c r="JYO37" s="124"/>
      <c r="JYP37"/>
      <c r="JYQ37" s="124"/>
      <c r="JYR37"/>
      <c r="JYS37" s="124"/>
      <c r="JYT37"/>
      <c r="JYU37" s="124"/>
      <c r="JYV37"/>
      <c r="JYW37" s="124"/>
      <c r="JYX37"/>
      <c r="JYY37" s="124"/>
      <c r="JYZ37"/>
      <c r="JZA37" s="124"/>
      <c r="JZB37"/>
      <c r="JZC37" s="124"/>
      <c r="JZD37"/>
      <c r="JZE37" s="124"/>
      <c r="JZF37"/>
      <c r="JZG37" s="124"/>
      <c r="JZH37"/>
      <c r="JZI37" s="124"/>
      <c r="JZJ37"/>
      <c r="JZK37" s="124"/>
      <c r="JZL37"/>
      <c r="JZM37" s="124"/>
      <c r="JZN37"/>
      <c r="JZO37" s="124"/>
      <c r="JZP37"/>
      <c r="JZQ37" s="124"/>
      <c r="JZR37"/>
      <c r="JZS37" s="124"/>
      <c r="JZT37"/>
      <c r="JZU37" s="124"/>
      <c r="JZV37"/>
      <c r="JZW37" s="124"/>
      <c r="JZX37"/>
      <c r="JZY37" s="124"/>
      <c r="JZZ37"/>
      <c r="KAA37" s="124"/>
      <c r="KAB37"/>
      <c r="KAC37" s="124"/>
      <c r="KAD37"/>
      <c r="KAE37" s="124"/>
      <c r="KAF37"/>
      <c r="KAG37" s="124"/>
      <c r="KAH37"/>
      <c r="KAI37" s="124"/>
      <c r="KAJ37"/>
      <c r="KAK37" s="124"/>
      <c r="KAL37"/>
      <c r="KAM37" s="124"/>
      <c r="KAN37"/>
      <c r="KAO37" s="124"/>
      <c r="KAP37"/>
      <c r="KAQ37" s="124"/>
      <c r="KAR37"/>
      <c r="KAS37" s="124"/>
      <c r="KAT37"/>
      <c r="KAU37" s="124"/>
      <c r="KAV37"/>
      <c r="KAW37" s="124"/>
      <c r="KAX37"/>
      <c r="KAY37" s="124"/>
      <c r="KAZ37"/>
      <c r="KBA37" s="124"/>
      <c r="KBB37"/>
      <c r="KBC37" s="124"/>
      <c r="KBD37"/>
      <c r="KBE37" s="124"/>
      <c r="KBF37"/>
      <c r="KBG37" s="124"/>
      <c r="KBH37"/>
      <c r="KBI37" s="124"/>
      <c r="KBJ37"/>
      <c r="KBK37" s="124"/>
      <c r="KBL37"/>
      <c r="KBM37" s="124"/>
      <c r="KBN37"/>
      <c r="KBO37" s="124"/>
      <c r="KBP37"/>
      <c r="KBQ37" s="124"/>
      <c r="KBR37"/>
      <c r="KBS37" s="124"/>
      <c r="KBT37"/>
      <c r="KBU37" s="124"/>
      <c r="KBV37"/>
      <c r="KBW37" s="124"/>
      <c r="KBX37"/>
      <c r="KBY37" s="124"/>
      <c r="KBZ37"/>
      <c r="KCA37" s="124"/>
      <c r="KCB37"/>
      <c r="KCC37" s="124"/>
      <c r="KCD37"/>
      <c r="KCE37" s="124"/>
      <c r="KCF37"/>
      <c r="KCG37" s="124"/>
      <c r="KCH37"/>
      <c r="KCI37" s="124"/>
      <c r="KCJ37"/>
      <c r="KCK37" s="124"/>
      <c r="KCL37"/>
      <c r="KCM37" s="124"/>
      <c r="KCN37"/>
      <c r="KCO37" s="124"/>
      <c r="KCP37"/>
      <c r="KCQ37" s="124"/>
      <c r="KCR37"/>
      <c r="KCS37" s="124"/>
      <c r="KCT37"/>
      <c r="KCU37" s="124"/>
      <c r="KCV37"/>
      <c r="KCW37" s="124"/>
      <c r="KCX37"/>
      <c r="KCY37" s="124"/>
      <c r="KCZ37"/>
      <c r="KDA37" s="124"/>
      <c r="KDB37"/>
      <c r="KDC37" s="124"/>
      <c r="KDD37"/>
      <c r="KDE37" s="124"/>
      <c r="KDF37"/>
      <c r="KDG37" s="124"/>
      <c r="KDH37"/>
      <c r="KDI37" s="124"/>
      <c r="KDJ37"/>
      <c r="KDK37" s="124"/>
      <c r="KDL37"/>
      <c r="KDM37" s="124"/>
      <c r="KDN37"/>
      <c r="KDO37" s="124"/>
      <c r="KDP37"/>
      <c r="KDQ37" s="124"/>
      <c r="KDR37"/>
      <c r="KDS37" s="124"/>
      <c r="KDT37"/>
      <c r="KDU37" s="124"/>
      <c r="KDV37"/>
      <c r="KDW37" s="124"/>
      <c r="KDX37"/>
      <c r="KDY37" s="124"/>
      <c r="KDZ37"/>
      <c r="KEA37" s="124"/>
      <c r="KEB37"/>
      <c r="KEC37" s="124"/>
      <c r="KED37"/>
      <c r="KEE37" s="124"/>
      <c r="KEF37"/>
      <c r="KEG37" s="124"/>
      <c r="KEH37"/>
      <c r="KEI37" s="124"/>
      <c r="KEJ37"/>
      <c r="KEK37" s="124"/>
      <c r="KEL37"/>
      <c r="KEM37" s="124"/>
      <c r="KEN37"/>
      <c r="KEO37" s="124"/>
      <c r="KEP37"/>
      <c r="KEQ37" s="124"/>
      <c r="KER37"/>
      <c r="KES37" s="124"/>
      <c r="KET37"/>
      <c r="KEU37" s="124"/>
      <c r="KEV37"/>
      <c r="KEW37" s="124"/>
      <c r="KEX37"/>
      <c r="KEY37" s="124"/>
      <c r="KEZ37"/>
      <c r="KFA37" s="124"/>
      <c r="KFB37"/>
      <c r="KFC37" s="124"/>
      <c r="KFD37"/>
      <c r="KFE37" s="124"/>
      <c r="KFF37"/>
      <c r="KFG37" s="124"/>
      <c r="KFH37"/>
      <c r="KFI37" s="124"/>
      <c r="KFJ37"/>
      <c r="KFK37" s="124"/>
      <c r="KFL37"/>
      <c r="KFM37" s="124"/>
      <c r="KFN37"/>
      <c r="KFO37" s="124"/>
      <c r="KFP37"/>
      <c r="KFQ37" s="124"/>
      <c r="KFR37"/>
      <c r="KFS37" s="124"/>
      <c r="KFT37"/>
      <c r="KFU37" s="124"/>
      <c r="KFV37"/>
      <c r="KFW37" s="124"/>
      <c r="KFX37"/>
      <c r="KFY37" s="124"/>
      <c r="KFZ37"/>
      <c r="KGA37" s="124"/>
      <c r="KGB37"/>
      <c r="KGC37" s="124"/>
      <c r="KGD37"/>
      <c r="KGE37" s="124"/>
      <c r="KGF37"/>
      <c r="KGG37" s="124"/>
      <c r="KGH37"/>
      <c r="KGI37" s="124"/>
      <c r="KGJ37"/>
      <c r="KGK37" s="124"/>
      <c r="KGL37"/>
      <c r="KGM37" s="124"/>
      <c r="KGN37"/>
      <c r="KGO37" s="124"/>
      <c r="KGP37"/>
      <c r="KGQ37" s="124"/>
      <c r="KGR37"/>
      <c r="KGS37" s="124"/>
      <c r="KGT37"/>
      <c r="KGU37" s="124"/>
      <c r="KGV37"/>
      <c r="KGW37" s="124"/>
      <c r="KGX37"/>
      <c r="KGY37" s="124"/>
      <c r="KGZ37"/>
      <c r="KHA37" s="124"/>
      <c r="KHB37"/>
      <c r="KHC37" s="124"/>
      <c r="KHD37"/>
      <c r="KHE37" s="124"/>
      <c r="KHF37"/>
      <c r="KHG37" s="124"/>
      <c r="KHH37"/>
      <c r="KHI37" s="124"/>
      <c r="KHJ37"/>
      <c r="KHK37" s="124"/>
      <c r="KHL37"/>
      <c r="KHM37" s="124"/>
      <c r="KHN37"/>
      <c r="KHO37" s="124"/>
      <c r="KHP37"/>
      <c r="KHQ37" s="124"/>
      <c r="KHR37"/>
      <c r="KHS37" s="124"/>
      <c r="KHT37"/>
      <c r="KHU37" s="124"/>
      <c r="KHV37"/>
      <c r="KHW37" s="124"/>
      <c r="KHX37"/>
      <c r="KHY37" s="124"/>
      <c r="KHZ37"/>
      <c r="KIA37" s="124"/>
      <c r="KIB37"/>
      <c r="KIC37" s="124"/>
      <c r="KID37"/>
      <c r="KIE37" s="124"/>
      <c r="KIF37"/>
      <c r="KIG37" s="124"/>
      <c r="KIH37"/>
      <c r="KII37" s="124"/>
      <c r="KIJ37"/>
      <c r="KIK37" s="124"/>
      <c r="KIL37"/>
      <c r="KIM37" s="124"/>
      <c r="KIN37"/>
      <c r="KIO37" s="124"/>
      <c r="KIP37"/>
      <c r="KIQ37" s="124"/>
      <c r="KIR37"/>
      <c r="KIS37" s="124"/>
      <c r="KIT37"/>
      <c r="KIU37" s="124"/>
      <c r="KIV37"/>
      <c r="KIW37" s="124"/>
      <c r="KIX37"/>
      <c r="KIY37" s="124"/>
      <c r="KIZ37"/>
      <c r="KJA37" s="124"/>
      <c r="KJB37"/>
      <c r="KJC37" s="124"/>
      <c r="KJD37"/>
      <c r="KJE37" s="124"/>
      <c r="KJF37"/>
      <c r="KJG37" s="124"/>
      <c r="KJH37"/>
      <c r="KJI37" s="124"/>
      <c r="KJJ37"/>
      <c r="KJK37" s="124"/>
      <c r="KJL37"/>
      <c r="KJM37" s="124"/>
      <c r="KJN37"/>
      <c r="KJO37" s="124"/>
      <c r="KJP37"/>
      <c r="KJQ37" s="124"/>
      <c r="KJR37"/>
      <c r="KJS37" s="124"/>
      <c r="KJT37"/>
      <c r="KJU37" s="124"/>
      <c r="KJV37"/>
      <c r="KJW37" s="124"/>
      <c r="KJX37"/>
      <c r="KJY37" s="124"/>
      <c r="KJZ37"/>
      <c r="KKA37" s="124"/>
      <c r="KKB37"/>
      <c r="KKC37" s="124"/>
      <c r="KKD37"/>
      <c r="KKE37" s="124"/>
      <c r="KKF37"/>
      <c r="KKG37" s="124"/>
      <c r="KKH37"/>
      <c r="KKI37" s="124"/>
      <c r="KKJ37"/>
      <c r="KKK37" s="124"/>
      <c r="KKL37"/>
      <c r="KKM37" s="124"/>
      <c r="KKN37"/>
      <c r="KKO37" s="124"/>
      <c r="KKP37"/>
      <c r="KKQ37" s="124"/>
      <c r="KKR37"/>
      <c r="KKS37" s="124"/>
      <c r="KKT37"/>
      <c r="KKU37" s="124"/>
      <c r="KKV37"/>
      <c r="KKW37" s="124"/>
      <c r="KKX37"/>
      <c r="KKY37" s="124"/>
      <c r="KKZ37"/>
      <c r="KLA37" s="124"/>
      <c r="KLB37"/>
      <c r="KLC37" s="124"/>
      <c r="KLD37"/>
      <c r="KLE37" s="124"/>
      <c r="KLF37"/>
      <c r="KLG37" s="124"/>
      <c r="KLH37"/>
      <c r="KLI37" s="124"/>
      <c r="KLJ37"/>
      <c r="KLK37" s="124"/>
      <c r="KLL37"/>
      <c r="KLM37" s="124"/>
      <c r="KLN37"/>
      <c r="KLO37" s="124"/>
      <c r="KLP37"/>
      <c r="KLQ37" s="124"/>
      <c r="KLR37"/>
      <c r="KLS37" s="124"/>
      <c r="KLT37"/>
      <c r="KLU37" s="124"/>
      <c r="KLV37"/>
      <c r="KLW37" s="124"/>
      <c r="KLX37"/>
      <c r="KLY37" s="124"/>
      <c r="KLZ37"/>
      <c r="KMA37" s="124"/>
      <c r="KMB37"/>
      <c r="KMC37" s="124"/>
      <c r="KMD37"/>
      <c r="KME37" s="124"/>
      <c r="KMF37"/>
      <c r="KMG37" s="124"/>
      <c r="KMH37"/>
      <c r="KMI37" s="124"/>
      <c r="KMJ37"/>
      <c r="KMK37" s="124"/>
      <c r="KML37"/>
      <c r="KMM37" s="124"/>
      <c r="KMN37"/>
      <c r="KMO37" s="124"/>
      <c r="KMP37"/>
      <c r="KMQ37" s="124"/>
      <c r="KMR37"/>
      <c r="KMS37" s="124"/>
      <c r="KMT37"/>
      <c r="KMU37" s="124"/>
      <c r="KMV37"/>
      <c r="KMW37" s="124"/>
      <c r="KMX37"/>
      <c r="KMY37" s="124"/>
      <c r="KMZ37"/>
      <c r="KNA37" s="124"/>
      <c r="KNB37"/>
      <c r="KNC37" s="124"/>
      <c r="KND37"/>
      <c r="KNE37" s="124"/>
      <c r="KNF37"/>
      <c r="KNG37" s="124"/>
      <c r="KNH37"/>
      <c r="KNI37" s="124"/>
      <c r="KNJ37"/>
      <c r="KNK37" s="124"/>
      <c r="KNL37"/>
      <c r="KNM37" s="124"/>
      <c r="KNN37"/>
      <c r="KNO37" s="124"/>
      <c r="KNP37"/>
      <c r="KNQ37" s="124"/>
      <c r="KNR37"/>
      <c r="KNS37" s="124"/>
      <c r="KNT37"/>
      <c r="KNU37" s="124"/>
      <c r="KNV37"/>
      <c r="KNW37" s="124"/>
      <c r="KNX37"/>
      <c r="KNY37" s="124"/>
      <c r="KNZ37"/>
      <c r="KOA37" s="124"/>
      <c r="KOB37"/>
      <c r="KOC37" s="124"/>
      <c r="KOD37"/>
      <c r="KOE37" s="124"/>
      <c r="KOF37"/>
      <c r="KOG37" s="124"/>
      <c r="KOH37"/>
      <c r="KOI37" s="124"/>
      <c r="KOJ37"/>
      <c r="KOK37" s="124"/>
      <c r="KOL37"/>
      <c r="KOM37" s="124"/>
      <c r="KON37"/>
      <c r="KOO37" s="124"/>
      <c r="KOP37"/>
      <c r="KOQ37" s="124"/>
      <c r="KOR37"/>
      <c r="KOS37" s="124"/>
      <c r="KOT37"/>
      <c r="KOU37" s="124"/>
      <c r="KOV37"/>
      <c r="KOW37" s="124"/>
      <c r="KOX37"/>
      <c r="KOY37" s="124"/>
      <c r="KOZ37"/>
      <c r="KPA37" s="124"/>
      <c r="KPB37"/>
      <c r="KPC37" s="124"/>
      <c r="KPD37"/>
      <c r="KPE37" s="124"/>
      <c r="KPF37"/>
      <c r="KPG37" s="124"/>
      <c r="KPH37"/>
      <c r="KPI37" s="124"/>
      <c r="KPJ37"/>
      <c r="KPK37" s="124"/>
      <c r="KPL37"/>
      <c r="KPM37" s="124"/>
      <c r="KPN37"/>
      <c r="KPO37" s="124"/>
      <c r="KPP37"/>
      <c r="KPQ37" s="124"/>
      <c r="KPR37"/>
      <c r="KPS37" s="124"/>
      <c r="KPT37"/>
      <c r="KPU37" s="124"/>
      <c r="KPV37"/>
      <c r="KPW37" s="124"/>
      <c r="KPX37"/>
      <c r="KPY37" s="124"/>
      <c r="KPZ37"/>
      <c r="KQA37" s="124"/>
      <c r="KQB37"/>
      <c r="KQC37" s="124"/>
      <c r="KQD37"/>
      <c r="KQE37" s="124"/>
      <c r="KQF37"/>
      <c r="KQG37" s="124"/>
      <c r="KQH37"/>
      <c r="KQI37" s="124"/>
      <c r="KQJ37"/>
      <c r="KQK37" s="124"/>
      <c r="KQL37"/>
      <c r="KQM37" s="124"/>
      <c r="KQN37"/>
      <c r="KQO37" s="124"/>
      <c r="KQP37"/>
      <c r="KQQ37" s="124"/>
      <c r="KQR37"/>
      <c r="KQS37" s="124"/>
      <c r="KQT37"/>
      <c r="KQU37" s="124"/>
      <c r="KQV37"/>
      <c r="KQW37" s="124"/>
      <c r="KQX37"/>
      <c r="KQY37" s="124"/>
      <c r="KQZ37"/>
      <c r="KRA37" s="124"/>
      <c r="KRB37"/>
      <c r="KRC37" s="124"/>
      <c r="KRD37"/>
      <c r="KRE37" s="124"/>
      <c r="KRF37"/>
      <c r="KRG37" s="124"/>
      <c r="KRH37"/>
      <c r="KRI37" s="124"/>
      <c r="KRJ37"/>
      <c r="KRK37" s="124"/>
      <c r="KRL37"/>
      <c r="KRM37" s="124"/>
      <c r="KRN37"/>
      <c r="KRO37" s="124"/>
      <c r="KRP37"/>
      <c r="KRQ37" s="124"/>
      <c r="KRR37"/>
      <c r="KRS37" s="124"/>
      <c r="KRT37"/>
      <c r="KRU37" s="124"/>
      <c r="KRV37"/>
      <c r="KRW37" s="124"/>
      <c r="KRX37"/>
      <c r="KRY37" s="124"/>
      <c r="KRZ37"/>
      <c r="KSA37" s="124"/>
      <c r="KSB37"/>
      <c r="KSC37" s="124"/>
      <c r="KSD37"/>
      <c r="KSE37" s="124"/>
      <c r="KSF37"/>
      <c r="KSG37" s="124"/>
      <c r="KSH37"/>
      <c r="KSI37" s="124"/>
      <c r="KSJ37"/>
      <c r="KSK37" s="124"/>
      <c r="KSL37"/>
      <c r="KSM37" s="124"/>
      <c r="KSN37"/>
      <c r="KSO37" s="124"/>
      <c r="KSP37"/>
      <c r="KSQ37" s="124"/>
      <c r="KSR37"/>
      <c r="KSS37" s="124"/>
      <c r="KST37"/>
      <c r="KSU37" s="124"/>
      <c r="KSV37"/>
      <c r="KSW37" s="124"/>
      <c r="KSX37"/>
      <c r="KSY37" s="124"/>
      <c r="KSZ37"/>
      <c r="KTA37" s="124"/>
      <c r="KTB37"/>
      <c r="KTC37" s="124"/>
      <c r="KTD37"/>
      <c r="KTE37" s="124"/>
      <c r="KTF37"/>
      <c r="KTG37" s="124"/>
      <c r="KTH37"/>
      <c r="KTI37" s="124"/>
      <c r="KTJ37"/>
      <c r="KTK37" s="124"/>
      <c r="KTL37"/>
      <c r="KTM37" s="124"/>
      <c r="KTN37"/>
      <c r="KTO37" s="124"/>
      <c r="KTP37"/>
      <c r="KTQ37" s="124"/>
      <c r="KTR37"/>
      <c r="KTS37" s="124"/>
      <c r="KTT37"/>
      <c r="KTU37" s="124"/>
      <c r="KTV37"/>
      <c r="KTW37" s="124"/>
      <c r="KTX37"/>
      <c r="KTY37" s="124"/>
      <c r="KTZ37"/>
      <c r="KUA37" s="124"/>
      <c r="KUB37"/>
      <c r="KUC37" s="124"/>
      <c r="KUD37"/>
      <c r="KUE37" s="124"/>
      <c r="KUF37"/>
      <c r="KUG37" s="124"/>
      <c r="KUH37"/>
      <c r="KUI37" s="124"/>
      <c r="KUJ37"/>
      <c r="KUK37" s="124"/>
      <c r="KUL37"/>
      <c r="KUM37" s="124"/>
      <c r="KUN37"/>
      <c r="KUO37" s="124"/>
      <c r="KUP37"/>
      <c r="KUQ37" s="124"/>
      <c r="KUR37"/>
      <c r="KUS37" s="124"/>
      <c r="KUT37"/>
      <c r="KUU37" s="124"/>
      <c r="KUV37"/>
      <c r="KUW37" s="124"/>
      <c r="KUX37"/>
      <c r="KUY37" s="124"/>
      <c r="KUZ37"/>
      <c r="KVA37" s="124"/>
      <c r="KVB37"/>
      <c r="KVC37" s="124"/>
      <c r="KVD37"/>
      <c r="KVE37" s="124"/>
      <c r="KVF37"/>
      <c r="KVG37" s="124"/>
      <c r="KVH37"/>
      <c r="KVI37" s="124"/>
      <c r="KVJ37"/>
      <c r="KVK37" s="124"/>
      <c r="KVL37"/>
      <c r="KVM37" s="124"/>
      <c r="KVN37"/>
      <c r="KVO37" s="124"/>
      <c r="KVP37"/>
      <c r="KVQ37" s="124"/>
      <c r="KVR37"/>
      <c r="KVS37" s="124"/>
      <c r="KVT37"/>
      <c r="KVU37" s="124"/>
      <c r="KVV37"/>
      <c r="KVW37" s="124"/>
      <c r="KVX37"/>
      <c r="KVY37" s="124"/>
      <c r="KVZ37"/>
      <c r="KWA37" s="124"/>
      <c r="KWB37"/>
      <c r="KWC37" s="124"/>
      <c r="KWD37"/>
      <c r="KWE37" s="124"/>
      <c r="KWF37"/>
      <c r="KWG37" s="124"/>
      <c r="KWH37"/>
      <c r="KWI37" s="124"/>
      <c r="KWJ37"/>
      <c r="KWK37" s="124"/>
      <c r="KWL37"/>
      <c r="KWM37" s="124"/>
      <c r="KWN37"/>
      <c r="KWO37" s="124"/>
      <c r="KWP37"/>
      <c r="KWQ37" s="124"/>
      <c r="KWR37"/>
      <c r="KWS37" s="124"/>
      <c r="KWT37"/>
      <c r="KWU37" s="124"/>
      <c r="KWV37"/>
      <c r="KWW37" s="124"/>
      <c r="KWX37"/>
      <c r="KWY37" s="124"/>
      <c r="KWZ37"/>
      <c r="KXA37" s="124"/>
      <c r="KXB37"/>
      <c r="KXC37" s="124"/>
      <c r="KXD37"/>
      <c r="KXE37" s="124"/>
      <c r="KXF37"/>
      <c r="KXG37" s="124"/>
      <c r="KXH37"/>
      <c r="KXI37" s="124"/>
      <c r="KXJ37"/>
      <c r="KXK37" s="124"/>
      <c r="KXL37"/>
      <c r="KXM37" s="124"/>
      <c r="KXN37"/>
      <c r="KXO37" s="124"/>
      <c r="KXP37"/>
      <c r="KXQ37" s="124"/>
      <c r="KXR37"/>
      <c r="KXS37" s="124"/>
      <c r="KXT37"/>
      <c r="KXU37" s="124"/>
      <c r="KXV37"/>
      <c r="KXW37" s="124"/>
      <c r="KXX37"/>
      <c r="KXY37" s="124"/>
      <c r="KXZ37"/>
      <c r="KYA37" s="124"/>
      <c r="KYB37"/>
      <c r="KYC37" s="124"/>
      <c r="KYD37"/>
      <c r="KYE37" s="124"/>
      <c r="KYF37"/>
      <c r="KYG37" s="124"/>
      <c r="KYH37"/>
      <c r="KYI37" s="124"/>
      <c r="KYJ37"/>
      <c r="KYK37" s="124"/>
      <c r="KYL37"/>
      <c r="KYM37" s="124"/>
      <c r="KYN37"/>
      <c r="KYO37" s="124"/>
      <c r="KYP37"/>
      <c r="KYQ37" s="124"/>
      <c r="KYR37"/>
      <c r="KYS37" s="124"/>
      <c r="KYT37"/>
      <c r="KYU37" s="124"/>
      <c r="KYV37"/>
      <c r="KYW37" s="124"/>
      <c r="KYX37"/>
      <c r="KYY37" s="124"/>
      <c r="KYZ37"/>
      <c r="KZA37" s="124"/>
      <c r="KZB37"/>
      <c r="KZC37" s="124"/>
      <c r="KZD37"/>
      <c r="KZE37" s="124"/>
      <c r="KZF37"/>
      <c r="KZG37" s="124"/>
      <c r="KZH37"/>
      <c r="KZI37" s="124"/>
      <c r="KZJ37"/>
      <c r="KZK37" s="124"/>
      <c r="KZL37"/>
      <c r="KZM37" s="124"/>
      <c r="KZN37"/>
      <c r="KZO37" s="124"/>
      <c r="KZP37"/>
      <c r="KZQ37" s="124"/>
      <c r="KZR37"/>
      <c r="KZS37" s="124"/>
      <c r="KZT37"/>
      <c r="KZU37" s="124"/>
      <c r="KZV37"/>
      <c r="KZW37" s="124"/>
      <c r="KZX37"/>
      <c r="KZY37" s="124"/>
      <c r="KZZ37"/>
      <c r="LAA37" s="124"/>
      <c r="LAB37"/>
      <c r="LAC37" s="124"/>
      <c r="LAD37"/>
      <c r="LAE37" s="124"/>
      <c r="LAF37"/>
      <c r="LAG37" s="124"/>
      <c r="LAH37"/>
      <c r="LAI37" s="124"/>
      <c r="LAJ37"/>
      <c r="LAK37" s="124"/>
      <c r="LAL37"/>
      <c r="LAM37" s="124"/>
      <c r="LAN37"/>
      <c r="LAO37" s="124"/>
      <c r="LAP37"/>
      <c r="LAQ37" s="124"/>
      <c r="LAR37"/>
      <c r="LAS37" s="124"/>
      <c r="LAT37"/>
      <c r="LAU37" s="124"/>
      <c r="LAV37"/>
      <c r="LAW37" s="124"/>
      <c r="LAX37"/>
      <c r="LAY37" s="124"/>
      <c r="LAZ37"/>
      <c r="LBA37" s="124"/>
      <c r="LBB37"/>
      <c r="LBC37" s="124"/>
      <c r="LBD37"/>
      <c r="LBE37" s="124"/>
      <c r="LBF37"/>
      <c r="LBG37" s="124"/>
      <c r="LBH37"/>
      <c r="LBI37" s="124"/>
      <c r="LBJ37"/>
      <c r="LBK37" s="124"/>
      <c r="LBL37"/>
      <c r="LBM37" s="124"/>
      <c r="LBN37"/>
      <c r="LBO37" s="124"/>
      <c r="LBP37"/>
      <c r="LBQ37" s="124"/>
      <c r="LBR37"/>
      <c r="LBS37" s="124"/>
      <c r="LBT37"/>
      <c r="LBU37" s="124"/>
      <c r="LBV37"/>
      <c r="LBW37" s="124"/>
      <c r="LBX37"/>
      <c r="LBY37" s="124"/>
      <c r="LBZ37"/>
      <c r="LCA37" s="124"/>
      <c r="LCB37"/>
      <c r="LCC37" s="124"/>
      <c r="LCD37"/>
      <c r="LCE37" s="124"/>
      <c r="LCF37"/>
      <c r="LCG37" s="124"/>
      <c r="LCH37"/>
      <c r="LCI37" s="124"/>
      <c r="LCJ37"/>
      <c r="LCK37" s="124"/>
      <c r="LCL37"/>
      <c r="LCM37" s="124"/>
      <c r="LCN37"/>
      <c r="LCO37" s="124"/>
      <c r="LCP37"/>
      <c r="LCQ37" s="124"/>
      <c r="LCR37"/>
      <c r="LCS37" s="124"/>
      <c r="LCT37"/>
      <c r="LCU37" s="124"/>
      <c r="LCV37"/>
      <c r="LCW37" s="124"/>
      <c r="LCX37"/>
      <c r="LCY37" s="124"/>
      <c r="LCZ37"/>
      <c r="LDA37" s="124"/>
      <c r="LDB37"/>
      <c r="LDC37" s="124"/>
      <c r="LDD37"/>
      <c r="LDE37" s="124"/>
      <c r="LDF37"/>
      <c r="LDG37" s="124"/>
      <c r="LDH37"/>
      <c r="LDI37" s="124"/>
      <c r="LDJ37"/>
      <c r="LDK37" s="124"/>
      <c r="LDL37"/>
      <c r="LDM37" s="124"/>
      <c r="LDN37"/>
      <c r="LDO37" s="124"/>
      <c r="LDP37"/>
      <c r="LDQ37" s="124"/>
      <c r="LDR37"/>
      <c r="LDS37" s="124"/>
      <c r="LDT37"/>
      <c r="LDU37" s="124"/>
      <c r="LDV37"/>
      <c r="LDW37" s="124"/>
      <c r="LDX37"/>
      <c r="LDY37" s="124"/>
      <c r="LDZ37"/>
      <c r="LEA37" s="124"/>
      <c r="LEB37"/>
      <c r="LEC37" s="124"/>
      <c r="LED37"/>
      <c r="LEE37" s="124"/>
      <c r="LEF37"/>
      <c r="LEG37" s="124"/>
      <c r="LEH37"/>
      <c r="LEI37" s="124"/>
      <c r="LEJ37"/>
      <c r="LEK37" s="124"/>
      <c r="LEL37"/>
      <c r="LEM37" s="124"/>
      <c r="LEN37"/>
      <c r="LEO37" s="124"/>
      <c r="LEP37"/>
      <c r="LEQ37" s="124"/>
      <c r="LER37"/>
      <c r="LES37" s="124"/>
      <c r="LET37"/>
      <c r="LEU37" s="124"/>
      <c r="LEV37"/>
      <c r="LEW37" s="124"/>
      <c r="LEX37"/>
      <c r="LEY37" s="124"/>
      <c r="LEZ37"/>
      <c r="LFA37" s="124"/>
      <c r="LFB37"/>
      <c r="LFC37" s="124"/>
      <c r="LFD37"/>
      <c r="LFE37" s="124"/>
      <c r="LFF37"/>
      <c r="LFG37" s="124"/>
      <c r="LFH37"/>
      <c r="LFI37" s="124"/>
      <c r="LFJ37"/>
      <c r="LFK37" s="124"/>
      <c r="LFL37"/>
      <c r="LFM37" s="124"/>
      <c r="LFN37"/>
      <c r="LFO37" s="124"/>
      <c r="LFP37"/>
      <c r="LFQ37" s="124"/>
      <c r="LFR37"/>
      <c r="LFS37" s="124"/>
      <c r="LFT37"/>
      <c r="LFU37" s="124"/>
      <c r="LFV37"/>
      <c r="LFW37" s="124"/>
      <c r="LFX37"/>
      <c r="LFY37" s="124"/>
      <c r="LFZ37"/>
      <c r="LGA37" s="124"/>
      <c r="LGB37"/>
      <c r="LGC37" s="124"/>
      <c r="LGD37"/>
      <c r="LGE37" s="124"/>
      <c r="LGF37"/>
      <c r="LGG37" s="124"/>
      <c r="LGH37"/>
      <c r="LGI37" s="124"/>
      <c r="LGJ37"/>
      <c r="LGK37" s="124"/>
      <c r="LGL37"/>
      <c r="LGM37" s="124"/>
      <c r="LGN37"/>
      <c r="LGO37" s="124"/>
      <c r="LGP37"/>
      <c r="LGQ37" s="124"/>
      <c r="LGR37"/>
      <c r="LGS37" s="124"/>
      <c r="LGT37"/>
      <c r="LGU37" s="124"/>
      <c r="LGV37"/>
      <c r="LGW37" s="124"/>
      <c r="LGX37"/>
      <c r="LGY37" s="124"/>
      <c r="LGZ37"/>
      <c r="LHA37" s="124"/>
      <c r="LHB37"/>
      <c r="LHC37" s="124"/>
      <c r="LHD37"/>
      <c r="LHE37" s="124"/>
      <c r="LHF37"/>
      <c r="LHG37" s="124"/>
      <c r="LHH37"/>
      <c r="LHI37" s="124"/>
      <c r="LHJ37"/>
      <c r="LHK37" s="124"/>
      <c r="LHL37"/>
      <c r="LHM37" s="124"/>
      <c r="LHN37"/>
      <c r="LHO37" s="124"/>
      <c r="LHP37"/>
      <c r="LHQ37" s="124"/>
      <c r="LHR37"/>
      <c r="LHS37" s="124"/>
      <c r="LHT37"/>
      <c r="LHU37" s="124"/>
      <c r="LHV37"/>
      <c r="LHW37" s="124"/>
      <c r="LHX37"/>
      <c r="LHY37" s="124"/>
      <c r="LHZ37"/>
      <c r="LIA37" s="124"/>
      <c r="LIB37"/>
      <c r="LIC37" s="124"/>
      <c r="LID37"/>
      <c r="LIE37" s="124"/>
      <c r="LIF37"/>
      <c r="LIG37" s="124"/>
      <c r="LIH37"/>
      <c r="LII37" s="124"/>
      <c r="LIJ37"/>
      <c r="LIK37" s="124"/>
      <c r="LIL37"/>
      <c r="LIM37" s="124"/>
      <c r="LIN37"/>
      <c r="LIO37" s="124"/>
      <c r="LIP37"/>
      <c r="LIQ37" s="124"/>
      <c r="LIR37"/>
      <c r="LIS37" s="124"/>
      <c r="LIT37"/>
      <c r="LIU37" s="124"/>
      <c r="LIV37"/>
      <c r="LIW37" s="124"/>
      <c r="LIX37"/>
      <c r="LIY37" s="124"/>
      <c r="LIZ37"/>
      <c r="LJA37" s="124"/>
      <c r="LJB37"/>
      <c r="LJC37" s="124"/>
      <c r="LJD37"/>
      <c r="LJE37" s="124"/>
      <c r="LJF37"/>
      <c r="LJG37" s="124"/>
      <c r="LJH37"/>
      <c r="LJI37" s="124"/>
      <c r="LJJ37"/>
      <c r="LJK37" s="124"/>
      <c r="LJL37"/>
      <c r="LJM37" s="124"/>
      <c r="LJN37"/>
      <c r="LJO37" s="124"/>
      <c r="LJP37"/>
      <c r="LJQ37" s="124"/>
      <c r="LJR37"/>
      <c r="LJS37" s="124"/>
      <c r="LJT37"/>
      <c r="LJU37" s="124"/>
      <c r="LJV37"/>
      <c r="LJW37" s="124"/>
      <c r="LJX37"/>
      <c r="LJY37" s="124"/>
      <c r="LJZ37"/>
      <c r="LKA37" s="124"/>
      <c r="LKB37"/>
      <c r="LKC37" s="124"/>
      <c r="LKD37"/>
      <c r="LKE37" s="124"/>
      <c r="LKF37"/>
      <c r="LKG37" s="124"/>
      <c r="LKH37"/>
      <c r="LKI37" s="124"/>
      <c r="LKJ37"/>
      <c r="LKK37" s="124"/>
      <c r="LKL37"/>
      <c r="LKM37" s="124"/>
      <c r="LKN37"/>
      <c r="LKO37" s="124"/>
      <c r="LKP37"/>
      <c r="LKQ37" s="124"/>
      <c r="LKR37"/>
      <c r="LKS37" s="124"/>
      <c r="LKT37"/>
      <c r="LKU37" s="124"/>
      <c r="LKV37"/>
      <c r="LKW37" s="124"/>
      <c r="LKX37"/>
      <c r="LKY37" s="124"/>
      <c r="LKZ37"/>
      <c r="LLA37" s="124"/>
      <c r="LLB37"/>
      <c r="LLC37" s="124"/>
      <c r="LLD37"/>
      <c r="LLE37" s="124"/>
      <c r="LLF37"/>
      <c r="LLG37" s="124"/>
      <c r="LLH37"/>
      <c r="LLI37" s="124"/>
      <c r="LLJ37"/>
      <c r="LLK37" s="124"/>
      <c r="LLL37"/>
      <c r="LLM37" s="124"/>
      <c r="LLN37"/>
      <c r="LLO37" s="124"/>
      <c r="LLP37"/>
      <c r="LLQ37" s="124"/>
      <c r="LLR37"/>
      <c r="LLS37" s="124"/>
      <c r="LLT37"/>
      <c r="LLU37" s="124"/>
      <c r="LLV37"/>
      <c r="LLW37" s="124"/>
      <c r="LLX37"/>
      <c r="LLY37" s="124"/>
      <c r="LLZ37"/>
      <c r="LMA37" s="124"/>
      <c r="LMB37"/>
      <c r="LMC37" s="124"/>
      <c r="LMD37"/>
      <c r="LME37" s="124"/>
      <c r="LMF37"/>
      <c r="LMG37" s="124"/>
      <c r="LMH37"/>
      <c r="LMI37" s="124"/>
      <c r="LMJ37"/>
      <c r="LMK37" s="124"/>
      <c r="LML37"/>
      <c r="LMM37" s="124"/>
      <c r="LMN37"/>
      <c r="LMO37" s="124"/>
      <c r="LMP37"/>
      <c r="LMQ37" s="124"/>
      <c r="LMR37"/>
      <c r="LMS37" s="124"/>
      <c r="LMT37"/>
      <c r="LMU37" s="124"/>
      <c r="LMV37"/>
      <c r="LMW37" s="124"/>
      <c r="LMX37"/>
      <c r="LMY37" s="124"/>
      <c r="LMZ37"/>
      <c r="LNA37" s="124"/>
      <c r="LNB37"/>
      <c r="LNC37" s="124"/>
      <c r="LND37"/>
      <c r="LNE37" s="124"/>
      <c r="LNF37"/>
      <c r="LNG37" s="124"/>
      <c r="LNH37"/>
      <c r="LNI37" s="124"/>
      <c r="LNJ37"/>
      <c r="LNK37" s="124"/>
      <c r="LNL37"/>
      <c r="LNM37" s="124"/>
      <c r="LNN37"/>
      <c r="LNO37" s="124"/>
      <c r="LNP37"/>
      <c r="LNQ37" s="124"/>
      <c r="LNR37"/>
      <c r="LNS37" s="124"/>
      <c r="LNT37"/>
      <c r="LNU37" s="124"/>
      <c r="LNV37"/>
      <c r="LNW37" s="124"/>
      <c r="LNX37"/>
      <c r="LNY37" s="124"/>
      <c r="LNZ37"/>
      <c r="LOA37" s="124"/>
      <c r="LOB37"/>
      <c r="LOC37" s="124"/>
      <c r="LOD37"/>
      <c r="LOE37" s="124"/>
      <c r="LOF37"/>
      <c r="LOG37" s="124"/>
      <c r="LOH37"/>
      <c r="LOI37" s="124"/>
      <c r="LOJ37"/>
      <c r="LOK37" s="124"/>
      <c r="LOL37"/>
      <c r="LOM37" s="124"/>
      <c r="LON37"/>
      <c r="LOO37" s="124"/>
      <c r="LOP37"/>
      <c r="LOQ37" s="124"/>
      <c r="LOR37"/>
      <c r="LOS37" s="124"/>
      <c r="LOT37"/>
      <c r="LOU37" s="124"/>
      <c r="LOV37"/>
      <c r="LOW37" s="124"/>
      <c r="LOX37"/>
      <c r="LOY37" s="124"/>
      <c r="LOZ37"/>
      <c r="LPA37" s="124"/>
      <c r="LPB37"/>
      <c r="LPC37" s="124"/>
      <c r="LPD37"/>
      <c r="LPE37" s="124"/>
      <c r="LPF37"/>
      <c r="LPG37" s="124"/>
      <c r="LPH37"/>
      <c r="LPI37" s="124"/>
      <c r="LPJ37"/>
      <c r="LPK37" s="124"/>
      <c r="LPL37"/>
      <c r="LPM37" s="124"/>
      <c r="LPN37"/>
      <c r="LPO37" s="124"/>
      <c r="LPP37"/>
      <c r="LPQ37" s="124"/>
      <c r="LPR37"/>
      <c r="LPS37" s="124"/>
      <c r="LPT37"/>
      <c r="LPU37" s="124"/>
      <c r="LPV37"/>
      <c r="LPW37" s="124"/>
      <c r="LPX37"/>
      <c r="LPY37" s="124"/>
      <c r="LPZ37"/>
      <c r="LQA37" s="124"/>
      <c r="LQB37"/>
      <c r="LQC37" s="124"/>
      <c r="LQD37"/>
      <c r="LQE37" s="124"/>
      <c r="LQF37"/>
      <c r="LQG37" s="124"/>
      <c r="LQH37"/>
      <c r="LQI37" s="124"/>
      <c r="LQJ37"/>
      <c r="LQK37" s="124"/>
      <c r="LQL37"/>
      <c r="LQM37" s="124"/>
      <c r="LQN37"/>
      <c r="LQO37" s="124"/>
      <c r="LQP37"/>
      <c r="LQQ37" s="124"/>
      <c r="LQR37"/>
      <c r="LQS37" s="124"/>
      <c r="LQT37"/>
      <c r="LQU37" s="124"/>
      <c r="LQV37"/>
      <c r="LQW37" s="124"/>
      <c r="LQX37"/>
      <c r="LQY37" s="124"/>
      <c r="LQZ37"/>
      <c r="LRA37" s="124"/>
      <c r="LRB37"/>
      <c r="LRC37" s="124"/>
      <c r="LRD37"/>
      <c r="LRE37" s="124"/>
      <c r="LRF37"/>
      <c r="LRG37" s="124"/>
      <c r="LRH37"/>
      <c r="LRI37" s="124"/>
      <c r="LRJ37"/>
      <c r="LRK37" s="124"/>
      <c r="LRL37"/>
      <c r="LRM37" s="124"/>
      <c r="LRN37"/>
      <c r="LRO37" s="124"/>
      <c r="LRP37"/>
      <c r="LRQ37" s="124"/>
      <c r="LRR37"/>
      <c r="LRS37" s="124"/>
      <c r="LRT37"/>
      <c r="LRU37" s="124"/>
      <c r="LRV37"/>
      <c r="LRW37" s="124"/>
      <c r="LRX37"/>
      <c r="LRY37" s="124"/>
      <c r="LRZ37"/>
      <c r="LSA37" s="124"/>
      <c r="LSB37"/>
      <c r="LSC37" s="124"/>
      <c r="LSD37"/>
      <c r="LSE37" s="124"/>
      <c r="LSF37"/>
      <c r="LSG37" s="124"/>
      <c r="LSH37"/>
      <c r="LSI37" s="124"/>
      <c r="LSJ37"/>
      <c r="LSK37" s="124"/>
      <c r="LSL37"/>
      <c r="LSM37" s="124"/>
      <c r="LSN37"/>
      <c r="LSO37" s="124"/>
      <c r="LSP37"/>
      <c r="LSQ37" s="124"/>
      <c r="LSR37"/>
      <c r="LSS37" s="124"/>
      <c r="LST37"/>
      <c r="LSU37" s="124"/>
      <c r="LSV37"/>
      <c r="LSW37" s="124"/>
      <c r="LSX37"/>
      <c r="LSY37" s="124"/>
      <c r="LSZ37"/>
      <c r="LTA37" s="124"/>
      <c r="LTB37"/>
      <c r="LTC37" s="124"/>
      <c r="LTD37"/>
      <c r="LTE37" s="124"/>
      <c r="LTF37"/>
      <c r="LTG37" s="124"/>
      <c r="LTH37"/>
      <c r="LTI37" s="124"/>
      <c r="LTJ37"/>
      <c r="LTK37" s="124"/>
      <c r="LTL37"/>
      <c r="LTM37" s="124"/>
      <c r="LTN37"/>
      <c r="LTO37" s="124"/>
      <c r="LTP37"/>
      <c r="LTQ37" s="124"/>
      <c r="LTR37"/>
      <c r="LTS37" s="124"/>
      <c r="LTT37"/>
      <c r="LTU37" s="124"/>
      <c r="LTV37"/>
      <c r="LTW37" s="124"/>
      <c r="LTX37"/>
      <c r="LTY37" s="124"/>
      <c r="LTZ37"/>
      <c r="LUA37" s="124"/>
      <c r="LUB37"/>
      <c r="LUC37" s="124"/>
      <c r="LUD37"/>
      <c r="LUE37" s="124"/>
      <c r="LUF37"/>
      <c r="LUG37" s="124"/>
      <c r="LUH37"/>
      <c r="LUI37" s="124"/>
      <c r="LUJ37"/>
      <c r="LUK37" s="124"/>
      <c r="LUL37"/>
      <c r="LUM37" s="124"/>
      <c r="LUN37"/>
      <c r="LUO37" s="124"/>
      <c r="LUP37"/>
      <c r="LUQ37" s="124"/>
      <c r="LUR37"/>
      <c r="LUS37" s="124"/>
      <c r="LUT37"/>
      <c r="LUU37" s="124"/>
      <c r="LUV37"/>
      <c r="LUW37" s="124"/>
      <c r="LUX37"/>
      <c r="LUY37" s="124"/>
      <c r="LUZ37"/>
      <c r="LVA37" s="124"/>
      <c r="LVB37"/>
      <c r="LVC37" s="124"/>
      <c r="LVD37"/>
      <c r="LVE37" s="124"/>
      <c r="LVF37"/>
      <c r="LVG37" s="124"/>
      <c r="LVH37"/>
      <c r="LVI37" s="124"/>
      <c r="LVJ37"/>
      <c r="LVK37" s="124"/>
      <c r="LVL37"/>
      <c r="LVM37" s="124"/>
      <c r="LVN37"/>
      <c r="LVO37" s="124"/>
      <c r="LVP37"/>
      <c r="LVQ37" s="124"/>
      <c r="LVR37"/>
      <c r="LVS37" s="124"/>
      <c r="LVT37"/>
      <c r="LVU37" s="124"/>
      <c r="LVV37"/>
      <c r="LVW37" s="124"/>
      <c r="LVX37"/>
      <c r="LVY37" s="124"/>
      <c r="LVZ37"/>
      <c r="LWA37" s="124"/>
      <c r="LWB37"/>
      <c r="LWC37" s="124"/>
      <c r="LWD37"/>
      <c r="LWE37" s="124"/>
      <c r="LWF37"/>
      <c r="LWG37" s="124"/>
      <c r="LWH37"/>
      <c r="LWI37" s="124"/>
      <c r="LWJ37"/>
      <c r="LWK37" s="124"/>
      <c r="LWL37"/>
      <c r="LWM37" s="124"/>
      <c r="LWN37"/>
      <c r="LWO37" s="124"/>
      <c r="LWP37"/>
      <c r="LWQ37" s="124"/>
      <c r="LWR37"/>
      <c r="LWS37" s="124"/>
      <c r="LWT37"/>
      <c r="LWU37" s="124"/>
      <c r="LWV37"/>
      <c r="LWW37" s="124"/>
      <c r="LWX37"/>
      <c r="LWY37" s="124"/>
      <c r="LWZ37"/>
      <c r="LXA37" s="124"/>
      <c r="LXB37"/>
      <c r="LXC37" s="124"/>
      <c r="LXD37"/>
      <c r="LXE37" s="124"/>
      <c r="LXF37"/>
      <c r="LXG37" s="124"/>
      <c r="LXH37"/>
      <c r="LXI37" s="124"/>
      <c r="LXJ37"/>
      <c r="LXK37" s="124"/>
      <c r="LXL37"/>
      <c r="LXM37" s="124"/>
      <c r="LXN37"/>
      <c r="LXO37" s="124"/>
      <c r="LXP37"/>
      <c r="LXQ37" s="124"/>
      <c r="LXR37"/>
      <c r="LXS37" s="124"/>
      <c r="LXT37"/>
      <c r="LXU37" s="124"/>
      <c r="LXV37"/>
      <c r="LXW37" s="124"/>
      <c r="LXX37"/>
      <c r="LXY37" s="124"/>
      <c r="LXZ37"/>
      <c r="LYA37" s="124"/>
      <c r="LYB37"/>
      <c r="LYC37" s="124"/>
      <c r="LYD37"/>
      <c r="LYE37" s="124"/>
      <c r="LYF37"/>
      <c r="LYG37" s="124"/>
      <c r="LYH37"/>
      <c r="LYI37" s="124"/>
      <c r="LYJ37"/>
      <c r="LYK37" s="124"/>
      <c r="LYL37"/>
      <c r="LYM37" s="124"/>
      <c r="LYN37"/>
      <c r="LYO37" s="124"/>
      <c r="LYP37"/>
      <c r="LYQ37" s="124"/>
      <c r="LYR37"/>
      <c r="LYS37" s="124"/>
      <c r="LYT37"/>
      <c r="LYU37" s="124"/>
      <c r="LYV37"/>
      <c r="LYW37" s="124"/>
      <c r="LYX37"/>
      <c r="LYY37" s="124"/>
      <c r="LYZ37"/>
      <c r="LZA37" s="124"/>
      <c r="LZB37"/>
      <c r="LZC37" s="124"/>
      <c r="LZD37"/>
      <c r="LZE37" s="124"/>
      <c r="LZF37"/>
      <c r="LZG37" s="124"/>
      <c r="LZH37"/>
      <c r="LZI37" s="124"/>
      <c r="LZJ37"/>
      <c r="LZK37" s="124"/>
      <c r="LZL37"/>
      <c r="LZM37" s="124"/>
      <c r="LZN37"/>
      <c r="LZO37" s="124"/>
      <c r="LZP37"/>
      <c r="LZQ37" s="124"/>
      <c r="LZR37"/>
      <c r="LZS37" s="124"/>
      <c r="LZT37"/>
      <c r="LZU37" s="124"/>
      <c r="LZV37"/>
      <c r="LZW37" s="124"/>
      <c r="LZX37"/>
      <c r="LZY37" s="124"/>
      <c r="LZZ37"/>
      <c r="MAA37" s="124"/>
      <c r="MAB37"/>
      <c r="MAC37" s="124"/>
      <c r="MAD37"/>
      <c r="MAE37" s="124"/>
      <c r="MAF37"/>
      <c r="MAG37" s="124"/>
      <c r="MAH37"/>
      <c r="MAI37" s="124"/>
      <c r="MAJ37"/>
      <c r="MAK37" s="124"/>
      <c r="MAL37"/>
      <c r="MAM37" s="124"/>
      <c r="MAN37"/>
      <c r="MAO37" s="124"/>
      <c r="MAP37"/>
      <c r="MAQ37" s="124"/>
      <c r="MAR37"/>
      <c r="MAS37" s="124"/>
      <c r="MAT37"/>
      <c r="MAU37" s="124"/>
      <c r="MAV37"/>
      <c r="MAW37" s="124"/>
      <c r="MAX37"/>
      <c r="MAY37" s="124"/>
      <c r="MAZ37"/>
      <c r="MBA37" s="124"/>
      <c r="MBB37"/>
      <c r="MBC37" s="124"/>
      <c r="MBD37"/>
      <c r="MBE37" s="124"/>
      <c r="MBF37"/>
      <c r="MBG37" s="124"/>
      <c r="MBH37"/>
      <c r="MBI37" s="124"/>
      <c r="MBJ37"/>
      <c r="MBK37" s="124"/>
      <c r="MBL37"/>
      <c r="MBM37" s="124"/>
      <c r="MBN37"/>
      <c r="MBO37" s="124"/>
      <c r="MBP37"/>
      <c r="MBQ37" s="124"/>
      <c r="MBR37"/>
      <c r="MBS37" s="124"/>
      <c r="MBT37"/>
      <c r="MBU37" s="124"/>
      <c r="MBV37"/>
      <c r="MBW37" s="124"/>
      <c r="MBX37"/>
      <c r="MBY37" s="124"/>
      <c r="MBZ37"/>
      <c r="MCA37" s="124"/>
      <c r="MCB37"/>
      <c r="MCC37" s="124"/>
      <c r="MCD37"/>
      <c r="MCE37" s="124"/>
      <c r="MCF37"/>
      <c r="MCG37" s="124"/>
      <c r="MCH37"/>
      <c r="MCI37" s="124"/>
      <c r="MCJ37"/>
      <c r="MCK37" s="124"/>
      <c r="MCL37"/>
      <c r="MCM37" s="124"/>
      <c r="MCN37"/>
      <c r="MCO37" s="124"/>
      <c r="MCP37"/>
      <c r="MCQ37" s="124"/>
      <c r="MCR37"/>
      <c r="MCS37" s="124"/>
      <c r="MCT37"/>
      <c r="MCU37" s="124"/>
      <c r="MCV37"/>
      <c r="MCW37" s="124"/>
      <c r="MCX37"/>
      <c r="MCY37" s="124"/>
      <c r="MCZ37"/>
      <c r="MDA37" s="124"/>
      <c r="MDB37"/>
      <c r="MDC37" s="124"/>
      <c r="MDD37"/>
      <c r="MDE37" s="124"/>
      <c r="MDF37"/>
      <c r="MDG37" s="124"/>
      <c r="MDH37"/>
      <c r="MDI37" s="124"/>
      <c r="MDJ37"/>
      <c r="MDK37" s="124"/>
      <c r="MDL37"/>
      <c r="MDM37" s="124"/>
      <c r="MDN37"/>
      <c r="MDO37" s="124"/>
      <c r="MDP37"/>
      <c r="MDQ37" s="124"/>
      <c r="MDR37"/>
      <c r="MDS37" s="124"/>
      <c r="MDT37"/>
      <c r="MDU37" s="124"/>
      <c r="MDV37"/>
      <c r="MDW37" s="124"/>
      <c r="MDX37"/>
      <c r="MDY37" s="124"/>
      <c r="MDZ37"/>
      <c r="MEA37" s="124"/>
      <c r="MEB37"/>
      <c r="MEC37" s="124"/>
      <c r="MED37"/>
      <c r="MEE37" s="124"/>
      <c r="MEF37"/>
      <c r="MEG37" s="124"/>
      <c r="MEH37"/>
      <c r="MEI37" s="124"/>
      <c r="MEJ37"/>
      <c r="MEK37" s="124"/>
      <c r="MEL37"/>
      <c r="MEM37" s="124"/>
      <c r="MEN37"/>
      <c r="MEO37" s="124"/>
      <c r="MEP37"/>
      <c r="MEQ37" s="124"/>
      <c r="MER37"/>
      <c r="MES37" s="124"/>
      <c r="MET37"/>
      <c r="MEU37" s="124"/>
      <c r="MEV37"/>
      <c r="MEW37" s="124"/>
      <c r="MEX37"/>
      <c r="MEY37" s="124"/>
      <c r="MEZ37"/>
      <c r="MFA37" s="124"/>
      <c r="MFB37"/>
      <c r="MFC37" s="124"/>
      <c r="MFD37"/>
      <c r="MFE37" s="124"/>
      <c r="MFF37"/>
      <c r="MFG37" s="124"/>
      <c r="MFH37"/>
      <c r="MFI37" s="124"/>
      <c r="MFJ37"/>
      <c r="MFK37" s="124"/>
      <c r="MFL37"/>
      <c r="MFM37" s="124"/>
      <c r="MFN37"/>
      <c r="MFO37" s="124"/>
      <c r="MFP37"/>
      <c r="MFQ37" s="124"/>
      <c r="MFR37"/>
      <c r="MFS37" s="124"/>
      <c r="MFT37"/>
      <c r="MFU37" s="124"/>
      <c r="MFV37"/>
      <c r="MFW37" s="124"/>
      <c r="MFX37"/>
      <c r="MFY37" s="124"/>
      <c r="MFZ37"/>
      <c r="MGA37" s="124"/>
      <c r="MGB37"/>
      <c r="MGC37" s="124"/>
      <c r="MGD37"/>
      <c r="MGE37" s="124"/>
      <c r="MGF37"/>
      <c r="MGG37" s="124"/>
      <c r="MGH37"/>
      <c r="MGI37" s="124"/>
      <c r="MGJ37"/>
      <c r="MGK37" s="124"/>
      <c r="MGL37"/>
      <c r="MGM37" s="124"/>
      <c r="MGN37"/>
      <c r="MGO37" s="124"/>
      <c r="MGP37"/>
      <c r="MGQ37" s="124"/>
      <c r="MGR37"/>
      <c r="MGS37" s="124"/>
      <c r="MGT37"/>
      <c r="MGU37" s="124"/>
      <c r="MGV37"/>
      <c r="MGW37" s="124"/>
      <c r="MGX37"/>
      <c r="MGY37" s="124"/>
      <c r="MGZ37"/>
      <c r="MHA37" s="124"/>
      <c r="MHB37"/>
      <c r="MHC37" s="124"/>
      <c r="MHD37"/>
      <c r="MHE37" s="124"/>
      <c r="MHF37"/>
      <c r="MHG37" s="124"/>
      <c r="MHH37"/>
      <c r="MHI37" s="124"/>
      <c r="MHJ37"/>
      <c r="MHK37" s="124"/>
      <c r="MHL37"/>
      <c r="MHM37" s="124"/>
      <c r="MHN37"/>
      <c r="MHO37" s="124"/>
      <c r="MHP37"/>
      <c r="MHQ37" s="124"/>
      <c r="MHR37"/>
      <c r="MHS37" s="124"/>
      <c r="MHT37"/>
      <c r="MHU37" s="124"/>
      <c r="MHV37"/>
      <c r="MHW37" s="124"/>
      <c r="MHX37"/>
      <c r="MHY37" s="124"/>
      <c r="MHZ37"/>
      <c r="MIA37" s="124"/>
      <c r="MIB37"/>
      <c r="MIC37" s="124"/>
      <c r="MID37"/>
      <c r="MIE37" s="124"/>
      <c r="MIF37"/>
      <c r="MIG37" s="124"/>
      <c r="MIH37"/>
      <c r="MII37" s="124"/>
      <c r="MIJ37"/>
      <c r="MIK37" s="124"/>
      <c r="MIL37"/>
      <c r="MIM37" s="124"/>
      <c r="MIN37"/>
      <c r="MIO37" s="124"/>
      <c r="MIP37"/>
      <c r="MIQ37" s="124"/>
      <c r="MIR37"/>
      <c r="MIS37" s="124"/>
      <c r="MIT37"/>
      <c r="MIU37" s="124"/>
      <c r="MIV37"/>
      <c r="MIW37" s="124"/>
      <c r="MIX37"/>
      <c r="MIY37" s="124"/>
      <c r="MIZ37"/>
      <c r="MJA37" s="124"/>
      <c r="MJB37"/>
      <c r="MJC37" s="124"/>
      <c r="MJD37"/>
      <c r="MJE37" s="124"/>
      <c r="MJF37"/>
      <c r="MJG37" s="124"/>
      <c r="MJH37"/>
      <c r="MJI37" s="124"/>
      <c r="MJJ37"/>
      <c r="MJK37" s="124"/>
      <c r="MJL37"/>
      <c r="MJM37" s="124"/>
      <c r="MJN37"/>
      <c r="MJO37" s="124"/>
      <c r="MJP37"/>
      <c r="MJQ37" s="124"/>
      <c r="MJR37"/>
      <c r="MJS37" s="124"/>
      <c r="MJT37"/>
      <c r="MJU37" s="124"/>
      <c r="MJV37"/>
      <c r="MJW37" s="124"/>
      <c r="MJX37"/>
      <c r="MJY37" s="124"/>
      <c r="MJZ37"/>
      <c r="MKA37" s="124"/>
      <c r="MKB37"/>
      <c r="MKC37" s="124"/>
      <c r="MKD37"/>
      <c r="MKE37" s="124"/>
      <c r="MKF37"/>
      <c r="MKG37" s="124"/>
      <c r="MKH37"/>
      <c r="MKI37" s="124"/>
      <c r="MKJ37"/>
      <c r="MKK37" s="124"/>
      <c r="MKL37"/>
      <c r="MKM37" s="124"/>
      <c r="MKN37"/>
      <c r="MKO37" s="124"/>
      <c r="MKP37"/>
      <c r="MKQ37" s="124"/>
      <c r="MKR37"/>
      <c r="MKS37" s="124"/>
      <c r="MKT37"/>
      <c r="MKU37" s="124"/>
      <c r="MKV37"/>
      <c r="MKW37" s="124"/>
      <c r="MKX37"/>
      <c r="MKY37" s="124"/>
      <c r="MKZ37"/>
      <c r="MLA37" s="124"/>
      <c r="MLB37"/>
      <c r="MLC37" s="124"/>
      <c r="MLD37"/>
      <c r="MLE37" s="124"/>
      <c r="MLF37"/>
      <c r="MLG37" s="124"/>
      <c r="MLH37"/>
      <c r="MLI37" s="124"/>
      <c r="MLJ37"/>
      <c r="MLK37" s="124"/>
      <c r="MLL37"/>
      <c r="MLM37" s="124"/>
      <c r="MLN37"/>
      <c r="MLO37" s="124"/>
      <c r="MLP37"/>
      <c r="MLQ37" s="124"/>
      <c r="MLR37"/>
      <c r="MLS37" s="124"/>
      <c r="MLT37"/>
      <c r="MLU37" s="124"/>
      <c r="MLV37"/>
      <c r="MLW37" s="124"/>
      <c r="MLX37"/>
      <c r="MLY37" s="124"/>
      <c r="MLZ37"/>
      <c r="MMA37" s="124"/>
      <c r="MMB37"/>
      <c r="MMC37" s="124"/>
      <c r="MMD37"/>
      <c r="MME37" s="124"/>
      <c r="MMF37"/>
      <c r="MMG37" s="124"/>
      <c r="MMH37"/>
      <c r="MMI37" s="124"/>
      <c r="MMJ37"/>
      <c r="MMK37" s="124"/>
      <c r="MML37"/>
      <c r="MMM37" s="124"/>
      <c r="MMN37"/>
      <c r="MMO37" s="124"/>
      <c r="MMP37"/>
      <c r="MMQ37" s="124"/>
      <c r="MMR37"/>
      <c r="MMS37" s="124"/>
      <c r="MMT37"/>
      <c r="MMU37" s="124"/>
      <c r="MMV37"/>
      <c r="MMW37" s="124"/>
      <c r="MMX37"/>
      <c r="MMY37" s="124"/>
      <c r="MMZ37"/>
      <c r="MNA37" s="124"/>
      <c r="MNB37"/>
      <c r="MNC37" s="124"/>
      <c r="MND37"/>
      <c r="MNE37" s="124"/>
      <c r="MNF37"/>
      <c r="MNG37" s="124"/>
      <c r="MNH37"/>
      <c r="MNI37" s="124"/>
      <c r="MNJ37"/>
      <c r="MNK37" s="124"/>
      <c r="MNL37"/>
      <c r="MNM37" s="124"/>
      <c r="MNN37"/>
      <c r="MNO37" s="124"/>
      <c r="MNP37"/>
      <c r="MNQ37" s="124"/>
      <c r="MNR37"/>
      <c r="MNS37" s="124"/>
      <c r="MNT37"/>
      <c r="MNU37" s="124"/>
      <c r="MNV37"/>
      <c r="MNW37" s="124"/>
      <c r="MNX37"/>
      <c r="MNY37" s="124"/>
      <c r="MNZ37"/>
      <c r="MOA37" s="124"/>
      <c r="MOB37"/>
      <c r="MOC37" s="124"/>
      <c r="MOD37"/>
      <c r="MOE37" s="124"/>
      <c r="MOF37"/>
      <c r="MOG37" s="124"/>
      <c r="MOH37"/>
      <c r="MOI37" s="124"/>
      <c r="MOJ37"/>
      <c r="MOK37" s="124"/>
      <c r="MOL37"/>
      <c r="MOM37" s="124"/>
      <c r="MON37"/>
      <c r="MOO37" s="124"/>
      <c r="MOP37"/>
      <c r="MOQ37" s="124"/>
      <c r="MOR37"/>
      <c r="MOS37" s="124"/>
      <c r="MOT37"/>
      <c r="MOU37" s="124"/>
      <c r="MOV37"/>
      <c r="MOW37" s="124"/>
      <c r="MOX37"/>
      <c r="MOY37" s="124"/>
      <c r="MOZ37"/>
      <c r="MPA37" s="124"/>
      <c r="MPB37"/>
      <c r="MPC37" s="124"/>
      <c r="MPD37"/>
      <c r="MPE37" s="124"/>
      <c r="MPF37"/>
      <c r="MPG37" s="124"/>
      <c r="MPH37"/>
      <c r="MPI37" s="124"/>
      <c r="MPJ37"/>
      <c r="MPK37" s="124"/>
      <c r="MPL37"/>
      <c r="MPM37" s="124"/>
      <c r="MPN37"/>
      <c r="MPO37" s="124"/>
      <c r="MPP37"/>
      <c r="MPQ37" s="124"/>
      <c r="MPR37"/>
      <c r="MPS37" s="124"/>
      <c r="MPT37"/>
      <c r="MPU37" s="124"/>
      <c r="MPV37"/>
      <c r="MPW37" s="124"/>
      <c r="MPX37"/>
      <c r="MPY37" s="124"/>
      <c r="MPZ37"/>
      <c r="MQA37" s="124"/>
      <c r="MQB37"/>
      <c r="MQC37" s="124"/>
      <c r="MQD37"/>
      <c r="MQE37" s="124"/>
      <c r="MQF37"/>
      <c r="MQG37" s="124"/>
      <c r="MQH37"/>
      <c r="MQI37" s="124"/>
      <c r="MQJ37"/>
      <c r="MQK37" s="124"/>
      <c r="MQL37"/>
      <c r="MQM37" s="124"/>
      <c r="MQN37"/>
      <c r="MQO37" s="124"/>
      <c r="MQP37"/>
      <c r="MQQ37" s="124"/>
      <c r="MQR37"/>
      <c r="MQS37" s="124"/>
      <c r="MQT37"/>
      <c r="MQU37" s="124"/>
      <c r="MQV37"/>
      <c r="MQW37" s="124"/>
      <c r="MQX37"/>
      <c r="MQY37" s="124"/>
      <c r="MQZ37"/>
      <c r="MRA37" s="124"/>
      <c r="MRB37"/>
      <c r="MRC37" s="124"/>
      <c r="MRD37"/>
      <c r="MRE37" s="124"/>
      <c r="MRF37"/>
      <c r="MRG37" s="124"/>
      <c r="MRH37"/>
      <c r="MRI37" s="124"/>
      <c r="MRJ37"/>
      <c r="MRK37" s="124"/>
      <c r="MRL37"/>
      <c r="MRM37" s="124"/>
      <c r="MRN37"/>
      <c r="MRO37" s="124"/>
      <c r="MRP37"/>
      <c r="MRQ37" s="124"/>
      <c r="MRR37"/>
      <c r="MRS37" s="124"/>
      <c r="MRT37"/>
      <c r="MRU37" s="124"/>
      <c r="MRV37"/>
      <c r="MRW37" s="124"/>
      <c r="MRX37"/>
      <c r="MRY37" s="124"/>
      <c r="MRZ37"/>
      <c r="MSA37" s="124"/>
      <c r="MSB37"/>
      <c r="MSC37" s="124"/>
      <c r="MSD37"/>
      <c r="MSE37" s="124"/>
      <c r="MSF37"/>
      <c r="MSG37" s="124"/>
      <c r="MSH37"/>
      <c r="MSI37" s="124"/>
      <c r="MSJ37"/>
      <c r="MSK37" s="124"/>
      <c r="MSL37"/>
      <c r="MSM37" s="124"/>
      <c r="MSN37"/>
      <c r="MSO37" s="124"/>
      <c r="MSP37"/>
      <c r="MSQ37" s="124"/>
      <c r="MSR37"/>
      <c r="MSS37" s="124"/>
      <c r="MST37"/>
      <c r="MSU37" s="124"/>
      <c r="MSV37"/>
      <c r="MSW37" s="124"/>
      <c r="MSX37"/>
      <c r="MSY37" s="124"/>
      <c r="MSZ37"/>
      <c r="MTA37" s="124"/>
      <c r="MTB37"/>
      <c r="MTC37" s="124"/>
      <c r="MTD37"/>
      <c r="MTE37" s="124"/>
      <c r="MTF37"/>
      <c r="MTG37" s="124"/>
      <c r="MTH37"/>
      <c r="MTI37" s="124"/>
      <c r="MTJ37"/>
      <c r="MTK37" s="124"/>
      <c r="MTL37"/>
      <c r="MTM37" s="124"/>
      <c r="MTN37"/>
      <c r="MTO37" s="124"/>
      <c r="MTP37"/>
      <c r="MTQ37" s="124"/>
      <c r="MTR37"/>
      <c r="MTS37" s="124"/>
      <c r="MTT37"/>
      <c r="MTU37" s="124"/>
      <c r="MTV37"/>
      <c r="MTW37" s="124"/>
      <c r="MTX37"/>
      <c r="MTY37" s="124"/>
      <c r="MTZ37"/>
      <c r="MUA37" s="124"/>
      <c r="MUB37"/>
      <c r="MUC37" s="124"/>
      <c r="MUD37"/>
      <c r="MUE37" s="124"/>
      <c r="MUF37"/>
      <c r="MUG37" s="124"/>
      <c r="MUH37"/>
      <c r="MUI37" s="124"/>
      <c r="MUJ37"/>
      <c r="MUK37" s="124"/>
      <c r="MUL37"/>
      <c r="MUM37" s="124"/>
      <c r="MUN37"/>
      <c r="MUO37" s="124"/>
      <c r="MUP37"/>
      <c r="MUQ37" s="124"/>
      <c r="MUR37"/>
      <c r="MUS37" s="124"/>
      <c r="MUT37"/>
      <c r="MUU37" s="124"/>
      <c r="MUV37"/>
      <c r="MUW37" s="124"/>
      <c r="MUX37"/>
      <c r="MUY37" s="124"/>
      <c r="MUZ37"/>
      <c r="MVA37" s="124"/>
      <c r="MVB37"/>
      <c r="MVC37" s="124"/>
      <c r="MVD37"/>
      <c r="MVE37" s="124"/>
      <c r="MVF37"/>
      <c r="MVG37" s="124"/>
      <c r="MVH37"/>
      <c r="MVI37" s="124"/>
      <c r="MVJ37"/>
      <c r="MVK37" s="124"/>
      <c r="MVL37"/>
      <c r="MVM37" s="124"/>
      <c r="MVN37"/>
      <c r="MVO37" s="124"/>
      <c r="MVP37"/>
      <c r="MVQ37" s="124"/>
      <c r="MVR37"/>
      <c r="MVS37" s="124"/>
      <c r="MVT37"/>
      <c r="MVU37" s="124"/>
      <c r="MVV37"/>
      <c r="MVW37" s="124"/>
      <c r="MVX37"/>
      <c r="MVY37" s="124"/>
      <c r="MVZ37"/>
      <c r="MWA37" s="124"/>
      <c r="MWB37"/>
      <c r="MWC37" s="124"/>
      <c r="MWD37"/>
      <c r="MWE37" s="124"/>
      <c r="MWF37"/>
      <c r="MWG37" s="124"/>
      <c r="MWH37"/>
      <c r="MWI37" s="124"/>
      <c r="MWJ37"/>
      <c r="MWK37" s="124"/>
      <c r="MWL37"/>
      <c r="MWM37" s="124"/>
      <c r="MWN37"/>
      <c r="MWO37" s="124"/>
      <c r="MWP37"/>
      <c r="MWQ37" s="124"/>
      <c r="MWR37"/>
      <c r="MWS37" s="124"/>
      <c r="MWT37"/>
      <c r="MWU37" s="124"/>
      <c r="MWV37"/>
      <c r="MWW37" s="124"/>
      <c r="MWX37"/>
      <c r="MWY37" s="124"/>
      <c r="MWZ37"/>
      <c r="MXA37" s="124"/>
      <c r="MXB37"/>
      <c r="MXC37" s="124"/>
      <c r="MXD37"/>
      <c r="MXE37" s="124"/>
      <c r="MXF37"/>
      <c r="MXG37" s="124"/>
      <c r="MXH37"/>
      <c r="MXI37" s="124"/>
      <c r="MXJ37"/>
      <c r="MXK37" s="124"/>
      <c r="MXL37"/>
      <c r="MXM37" s="124"/>
      <c r="MXN37"/>
      <c r="MXO37" s="124"/>
      <c r="MXP37"/>
      <c r="MXQ37" s="124"/>
      <c r="MXR37"/>
      <c r="MXS37" s="124"/>
      <c r="MXT37"/>
      <c r="MXU37" s="124"/>
      <c r="MXV37"/>
      <c r="MXW37" s="124"/>
      <c r="MXX37"/>
      <c r="MXY37" s="124"/>
      <c r="MXZ37"/>
      <c r="MYA37" s="124"/>
      <c r="MYB37"/>
      <c r="MYC37" s="124"/>
      <c r="MYD37"/>
      <c r="MYE37" s="124"/>
      <c r="MYF37"/>
      <c r="MYG37" s="124"/>
      <c r="MYH37"/>
      <c r="MYI37" s="124"/>
      <c r="MYJ37"/>
      <c r="MYK37" s="124"/>
      <c r="MYL37"/>
      <c r="MYM37" s="124"/>
      <c r="MYN37"/>
      <c r="MYO37" s="124"/>
      <c r="MYP37"/>
      <c r="MYQ37" s="124"/>
      <c r="MYR37"/>
      <c r="MYS37" s="124"/>
      <c r="MYT37"/>
      <c r="MYU37" s="124"/>
      <c r="MYV37"/>
      <c r="MYW37" s="124"/>
      <c r="MYX37"/>
      <c r="MYY37" s="124"/>
      <c r="MYZ37"/>
      <c r="MZA37" s="124"/>
      <c r="MZB37"/>
      <c r="MZC37" s="124"/>
      <c r="MZD37"/>
      <c r="MZE37" s="124"/>
      <c r="MZF37"/>
      <c r="MZG37" s="124"/>
      <c r="MZH37"/>
      <c r="MZI37" s="124"/>
      <c r="MZJ37"/>
      <c r="MZK37" s="124"/>
      <c r="MZL37"/>
      <c r="MZM37" s="124"/>
      <c r="MZN37"/>
      <c r="MZO37" s="124"/>
      <c r="MZP37"/>
      <c r="MZQ37" s="124"/>
      <c r="MZR37"/>
      <c r="MZS37" s="124"/>
      <c r="MZT37"/>
      <c r="MZU37" s="124"/>
      <c r="MZV37"/>
      <c r="MZW37" s="124"/>
      <c r="MZX37"/>
      <c r="MZY37" s="124"/>
      <c r="MZZ37"/>
      <c r="NAA37" s="124"/>
      <c r="NAB37"/>
      <c r="NAC37" s="124"/>
      <c r="NAD37"/>
      <c r="NAE37" s="124"/>
      <c r="NAF37"/>
      <c r="NAG37" s="124"/>
      <c r="NAH37"/>
      <c r="NAI37" s="124"/>
      <c r="NAJ37"/>
      <c r="NAK37" s="124"/>
      <c r="NAL37"/>
      <c r="NAM37" s="124"/>
      <c r="NAN37"/>
      <c r="NAO37" s="124"/>
      <c r="NAP37"/>
      <c r="NAQ37" s="124"/>
      <c r="NAR37"/>
      <c r="NAS37" s="124"/>
      <c r="NAT37"/>
      <c r="NAU37" s="124"/>
      <c r="NAV37"/>
      <c r="NAW37" s="124"/>
      <c r="NAX37"/>
      <c r="NAY37" s="124"/>
      <c r="NAZ37"/>
      <c r="NBA37" s="124"/>
      <c r="NBB37"/>
      <c r="NBC37" s="124"/>
      <c r="NBD37"/>
      <c r="NBE37" s="124"/>
      <c r="NBF37"/>
      <c r="NBG37" s="124"/>
      <c r="NBH37"/>
      <c r="NBI37" s="124"/>
      <c r="NBJ37"/>
      <c r="NBK37" s="124"/>
      <c r="NBL37"/>
      <c r="NBM37" s="124"/>
      <c r="NBN37"/>
      <c r="NBO37" s="124"/>
      <c r="NBP37"/>
      <c r="NBQ37" s="124"/>
      <c r="NBR37"/>
      <c r="NBS37" s="124"/>
      <c r="NBT37"/>
      <c r="NBU37" s="124"/>
      <c r="NBV37"/>
      <c r="NBW37" s="124"/>
      <c r="NBX37"/>
      <c r="NBY37" s="124"/>
      <c r="NBZ37"/>
      <c r="NCA37" s="124"/>
      <c r="NCB37"/>
      <c r="NCC37" s="124"/>
      <c r="NCD37"/>
      <c r="NCE37" s="124"/>
      <c r="NCF37"/>
      <c r="NCG37" s="124"/>
      <c r="NCH37"/>
      <c r="NCI37" s="124"/>
      <c r="NCJ37"/>
      <c r="NCK37" s="124"/>
      <c r="NCL37"/>
      <c r="NCM37" s="124"/>
      <c r="NCN37"/>
      <c r="NCO37" s="124"/>
      <c r="NCP37"/>
      <c r="NCQ37" s="124"/>
      <c r="NCR37"/>
      <c r="NCS37" s="124"/>
      <c r="NCT37"/>
      <c r="NCU37" s="124"/>
      <c r="NCV37"/>
      <c r="NCW37" s="124"/>
      <c r="NCX37"/>
      <c r="NCY37" s="124"/>
      <c r="NCZ37"/>
      <c r="NDA37" s="124"/>
      <c r="NDB37"/>
      <c r="NDC37" s="124"/>
      <c r="NDD37"/>
      <c r="NDE37" s="124"/>
      <c r="NDF37"/>
      <c r="NDG37" s="124"/>
      <c r="NDH37"/>
      <c r="NDI37" s="124"/>
      <c r="NDJ37"/>
      <c r="NDK37" s="124"/>
      <c r="NDL37"/>
      <c r="NDM37" s="124"/>
      <c r="NDN37"/>
      <c r="NDO37" s="124"/>
      <c r="NDP37"/>
      <c r="NDQ37" s="124"/>
      <c r="NDR37"/>
      <c r="NDS37" s="124"/>
      <c r="NDT37"/>
      <c r="NDU37" s="124"/>
      <c r="NDV37"/>
      <c r="NDW37" s="124"/>
      <c r="NDX37"/>
      <c r="NDY37" s="124"/>
      <c r="NDZ37"/>
      <c r="NEA37" s="124"/>
      <c r="NEB37"/>
      <c r="NEC37" s="124"/>
      <c r="NED37"/>
      <c r="NEE37" s="124"/>
      <c r="NEF37"/>
      <c r="NEG37" s="124"/>
      <c r="NEH37"/>
      <c r="NEI37" s="124"/>
      <c r="NEJ37"/>
      <c r="NEK37" s="124"/>
      <c r="NEL37"/>
      <c r="NEM37" s="124"/>
      <c r="NEN37"/>
      <c r="NEO37" s="124"/>
      <c r="NEP37"/>
      <c r="NEQ37" s="124"/>
      <c r="NER37"/>
      <c r="NES37" s="124"/>
      <c r="NET37"/>
      <c r="NEU37" s="124"/>
      <c r="NEV37"/>
      <c r="NEW37" s="124"/>
      <c r="NEX37"/>
      <c r="NEY37" s="124"/>
      <c r="NEZ37"/>
      <c r="NFA37" s="124"/>
      <c r="NFB37"/>
      <c r="NFC37" s="124"/>
      <c r="NFD37"/>
      <c r="NFE37" s="124"/>
      <c r="NFF37"/>
      <c r="NFG37" s="124"/>
      <c r="NFH37"/>
      <c r="NFI37" s="124"/>
      <c r="NFJ37"/>
      <c r="NFK37" s="124"/>
      <c r="NFL37"/>
      <c r="NFM37" s="124"/>
      <c r="NFN37"/>
      <c r="NFO37" s="124"/>
      <c r="NFP37"/>
      <c r="NFQ37" s="124"/>
      <c r="NFR37"/>
      <c r="NFS37" s="124"/>
      <c r="NFT37"/>
      <c r="NFU37" s="124"/>
      <c r="NFV37"/>
      <c r="NFW37" s="124"/>
      <c r="NFX37"/>
      <c r="NFY37" s="124"/>
      <c r="NFZ37"/>
      <c r="NGA37" s="124"/>
      <c r="NGB37"/>
      <c r="NGC37" s="124"/>
      <c r="NGD37"/>
      <c r="NGE37" s="124"/>
      <c r="NGF37"/>
      <c r="NGG37" s="124"/>
      <c r="NGH37"/>
      <c r="NGI37" s="124"/>
      <c r="NGJ37"/>
      <c r="NGK37" s="124"/>
      <c r="NGL37"/>
      <c r="NGM37" s="124"/>
      <c r="NGN37"/>
      <c r="NGO37" s="124"/>
      <c r="NGP37"/>
      <c r="NGQ37" s="124"/>
      <c r="NGR37"/>
      <c r="NGS37" s="124"/>
      <c r="NGT37"/>
      <c r="NGU37" s="124"/>
      <c r="NGV37"/>
      <c r="NGW37" s="124"/>
      <c r="NGX37"/>
      <c r="NGY37" s="124"/>
      <c r="NGZ37"/>
      <c r="NHA37" s="124"/>
      <c r="NHB37"/>
      <c r="NHC37" s="124"/>
      <c r="NHD37"/>
      <c r="NHE37" s="124"/>
      <c r="NHF37"/>
      <c r="NHG37" s="124"/>
      <c r="NHH37"/>
      <c r="NHI37" s="124"/>
      <c r="NHJ37"/>
      <c r="NHK37" s="124"/>
      <c r="NHL37"/>
      <c r="NHM37" s="124"/>
      <c r="NHN37"/>
      <c r="NHO37" s="124"/>
      <c r="NHP37"/>
      <c r="NHQ37" s="124"/>
      <c r="NHR37"/>
      <c r="NHS37" s="124"/>
      <c r="NHT37"/>
      <c r="NHU37" s="124"/>
      <c r="NHV37"/>
      <c r="NHW37" s="124"/>
      <c r="NHX37"/>
      <c r="NHY37" s="124"/>
      <c r="NHZ37"/>
      <c r="NIA37" s="124"/>
      <c r="NIB37"/>
      <c r="NIC37" s="124"/>
      <c r="NID37"/>
      <c r="NIE37" s="124"/>
      <c r="NIF37"/>
      <c r="NIG37" s="124"/>
      <c r="NIH37"/>
      <c r="NII37" s="124"/>
      <c r="NIJ37"/>
      <c r="NIK37" s="124"/>
      <c r="NIL37"/>
      <c r="NIM37" s="124"/>
      <c r="NIN37"/>
      <c r="NIO37" s="124"/>
      <c r="NIP37"/>
      <c r="NIQ37" s="124"/>
      <c r="NIR37"/>
      <c r="NIS37" s="124"/>
      <c r="NIT37"/>
      <c r="NIU37" s="124"/>
      <c r="NIV37"/>
      <c r="NIW37" s="124"/>
      <c r="NIX37"/>
      <c r="NIY37" s="124"/>
      <c r="NIZ37"/>
      <c r="NJA37" s="124"/>
      <c r="NJB37"/>
      <c r="NJC37" s="124"/>
      <c r="NJD37"/>
      <c r="NJE37" s="124"/>
      <c r="NJF37"/>
      <c r="NJG37" s="124"/>
      <c r="NJH37"/>
      <c r="NJI37" s="124"/>
      <c r="NJJ37"/>
      <c r="NJK37" s="124"/>
      <c r="NJL37"/>
      <c r="NJM37" s="124"/>
      <c r="NJN37"/>
      <c r="NJO37" s="124"/>
      <c r="NJP37"/>
      <c r="NJQ37" s="124"/>
      <c r="NJR37"/>
      <c r="NJS37" s="124"/>
      <c r="NJT37"/>
      <c r="NJU37" s="124"/>
      <c r="NJV37"/>
      <c r="NJW37" s="124"/>
      <c r="NJX37"/>
      <c r="NJY37" s="124"/>
      <c r="NJZ37"/>
      <c r="NKA37" s="124"/>
      <c r="NKB37"/>
      <c r="NKC37" s="124"/>
      <c r="NKD37"/>
      <c r="NKE37" s="124"/>
      <c r="NKF37"/>
      <c r="NKG37" s="124"/>
      <c r="NKH37"/>
      <c r="NKI37" s="124"/>
      <c r="NKJ37"/>
      <c r="NKK37" s="124"/>
      <c r="NKL37"/>
      <c r="NKM37" s="124"/>
      <c r="NKN37"/>
      <c r="NKO37" s="124"/>
      <c r="NKP37"/>
      <c r="NKQ37" s="124"/>
      <c r="NKR37"/>
      <c r="NKS37" s="124"/>
      <c r="NKT37"/>
      <c r="NKU37" s="124"/>
      <c r="NKV37"/>
      <c r="NKW37" s="124"/>
      <c r="NKX37"/>
      <c r="NKY37" s="124"/>
      <c r="NKZ37"/>
      <c r="NLA37" s="124"/>
      <c r="NLB37"/>
      <c r="NLC37" s="124"/>
      <c r="NLD37"/>
      <c r="NLE37" s="124"/>
      <c r="NLF37"/>
      <c r="NLG37" s="124"/>
      <c r="NLH37"/>
      <c r="NLI37" s="124"/>
      <c r="NLJ37"/>
      <c r="NLK37" s="124"/>
      <c r="NLL37"/>
      <c r="NLM37" s="124"/>
      <c r="NLN37"/>
      <c r="NLO37" s="124"/>
      <c r="NLP37"/>
      <c r="NLQ37" s="124"/>
      <c r="NLR37"/>
      <c r="NLS37" s="124"/>
      <c r="NLT37"/>
      <c r="NLU37" s="124"/>
      <c r="NLV37"/>
      <c r="NLW37" s="124"/>
      <c r="NLX37"/>
      <c r="NLY37" s="124"/>
      <c r="NLZ37"/>
      <c r="NMA37" s="124"/>
      <c r="NMB37"/>
      <c r="NMC37" s="124"/>
      <c r="NMD37"/>
      <c r="NME37" s="124"/>
      <c r="NMF37"/>
      <c r="NMG37" s="124"/>
      <c r="NMH37"/>
      <c r="NMI37" s="124"/>
      <c r="NMJ37"/>
      <c r="NMK37" s="124"/>
      <c r="NML37"/>
      <c r="NMM37" s="124"/>
      <c r="NMN37"/>
      <c r="NMO37" s="124"/>
      <c r="NMP37"/>
      <c r="NMQ37" s="124"/>
      <c r="NMR37"/>
      <c r="NMS37" s="124"/>
      <c r="NMT37"/>
      <c r="NMU37" s="124"/>
      <c r="NMV37"/>
      <c r="NMW37" s="124"/>
      <c r="NMX37"/>
      <c r="NMY37" s="124"/>
      <c r="NMZ37"/>
      <c r="NNA37" s="124"/>
      <c r="NNB37"/>
      <c r="NNC37" s="124"/>
      <c r="NND37"/>
      <c r="NNE37" s="124"/>
      <c r="NNF37"/>
      <c r="NNG37" s="124"/>
      <c r="NNH37"/>
      <c r="NNI37" s="124"/>
      <c r="NNJ37"/>
      <c r="NNK37" s="124"/>
      <c r="NNL37"/>
      <c r="NNM37" s="124"/>
      <c r="NNN37"/>
      <c r="NNO37" s="124"/>
      <c r="NNP37"/>
      <c r="NNQ37" s="124"/>
      <c r="NNR37"/>
      <c r="NNS37" s="124"/>
      <c r="NNT37"/>
      <c r="NNU37" s="124"/>
      <c r="NNV37"/>
      <c r="NNW37" s="124"/>
      <c r="NNX37"/>
      <c r="NNY37" s="124"/>
      <c r="NNZ37"/>
      <c r="NOA37" s="124"/>
      <c r="NOB37"/>
      <c r="NOC37" s="124"/>
      <c r="NOD37"/>
      <c r="NOE37" s="124"/>
      <c r="NOF37"/>
      <c r="NOG37" s="124"/>
      <c r="NOH37"/>
      <c r="NOI37" s="124"/>
      <c r="NOJ37"/>
      <c r="NOK37" s="124"/>
      <c r="NOL37"/>
      <c r="NOM37" s="124"/>
      <c r="NON37"/>
      <c r="NOO37" s="124"/>
      <c r="NOP37"/>
      <c r="NOQ37" s="124"/>
      <c r="NOR37"/>
      <c r="NOS37" s="124"/>
      <c r="NOT37"/>
      <c r="NOU37" s="124"/>
      <c r="NOV37"/>
      <c r="NOW37" s="124"/>
      <c r="NOX37"/>
      <c r="NOY37" s="124"/>
      <c r="NOZ37"/>
      <c r="NPA37" s="124"/>
      <c r="NPB37"/>
      <c r="NPC37" s="124"/>
      <c r="NPD37"/>
      <c r="NPE37" s="124"/>
      <c r="NPF37"/>
      <c r="NPG37" s="124"/>
      <c r="NPH37"/>
      <c r="NPI37" s="124"/>
      <c r="NPJ37"/>
      <c r="NPK37" s="124"/>
      <c r="NPL37"/>
      <c r="NPM37" s="124"/>
      <c r="NPN37"/>
      <c r="NPO37" s="124"/>
      <c r="NPP37"/>
      <c r="NPQ37" s="124"/>
      <c r="NPR37"/>
      <c r="NPS37" s="124"/>
      <c r="NPT37"/>
      <c r="NPU37" s="124"/>
      <c r="NPV37"/>
      <c r="NPW37" s="124"/>
      <c r="NPX37"/>
      <c r="NPY37" s="124"/>
      <c r="NPZ37"/>
      <c r="NQA37" s="124"/>
      <c r="NQB37"/>
      <c r="NQC37" s="124"/>
      <c r="NQD37"/>
      <c r="NQE37" s="124"/>
      <c r="NQF37"/>
      <c r="NQG37" s="124"/>
      <c r="NQH37"/>
      <c r="NQI37" s="124"/>
      <c r="NQJ37"/>
      <c r="NQK37" s="124"/>
      <c r="NQL37"/>
      <c r="NQM37" s="124"/>
      <c r="NQN37"/>
      <c r="NQO37" s="124"/>
      <c r="NQP37"/>
      <c r="NQQ37" s="124"/>
      <c r="NQR37"/>
      <c r="NQS37" s="124"/>
      <c r="NQT37"/>
      <c r="NQU37" s="124"/>
      <c r="NQV37"/>
      <c r="NQW37" s="124"/>
      <c r="NQX37"/>
      <c r="NQY37" s="124"/>
      <c r="NQZ37"/>
      <c r="NRA37" s="124"/>
      <c r="NRB37"/>
      <c r="NRC37" s="124"/>
      <c r="NRD37"/>
      <c r="NRE37" s="124"/>
      <c r="NRF37"/>
      <c r="NRG37" s="124"/>
      <c r="NRH37"/>
      <c r="NRI37" s="124"/>
      <c r="NRJ37"/>
      <c r="NRK37" s="124"/>
      <c r="NRL37"/>
      <c r="NRM37" s="124"/>
      <c r="NRN37"/>
      <c r="NRO37" s="124"/>
      <c r="NRP37"/>
      <c r="NRQ37" s="124"/>
      <c r="NRR37"/>
      <c r="NRS37" s="124"/>
      <c r="NRT37"/>
      <c r="NRU37" s="124"/>
      <c r="NRV37"/>
      <c r="NRW37" s="124"/>
      <c r="NRX37"/>
      <c r="NRY37" s="124"/>
      <c r="NRZ37"/>
      <c r="NSA37" s="124"/>
      <c r="NSB37"/>
      <c r="NSC37" s="124"/>
      <c r="NSD37"/>
      <c r="NSE37" s="124"/>
      <c r="NSF37"/>
      <c r="NSG37" s="124"/>
      <c r="NSH37"/>
      <c r="NSI37" s="124"/>
      <c r="NSJ37"/>
      <c r="NSK37" s="124"/>
      <c r="NSL37"/>
      <c r="NSM37" s="124"/>
      <c r="NSN37"/>
      <c r="NSO37" s="124"/>
      <c r="NSP37"/>
      <c r="NSQ37" s="124"/>
      <c r="NSR37"/>
      <c r="NSS37" s="124"/>
      <c r="NST37"/>
      <c r="NSU37" s="124"/>
      <c r="NSV37"/>
      <c r="NSW37" s="124"/>
      <c r="NSX37"/>
      <c r="NSY37" s="124"/>
      <c r="NSZ37"/>
      <c r="NTA37" s="124"/>
      <c r="NTB37"/>
      <c r="NTC37" s="124"/>
      <c r="NTD37"/>
      <c r="NTE37" s="124"/>
      <c r="NTF37"/>
      <c r="NTG37" s="124"/>
      <c r="NTH37"/>
      <c r="NTI37" s="124"/>
      <c r="NTJ37"/>
      <c r="NTK37" s="124"/>
      <c r="NTL37"/>
      <c r="NTM37" s="124"/>
      <c r="NTN37"/>
      <c r="NTO37" s="124"/>
      <c r="NTP37"/>
      <c r="NTQ37" s="124"/>
      <c r="NTR37"/>
      <c r="NTS37" s="124"/>
      <c r="NTT37"/>
      <c r="NTU37" s="124"/>
      <c r="NTV37"/>
      <c r="NTW37" s="124"/>
      <c r="NTX37"/>
      <c r="NTY37" s="124"/>
      <c r="NTZ37"/>
      <c r="NUA37" s="124"/>
      <c r="NUB37"/>
      <c r="NUC37" s="124"/>
      <c r="NUD37"/>
      <c r="NUE37" s="124"/>
      <c r="NUF37"/>
      <c r="NUG37" s="124"/>
      <c r="NUH37"/>
      <c r="NUI37" s="124"/>
      <c r="NUJ37"/>
      <c r="NUK37" s="124"/>
      <c r="NUL37"/>
      <c r="NUM37" s="124"/>
      <c r="NUN37"/>
      <c r="NUO37" s="124"/>
      <c r="NUP37"/>
      <c r="NUQ37" s="124"/>
      <c r="NUR37"/>
      <c r="NUS37" s="124"/>
      <c r="NUT37"/>
      <c r="NUU37" s="124"/>
      <c r="NUV37"/>
      <c r="NUW37" s="124"/>
      <c r="NUX37"/>
      <c r="NUY37" s="124"/>
      <c r="NUZ37"/>
      <c r="NVA37" s="124"/>
      <c r="NVB37"/>
      <c r="NVC37" s="124"/>
      <c r="NVD37"/>
      <c r="NVE37" s="124"/>
      <c r="NVF37"/>
      <c r="NVG37" s="124"/>
      <c r="NVH37"/>
      <c r="NVI37" s="124"/>
      <c r="NVJ37"/>
      <c r="NVK37" s="124"/>
      <c r="NVL37"/>
      <c r="NVM37" s="124"/>
      <c r="NVN37"/>
      <c r="NVO37" s="124"/>
      <c r="NVP37"/>
      <c r="NVQ37" s="124"/>
      <c r="NVR37"/>
      <c r="NVS37" s="124"/>
      <c r="NVT37"/>
      <c r="NVU37" s="124"/>
      <c r="NVV37"/>
      <c r="NVW37" s="124"/>
      <c r="NVX37"/>
      <c r="NVY37" s="124"/>
      <c r="NVZ37"/>
      <c r="NWA37" s="124"/>
      <c r="NWB37"/>
      <c r="NWC37" s="124"/>
      <c r="NWD37"/>
      <c r="NWE37" s="124"/>
      <c r="NWF37"/>
      <c r="NWG37" s="124"/>
      <c r="NWH37"/>
      <c r="NWI37" s="124"/>
      <c r="NWJ37"/>
      <c r="NWK37" s="124"/>
      <c r="NWL37"/>
      <c r="NWM37" s="124"/>
      <c r="NWN37"/>
      <c r="NWO37" s="124"/>
      <c r="NWP37"/>
      <c r="NWQ37" s="124"/>
      <c r="NWR37"/>
      <c r="NWS37" s="124"/>
      <c r="NWT37"/>
      <c r="NWU37" s="124"/>
      <c r="NWV37"/>
      <c r="NWW37" s="124"/>
      <c r="NWX37"/>
      <c r="NWY37" s="124"/>
      <c r="NWZ37"/>
      <c r="NXA37" s="124"/>
      <c r="NXB37"/>
      <c r="NXC37" s="124"/>
      <c r="NXD37"/>
      <c r="NXE37" s="124"/>
      <c r="NXF37"/>
      <c r="NXG37" s="124"/>
      <c r="NXH37"/>
      <c r="NXI37" s="124"/>
      <c r="NXJ37"/>
      <c r="NXK37" s="124"/>
      <c r="NXL37"/>
      <c r="NXM37" s="124"/>
      <c r="NXN37"/>
      <c r="NXO37" s="124"/>
      <c r="NXP37"/>
      <c r="NXQ37" s="124"/>
      <c r="NXR37"/>
      <c r="NXS37" s="124"/>
      <c r="NXT37"/>
      <c r="NXU37" s="124"/>
      <c r="NXV37"/>
      <c r="NXW37" s="124"/>
      <c r="NXX37"/>
      <c r="NXY37" s="124"/>
      <c r="NXZ37"/>
      <c r="NYA37" s="124"/>
      <c r="NYB37"/>
      <c r="NYC37" s="124"/>
      <c r="NYD37"/>
      <c r="NYE37" s="124"/>
      <c r="NYF37"/>
      <c r="NYG37" s="124"/>
      <c r="NYH37"/>
      <c r="NYI37" s="124"/>
      <c r="NYJ37"/>
      <c r="NYK37" s="124"/>
      <c r="NYL37"/>
      <c r="NYM37" s="124"/>
      <c r="NYN37"/>
      <c r="NYO37" s="124"/>
      <c r="NYP37"/>
      <c r="NYQ37" s="124"/>
      <c r="NYR37"/>
      <c r="NYS37" s="124"/>
      <c r="NYT37"/>
      <c r="NYU37" s="124"/>
      <c r="NYV37"/>
      <c r="NYW37" s="124"/>
      <c r="NYX37"/>
      <c r="NYY37" s="124"/>
      <c r="NYZ37"/>
      <c r="NZA37" s="124"/>
      <c r="NZB37"/>
      <c r="NZC37" s="124"/>
      <c r="NZD37"/>
      <c r="NZE37" s="124"/>
      <c r="NZF37"/>
      <c r="NZG37" s="124"/>
      <c r="NZH37"/>
      <c r="NZI37" s="124"/>
      <c r="NZJ37"/>
      <c r="NZK37" s="124"/>
      <c r="NZL37"/>
      <c r="NZM37" s="124"/>
      <c r="NZN37"/>
      <c r="NZO37" s="124"/>
      <c r="NZP37"/>
      <c r="NZQ37" s="124"/>
      <c r="NZR37"/>
      <c r="NZS37" s="124"/>
      <c r="NZT37"/>
      <c r="NZU37" s="124"/>
      <c r="NZV37"/>
      <c r="NZW37" s="124"/>
      <c r="NZX37"/>
      <c r="NZY37" s="124"/>
      <c r="NZZ37"/>
      <c r="OAA37" s="124"/>
      <c r="OAB37"/>
      <c r="OAC37" s="124"/>
      <c r="OAD37"/>
      <c r="OAE37" s="124"/>
      <c r="OAF37"/>
      <c r="OAG37" s="124"/>
      <c r="OAH37"/>
      <c r="OAI37" s="124"/>
      <c r="OAJ37"/>
      <c r="OAK37" s="124"/>
      <c r="OAL37"/>
      <c r="OAM37" s="124"/>
      <c r="OAN37"/>
      <c r="OAO37" s="124"/>
      <c r="OAP37"/>
      <c r="OAQ37" s="124"/>
      <c r="OAR37"/>
      <c r="OAS37" s="124"/>
      <c r="OAT37"/>
      <c r="OAU37" s="124"/>
      <c r="OAV37"/>
      <c r="OAW37" s="124"/>
      <c r="OAX37"/>
      <c r="OAY37" s="124"/>
      <c r="OAZ37"/>
      <c r="OBA37" s="124"/>
      <c r="OBB37"/>
      <c r="OBC37" s="124"/>
      <c r="OBD37"/>
      <c r="OBE37" s="124"/>
      <c r="OBF37"/>
      <c r="OBG37" s="124"/>
      <c r="OBH37"/>
      <c r="OBI37" s="124"/>
      <c r="OBJ37"/>
      <c r="OBK37" s="124"/>
      <c r="OBL37"/>
      <c r="OBM37" s="124"/>
      <c r="OBN37"/>
      <c r="OBO37" s="124"/>
      <c r="OBP37"/>
      <c r="OBQ37" s="124"/>
      <c r="OBR37"/>
      <c r="OBS37" s="124"/>
      <c r="OBT37"/>
      <c r="OBU37" s="124"/>
      <c r="OBV37"/>
      <c r="OBW37" s="124"/>
      <c r="OBX37"/>
      <c r="OBY37" s="124"/>
      <c r="OBZ37"/>
      <c r="OCA37" s="124"/>
      <c r="OCB37"/>
      <c r="OCC37" s="124"/>
      <c r="OCD37"/>
      <c r="OCE37" s="124"/>
      <c r="OCF37"/>
      <c r="OCG37" s="124"/>
      <c r="OCH37"/>
      <c r="OCI37" s="124"/>
      <c r="OCJ37"/>
      <c r="OCK37" s="124"/>
      <c r="OCL37"/>
      <c r="OCM37" s="124"/>
      <c r="OCN37"/>
      <c r="OCO37" s="124"/>
      <c r="OCP37"/>
      <c r="OCQ37" s="124"/>
      <c r="OCR37"/>
      <c r="OCS37" s="124"/>
      <c r="OCT37"/>
      <c r="OCU37" s="124"/>
      <c r="OCV37"/>
      <c r="OCW37" s="124"/>
      <c r="OCX37"/>
      <c r="OCY37" s="124"/>
      <c r="OCZ37"/>
      <c r="ODA37" s="124"/>
      <c r="ODB37"/>
      <c r="ODC37" s="124"/>
      <c r="ODD37"/>
      <c r="ODE37" s="124"/>
      <c r="ODF37"/>
      <c r="ODG37" s="124"/>
      <c r="ODH37"/>
      <c r="ODI37" s="124"/>
      <c r="ODJ37"/>
      <c r="ODK37" s="124"/>
      <c r="ODL37"/>
      <c r="ODM37" s="124"/>
      <c r="ODN37"/>
      <c r="ODO37" s="124"/>
      <c r="ODP37"/>
      <c r="ODQ37" s="124"/>
      <c r="ODR37"/>
      <c r="ODS37" s="124"/>
      <c r="ODT37"/>
      <c r="ODU37" s="124"/>
      <c r="ODV37"/>
      <c r="ODW37" s="124"/>
      <c r="ODX37"/>
      <c r="ODY37" s="124"/>
      <c r="ODZ37"/>
      <c r="OEA37" s="124"/>
      <c r="OEB37"/>
      <c r="OEC37" s="124"/>
      <c r="OED37"/>
      <c r="OEE37" s="124"/>
      <c r="OEF37"/>
      <c r="OEG37" s="124"/>
      <c r="OEH37"/>
      <c r="OEI37" s="124"/>
      <c r="OEJ37"/>
      <c r="OEK37" s="124"/>
      <c r="OEL37"/>
      <c r="OEM37" s="124"/>
      <c r="OEN37"/>
      <c r="OEO37" s="124"/>
      <c r="OEP37"/>
      <c r="OEQ37" s="124"/>
      <c r="OER37"/>
      <c r="OES37" s="124"/>
      <c r="OET37"/>
      <c r="OEU37" s="124"/>
      <c r="OEV37"/>
      <c r="OEW37" s="124"/>
      <c r="OEX37"/>
      <c r="OEY37" s="124"/>
      <c r="OEZ37"/>
      <c r="OFA37" s="124"/>
      <c r="OFB37"/>
      <c r="OFC37" s="124"/>
      <c r="OFD37"/>
      <c r="OFE37" s="124"/>
      <c r="OFF37"/>
      <c r="OFG37" s="124"/>
      <c r="OFH37"/>
      <c r="OFI37" s="124"/>
      <c r="OFJ37"/>
      <c r="OFK37" s="124"/>
      <c r="OFL37"/>
      <c r="OFM37" s="124"/>
      <c r="OFN37"/>
      <c r="OFO37" s="124"/>
      <c r="OFP37"/>
      <c r="OFQ37" s="124"/>
      <c r="OFR37"/>
      <c r="OFS37" s="124"/>
      <c r="OFT37"/>
      <c r="OFU37" s="124"/>
      <c r="OFV37"/>
      <c r="OFW37" s="124"/>
      <c r="OFX37"/>
      <c r="OFY37" s="124"/>
      <c r="OFZ37"/>
      <c r="OGA37" s="124"/>
      <c r="OGB37"/>
      <c r="OGC37" s="124"/>
      <c r="OGD37"/>
      <c r="OGE37" s="124"/>
      <c r="OGF37"/>
      <c r="OGG37" s="124"/>
      <c r="OGH37"/>
      <c r="OGI37" s="124"/>
      <c r="OGJ37"/>
      <c r="OGK37" s="124"/>
      <c r="OGL37"/>
      <c r="OGM37" s="124"/>
      <c r="OGN37"/>
      <c r="OGO37" s="124"/>
      <c r="OGP37"/>
      <c r="OGQ37" s="124"/>
      <c r="OGR37"/>
      <c r="OGS37" s="124"/>
      <c r="OGT37"/>
      <c r="OGU37" s="124"/>
      <c r="OGV37"/>
      <c r="OGW37" s="124"/>
      <c r="OGX37"/>
      <c r="OGY37" s="124"/>
      <c r="OGZ37"/>
      <c r="OHA37" s="124"/>
      <c r="OHB37"/>
      <c r="OHC37" s="124"/>
      <c r="OHD37"/>
      <c r="OHE37" s="124"/>
      <c r="OHF37"/>
      <c r="OHG37" s="124"/>
      <c r="OHH37"/>
      <c r="OHI37" s="124"/>
      <c r="OHJ37"/>
      <c r="OHK37" s="124"/>
      <c r="OHL37"/>
      <c r="OHM37" s="124"/>
      <c r="OHN37"/>
      <c r="OHO37" s="124"/>
      <c r="OHP37"/>
      <c r="OHQ37" s="124"/>
      <c r="OHR37"/>
      <c r="OHS37" s="124"/>
      <c r="OHT37"/>
      <c r="OHU37" s="124"/>
      <c r="OHV37"/>
      <c r="OHW37" s="124"/>
      <c r="OHX37"/>
      <c r="OHY37" s="124"/>
      <c r="OHZ37"/>
      <c r="OIA37" s="124"/>
      <c r="OIB37"/>
      <c r="OIC37" s="124"/>
      <c r="OID37"/>
      <c r="OIE37" s="124"/>
      <c r="OIF37"/>
      <c r="OIG37" s="124"/>
      <c r="OIH37"/>
      <c r="OII37" s="124"/>
      <c r="OIJ37"/>
      <c r="OIK37" s="124"/>
      <c r="OIL37"/>
      <c r="OIM37" s="124"/>
      <c r="OIN37"/>
      <c r="OIO37" s="124"/>
      <c r="OIP37"/>
      <c r="OIQ37" s="124"/>
      <c r="OIR37"/>
      <c r="OIS37" s="124"/>
      <c r="OIT37"/>
      <c r="OIU37" s="124"/>
      <c r="OIV37"/>
      <c r="OIW37" s="124"/>
      <c r="OIX37"/>
      <c r="OIY37" s="124"/>
      <c r="OIZ37"/>
      <c r="OJA37" s="124"/>
      <c r="OJB37"/>
      <c r="OJC37" s="124"/>
      <c r="OJD37"/>
      <c r="OJE37" s="124"/>
      <c r="OJF37"/>
      <c r="OJG37" s="124"/>
      <c r="OJH37"/>
      <c r="OJI37" s="124"/>
      <c r="OJJ37"/>
      <c r="OJK37" s="124"/>
      <c r="OJL37"/>
      <c r="OJM37" s="124"/>
      <c r="OJN37"/>
      <c r="OJO37" s="124"/>
      <c r="OJP37"/>
      <c r="OJQ37" s="124"/>
      <c r="OJR37"/>
      <c r="OJS37" s="124"/>
      <c r="OJT37"/>
      <c r="OJU37" s="124"/>
      <c r="OJV37"/>
      <c r="OJW37" s="124"/>
      <c r="OJX37"/>
      <c r="OJY37" s="124"/>
      <c r="OJZ37"/>
      <c r="OKA37" s="124"/>
      <c r="OKB37"/>
      <c r="OKC37" s="124"/>
      <c r="OKD37"/>
      <c r="OKE37" s="124"/>
      <c r="OKF37"/>
      <c r="OKG37" s="124"/>
      <c r="OKH37"/>
      <c r="OKI37" s="124"/>
      <c r="OKJ37"/>
      <c r="OKK37" s="124"/>
      <c r="OKL37"/>
      <c r="OKM37" s="124"/>
      <c r="OKN37"/>
      <c r="OKO37" s="124"/>
      <c r="OKP37"/>
      <c r="OKQ37" s="124"/>
      <c r="OKR37"/>
      <c r="OKS37" s="124"/>
      <c r="OKT37"/>
      <c r="OKU37" s="124"/>
      <c r="OKV37"/>
      <c r="OKW37" s="124"/>
      <c r="OKX37"/>
      <c r="OKY37" s="124"/>
      <c r="OKZ37"/>
      <c r="OLA37" s="124"/>
      <c r="OLB37"/>
      <c r="OLC37" s="124"/>
      <c r="OLD37"/>
      <c r="OLE37" s="124"/>
      <c r="OLF37"/>
      <c r="OLG37" s="124"/>
      <c r="OLH37"/>
      <c r="OLI37" s="124"/>
      <c r="OLJ37"/>
      <c r="OLK37" s="124"/>
      <c r="OLL37"/>
      <c r="OLM37" s="124"/>
      <c r="OLN37"/>
      <c r="OLO37" s="124"/>
      <c r="OLP37"/>
      <c r="OLQ37" s="124"/>
      <c r="OLR37"/>
      <c r="OLS37" s="124"/>
      <c r="OLT37"/>
      <c r="OLU37" s="124"/>
      <c r="OLV37"/>
      <c r="OLW37" s="124"/>
      <c r="OLX37"/>
      <c r="OLY37" s="124"/>
      <c r="OLZ37"/>
      <c r="OMA37" s="124"/>
      <c r="OMB37"/>
      <c r="OMC37" s="124"/>
      <c r="OMD37"/>
      <c r="OME37" s="124"/>
      <c r="OMF37"/>
      <c r="OMG37" s="124"/>
      <c r="OMH37"/>
      <c r="OMI37" s="124"/>
      <c r="OMJ37"/>
      <c r="OMK37" s="124"/>
      <c r="OML37"/>
      <c r="OMM37" s="124"/>
      <c r="OMN37"/>
      <c r="OMO37" s="124"/>
      <c r="OMP37"/>
      <c r="OMQ37" s="124"/>
      <c r="OMR37"/>
      <c r="OMS37" s="124"/>
      <c r="OMT37"/>
      <c r="OMU37" s="124"/>
      <c r="OMV37"/>
      <c r="OMW37" s="124"/>
      <c r="OMX37"/>
      <c r="OMY37" s="124"/>
      <c r="OMZ37"/>
      <c r="ONA37" s="124"/>
      <c r="ONB37"/>
      <c r="ONC37" s="124"/>
      <c r="OND37"/>
      <c r="ONE37" s="124"/>
      <c r="ONF37"/>
      <c r="ONG37" s="124"/>
      <c r="ONH37"/>
      <c r="ONI37" s="124"/>
      <c r="ONJ37"/>
      <c r="ONK37" s="124"/>
      <c r="ONL37"/>
      <c r="ONM37" s="124"/>
      <c r="ONN37"/>
      <c r="ONO37" s="124"/>
      <c r="ONP37"/>
      <c r="ONQ37" s="124"/>
      <c r="ONR37"/>
      <c r="ONS37" s="124"/>
      <c r="ONT37"/>
      <c r="ONU37" s="124"/>
      <c r="ONV37"/>
      <c r="ONW37" s="124"/>
      <c r="ONX37"/>
      <c r="ONY37" s="124"/>
      <c r="ONZ37"/>
      <c r="OOA37" s="124"/>
      <c r="OOB37"/>
      <c r="OOC37" s="124"/>
      <c r="OOD37"/>
      <c r="OOE37" s="124"/>
      <c r="OOF37"/>
      <c r="OOG37" s="124"/>
      <c r="OOH37"/>
      <c r="OOI37" s="124"/>
      <c r="OOJ37"/>
      <c r="OOK37" s="124"/>
      <c r="OOL37"/>
      <c r="OOM37" s="124"/>
      <c r="OON37"/>
      <c r="OOO37" s="124"/>
      <c r="OOP37"/>
      <c r="OOQ37" s="124"/>
      <c r="OOR37"/>
      <c r="OOS37" s="124"/>
      <c r="OOT37"/>
      <c r="OOU37" s="124"/>
      <c r="OOV37"/>
      <c r="OOW37" s="124"/>
      <c r="OOX37"/>
      <c r="OOY37" s="124"/>
      <c r="OOZ37"/>
      <c r="OPA37" s="124"/>
      <c r="OPB37"/>
      <c r="OPC37" s="124"/>
      <c r="OPD37"/>
      <c r="OPE37" s="124"/>
      <c r="OPF37"/>
      <c r="OPG37" s="124"/>
      <c r="OPH37"/>
      <c r="OPI37" s="124"/>
      <c r="OPJ37"/>
      <c r="OPK37" s="124"/>
      <c r="OPL37"/>
      <c r="OPM37" s="124"/>
      <c r="OPN37"/>
      <c r="OPO37" s="124"/>
      <c r="OPP37"/>
      <c r="OPQ37" s="124"/>
      <c r="OPR37"/>
      <c r="OPS37" s="124"/>
      <c r="OPT37"/>
      <c r="OPU37" s="124"/>
      <c r="OPV37"/>
      <c r="OPW37" s="124"/>
      <c r="OPX37"/>
      <c r="OPY37" s="124"/>
      <c r="OPZ37"/>
      <c r="OQA37" s="124"/>
      <c r="OQB37"/>
      <c r="OQC37" s="124"/>
      <c r="OQD37"/>
      <c r="OQE37" s="124"/>
      <c r="OQF37"/>
      <c r="OQG37" s="124"/>
      <c r="OQH37"/>
      <c r="OQI37" s="124"/>
      <c r="OQJ37"/>
      <c r="OQK37" s="124"/>
      <c r="OQL37"/>
      <c r="OQM37" s="124"/>
      <c r="OQN37"/>
      <c r="OQO37" s="124"/>
      <c r="OQP37"/>
      <c r="OQQ37" s="124"/>
      <c r="OQR37"/>
      <c r="OQS37" s="124"/>
      <c r="OQT37"/>
      <c r="OQU37" s="124"/>
      <c r="OQV37"/>
      <c r="OQW37" s="124"/>
      <c r="OQX37"/>
      <c r="OQY37" s="124"/>
      <c r="OQZ37"/>
      <c r="ORA37" s="124"/>
      <c r="ORB37"/>
      <c r="ORC37" s="124"/>
      <c r="ORD37"/>
      <c r="ORE37" s="124"/>
      <c r="ORF37"/>
      <c r="ORG37" s="124"/>
      <c r="ORH37"/>
      <c r="ORI37" s="124"/>
      <c r="ORJ37"/>
      <c r="ORK37" s="124"/>
      <c r="ORL37"/>
      <c r="ORM37" s="124"/>
      <c r="ORN37"/>
      <c r="ORO37" s="124"/>
      <c r="ORP37"/>
      <c r="ORQ37" s="124"/>
      <c r="ORR37"/>
      <c r="ORS37" s="124"/>
      <c r="ORT37"/>
      <c r="ORU37" s="124"/>
      <c r="ORV37"/>
      <c r="ORW37" s="124"/>
      <c r="ORX37"/>
      <c r="ORY37" s="124"/>
      <c r="ORZ37"/>
      <c r="OSA37" s="124"/>
      <c r="OSB37"/>
      <c r="OSC37" s="124"/>
      <c r="OSD37"/>
      <c r="OSE37" s="124"/>
      <c r="OSF37"/>
      <c r="OSG37" s="124"/>
      <c r="OSH37"/>
      <c r="OSI37" s="124"/>
      <c r="OSJ37"/>
      <c r="OSK37" s="124"/>
      <c r="OSL37"/>
      <c r="OSM37" s="124"/>
      <c r="OSN37"/>
      <c r="OSO37" s="124"/>
      <c r="OSP37"/>
      <c r="OSQ37" s="124"/>
      <c r="OSR37"/>
      <c r="OSS37" s="124"/>
      <c r="OST37"/>
      <c r="OSU37" s="124"/>
      <c r="OSV37"/>
      <c r="OSW37" s="124"/>
      <c r="OSX37"/>
      <c r="OSY37" s="124"/>
      <c r="OSZ37"/>
      <c r="OTA37" s="124"/>
      <c r="OTB37"/>
      <c r="OTC37" s="124"/>
      <c r="OTD37"/>
      <c r="OTE37" s="124"/>
      <c r="OTF37"/>
      <c r="OTG37" s="124"/>
      <c r="OTH37"/>
      <c r="OTI37" s="124"/>
      <c r="OTJ37"/>
      <c r="OTK37" s="124"/>
      <c r="OTL37"/>
      <c r="OTM37" s="124"/>
      <c r="OTN37"/>
      <c r="OTO37" s="124"/>
      <c r="OTP37"/>
      <c r="OTQ37" s="124"/>
      <c r="OTR37"/>
      <c r="OTS37" s="124"/>
      <c r="OTT37"/>
      <c r="OTU37" s="124"/>
      <c r="OTV37"/>
      <c r="OTW37" s="124"/>
      <c r="OTX37"/>
      <c r="OTY37" s="124"/>
      <c r="OTZ37"/>
      <c r="OUA37" s="124"/>
      <c r="OUB37"/>
      <c r="OUC37" s="124"/>
      <c r="OUD37"/>
      <c r="OUE37" s="124"/>
      <c r="OUF37"/>
      <c r="OUG37" s="124"/>
      <c r="OUH37"/>
      <c r="OUI37" s="124"/>
      <c r="OUJ37"/>
      <c r="OUK37" s="124"/>
      <c r="OUL37"/>
      <c r="OUM37" s="124"/>
      <c r="OUN37"/>
      <c r="OUO37" s="124"/>
      <c r="OUP37"/>
      <c r="OUQ37" s="124"/>
      <c r="OUR37"/>
      <c r="OUS37" s="124"/>
      <c r="OUT37"/>
      <c r="OUU37" s="124"/>
      <c r="OUV37"/>
      <c r="OUW37" s="124"/>
      <c r="OUX37"/>
      <c r="OUY37" s="124"/>
      <c r="OUZ37"/>
      <c r="OVA37" s="124"/>
      <c r="OVB37"/>
      <c r="OVC37" s="124"/>
      <c r="OVD37"/>
      <c r="OVE37" s="124"/>
      <c r="OVF37"/>
      <c r="OVG37" s="124"/>
      <c r="OVH37"/>
      <c r="OVI37" s="124"/>
      <c r="OVJ37"/>
      <c r="OVK37" s="124"/>
      <c r="OVL37"/>
      <c r="OVM37" s="124"/>
      <c r="OVN37"/>
      <c r="OVO37" s="124"/>
      <c r="OVP37"/>
      <c r="OVQ37" s="124"/>
      <c r="OVR37"/>
      <c r="OVS37" s="124"/>
      <c r="OVT37"/>
      <c r="OVU37" s="124"/>
      <c r="OVV37"/>
      <c r="OVW37" s="124"/>
      <c r="OVX37"/>
      <c r="OVY37" s="124"/>
      <c r="OVZ37"/>
      <c r="OWA37" s="124"/>
      <c r="OWB37"/>
      <c r="OWC37" s="124"/>
      <c r="OWD37"/>
      <c r="OWE37" s="124"/>
      <c r="OWF37"/>
      <c r="OWG37" s="124"/>
      <c r="OWH37"/>
      <c r="OWI37" s="124"/>
      <c r="OWJ37"/>
      <c r="OWK37" s="124"/>
      <c r="OWL37"/>
      <c r="OWM37" s="124"/>
      <c r="OWN37"/>
      <c r="OWO37" s="124"/>
      <c r="OWP37"/>
      <c r="OWQ37" s="124"/>
      <c r="OWR37"/>
      <c r="OWS37" s="124"/>
      <c r="OWT37"/>
      <c r="OWU37" s="124"/>
      <c r="OWV37"/>
      <c r="OWW37" s="124"/>
      <c r="OWX37"/>
      <c r="OWY37" s="124"/>
      <c r="OWZ37"/>
      <c r="OXA37" s="124"/>
      <c r="OXB37"/>
      <c r="OXC37" s="124"/>
      <c r="OXD37"/>
      <c r="OXE37" s="124"/>
      <c r="OXF37"/>
      <c r="OXG37" s="124"/>
      <c r="OXH37"/>
      <c r="OXI37" s="124"/>
      <c r="OXJ37"/>
      <c r="OXK37" s="124"/>
      <c r="OXL37"/>
      <c r="OXM37" s="124"/>
      <c r="OXN37"/>
      <c r="OXO37" s="124"/>
      <c r="OXP37"/>
      <c r="OXQ37" s="124"/>
      <c r="OXR37"/>
      <c r="OXS37" s="124"/>
      <c r="OXT37"/>
      <c r="OXU37" s="124"/>
      <c r="OXV37"/>
      <c r="OXW37" s="124"/>
      <c r="OXX37"/>
      <c r="OXY37" s="124"/>
      <c r="OXZ37"/>
      <c r="OYA37" s="124"/>
      <c r="OYB37"/>
      <c r="OYC37" s="124"/>
      <c r="OYD37"/>
      <c r="OYE37" s="124"/>
      <c r="OYF37"/>
      <c r="OYG37" s="124"/>
      <c r="OYH37"/>
      <c r="OYI37" s="124"/>
      <c r="OYJ37"/>
      <c r="OYK37" s="124"/>
      <c r="OYL37"/>
      <c r="OYM37" s="124"/>
      <c r="OYN37"/>
      <c r="OYO37" s="124"/>
      <c r="OYP37"/>
      <c r="OYQ37" s="124"/>
      <c r="OYR37"/>
      <c r="OYS37" s="124"/>
      <c r="OYT37"/>
      <c r="OYU37" s="124"/>
      <c r="OYV37"/>
      <c r="OYW37" s="124"/>
      <c r="OYX37"/>
      <c r="OYY37" s="124"/>
      <c r="OYZ37"/>
      <c r="OZA37" s="124"/>
      <c r="OZB37"/>
      <c r="OZC37" s="124"/>
      <c r="OZD37"/>
      <c r="OZE37" s="124"/>
      <c r="OZF37"/>
      <c r="OZG37" s="124"/>
      <c r="OZH37"/>
      <c r="OZI37" s="124"/>
      <c r="OZJ37"/>
      <c r="OZK37" s="124"/>
      <c r="OZL37"/>
      <c r="OZM37" s="124"/>
      <c r="OZN37"/>
      <c r="OZO37" s="124"/>
      <c r="OZP37"/>
      <c r="OZQ37" s="124"/>
      <c r="OZR37"/>
      <c r="OZS37" s="124"/>
      <c r="OZT37"/>
      <c r="OZU37" s="124"/>
      <c r="OZV37"/>
      <c r="OZW37" s="124"/>
      <c r="OZX37"/>
      <c r="OZY37" s="124"/>
      <c r="OZZ37"/>
      <c r="PAA37" s="124"/>
      <c r="PAB37"/>
      <c r="PAC37" s="124"/>
      <c r="PAD37"/>
      <c r="PAE37" s="124"/>
      <c r="PAF37"/>
      <c r="PAG37" s="124"/>
      <c r="PAH37"/>
      <c r="PAI37" s="124"/>
      <c r="PAJ37"/>
      <c r="PAK37" s="124"/>
      <c r="PAL37"/>
      <c r="PAM37" s="124"/>
      <c r="PAN37"/>
      <c r="PAO37" s="124"/>
      <c r="PAP37"/>
      <c r="PAQ37" s="124"/>
      <c r="PAR37"/>
      <c r="PAS37" s="124"/>
      <c r="PAT37"/>
      <c r="PAU37" s="124"/>
      <c r="PAV37"/>
      <c r="PAW37" s="124"/>
      <c r="PAX37"/>
      <c r="PAY37" s="124"/>
      <c r="PAZ37"/>
      <c r="PBA37" s="124"/>
      <c r="PBB37"/>
      <c r="PBC37" s="124"/>
      <c r="PBD37"/>
      <c r="PBE37" s="124"/>
      <c r="PBF37"/>
      <c r="PBG37" s="124"/>
      <c r="PBH37"/>
      <c r="PBI37" s="124"/>
      <c r="PBJ37"/>
      <c r="PBK37" s="124"/>
      <c r="PBL37"/>
      <c r="PBM37" s="124"/>
      <c r="PBN37"/>
      <c r="PBO37" s="124"/>
      <c r="PBP37"/>
      <c r="PBQ37" s="124"/>
      <c r="PBR37"/>
      <c r="PBS37" s="124"/>
      <c r="PBT37"/>
      <c r="PBU37" s="124"/>
      <c r="PBV37"/>
      <c r="PBW37" s="124"/>
      <c r="PBX37"/>
      <c r="PBY37" s="124"/>
      <c r="PBZ37"/>
      <c r="PCA37" s="124"/>
      <c r="PCB37"/>
      <c r="PCC37" s="124"/>
      <c r="PCD37"/>
      <c r="PCE37" s="124"/>
      <c r="PCF37"/>
      <c r="PCG37" s="124"/>
      <c r="PCH37"/>
      <c r="PCI37" s="124"/>
      <c r="PCJ37"/>
      <c r="PCK37" s="124"/>
      <c r="PCL37"/>
      <c r="PCM37" s="124"/>
      <c r="PCN37"/>
      <c r="PCO37" s="124"/>
      <c r="PCP37"/>
      <c r="PCQ37" s="124"/>
      <c r="PCR37"/>
      <c r="PCS37" s="124"/>
      <c r="PCT37"/>
      <c r="PCU37" s="124"/>
      <c r="PCV37"/>
      <c r="PCW37" s="124"/>
      <c r="PCX37"/>
      <c r="PCY37" s="124"/>
      <c r="PCZ37"/>
      <c r="PDA37" s="124"/>
      <c r="PDB37"/>
      <c r="PDC37" s="124"/>
      <c r="PDD37"/>
      <c r="PDE37" s="124"/>
      <c r="PDF37"/>
      <c r="PDG37" s="124"/>
      <c r="PDH37"/>
      <c r="PDI37" s="124"/>
      <c r="PDJ37"/>
      <c r="PDK37" s="124"/>
      <c r="PDL37"/>
      <c r="PDM37" s="124"/>
      <c r="PDN37"/>
      <c r="PDO37" s="124"/>
      <c r="PDP37"/>
      <c r="PDQ37" s="124"/>
      <c r="PDR37"/>
      <c r="PDS37" s="124"/>
      <c r="PDT37"/>
      <c r="PDU37" s="124"/>
      <c r="PDV37"/>
      <c r="PDW37" s="124"/>
      <c r="PDX37"/>
      <c r="PDY37" s="124"/>
      <c r="PDZ37"/>
      <c r="PEA37" s="124"/>
      <c r="PEB37"/>
      <c r="PEC37" s="124"/>
      <c r="PED37"/>
      <c r="PEE37" s="124"/>
      <c r="PEF37"/>
      <c r="PEG37" s="124"/>
      <c r="PEH37"/>
      <c r="PEI37" s="124"/>
      <c r="PEJ37"/>
      <c r="PEK37" s="124"/>
      <c r="PEL37"/>
      <c r="PEM37" s="124"/>
      <c r="PEN37"/>
      <c r="PEO37" s="124"/>
      <c r="PEP37"/>
      <c r="PEQ37" s="124"/>
      <c r="PER37"/>
      <c r="PES37" s="124"/>
      <c r="PET37"/>
      <c r="PEU37" s="124"/>
      <c r="PEV37"/>
      <c r="PEW37" s="124"/>
      <c r="PEX37"/>
      <c r="PEY37" s="124"/>
      <c r="PEZ37"/>
      <c r="PFA37" s="124"/>
      <c r="PFB37"/>
      <c r="PFC37" s="124"/>
      <c r="PFD37"/>
      <c r="PFE37" s="124"/>
      <c r="PFF37"/>
      <c r="PFG37" s="124"/>
      <c r="PFH37"/>
      <c r="PFI37" s="124"/>
      <c r="PFJ37"/>
      <c r="PFK37" s="124"/>
      <c r="PFL37"/>
      <c r="PFM37" s="124"/>
      <c r="PFN37"/>
      <c r="PFO37" s="124"/>
      <c r="PFP37"/>
      <c r="PFQ37" s="124"/>
      <c r="PFR37"/>
      <c r="PFS37" s="124"/>
      <c r="PFT37"/>
      <c r="PFU37" s="124"/>
      <c r="PFV37"/>
      <c r="PFW37" s="124"/>
      <c r="PFX37"/>
      <c r="PFY37" s="124"/>
      <c r="PFZ37"/>
      <c r="PGA37" s="124"/>
      <c r="PGB37"/>
      <c r="PGC37" s="124"/>
      <c r="PGD37"/>
      <c r="PGE37" s="124"/>
      <c r="PGF37"/>
      <c r="PGG37" s="124"/>
      <c r="PGH37"/>
      <c r="PGI37" s="124"/>
      <c r="PGJ37"/>
      <c r="PGK37" s="124"/>
      <c r="PGL37"/>
      <c r="PGM37" s="124"/>
      <c r="PGN37"/>
      <c r="PGO37" s="124"/>
      <c r="PGP37"/>
      <c r="PGQ37" s="124"/>
      <c r="PGR37"/>
      <c r="PGS37" s="124"/>
      <c r="PGT37"/>
      <c r="PGU37" s="124"/>
      <c r="PGV37"/>
      <c r="PGW37" s="124"/>
      <c r="PGX37"/>
      <c r="PGY37" s="124"/>
      <c r="PGZ37"/>
      <c r="PHA37" s="124"/>
      <c r="PHB37"/>
      <c r="PHC37" s="124"/>
      <c r="PHD37"/>
      <c r="PHE37" s="124"/>
      <c r="PHF37"/>
      <c r="PHG37" s="124"/>
      <c r="PHH37"/>
      <c r="PHI37" s="124"/>
      <c r="PHJ37"/>
      <c r="PHK37" s="124"/>
      <c r="PHL37"/>
      <c r="PHM37" s="124"/>
      <c r="PHN37"/>
      <c r="PHO37" s="124"/>
      <c r="PHP37"/>
      <c r="PHQ37" s="124"/>
      <c r="PHR37"/>
      <c r="PHS37" s="124"/>
      <c r="PHT37"/>
      <c r="PHU37" s="124"/>
      <c r="PHV37"/>
      <c r="PHW37" s="124"/>
      <c r="PHX37"/>
      <c r="PHY37" s="124"/>
      <c r="PHZ37"/>
      <c r="PIA37" s="124"/>
      <c r="PIB37"/>
      <c r="PIC37" s="124"/>
      <c r="PID37"/>
      <c r="PIE37" s="124"/>
      <c r="PIF37"/>
      <c r="PIG37" s="124"/>
      <c r="PIH37"/>
      <c r="PII37" s="124"/>
      <c r="PIJ37"/>
      <c r="PIK37" s="124"/>
      <c r="PIL37"/>
      <c r="PIM37" s="124"/>
      <c r="PIN37"/>
      <c r="PIO37" s="124"/>
      <c r="PIP37"/>
      <c r="PIQ37" s="124"/>
      <c r="PIR37"/>
      <c r="PIS37" s="124"/>
      <c r="PIT37"/>
      <c r="PIU37" s="124"/>
      <c r="PIV37"/>
      <c r="PIW37" s="124"/>
      <c r="PIX37"/>
      <c r="PIY37" s="124"/>
      <c r="PIZ37"/>
      <c r="PJA37" s="124"/>
      <c r="PJB37"/>
      <c r="PJC37" s="124"/>
      <c r="PJD37"/>
      <c r="PJE37" s="124"/>
      <c r="PJF37"/>
      <c r="PJG37" s="124"/>
      <c r="PJH37"/>
      <c r="PJI37" s="124"/>
      <c r="PJJ37"/>
      <c r="PJK37" s="124"/>
      <c r="PJL37"/>
      <c r="PJM37" s="124"/>
      <c r="PJN37"/>
      <c r="PJO37" s="124"/>
      <c r="PJP37"/>
      <c r="PJQ37" s="124"/>
      <c r="PJR37"/>
      <c r="PJS37" s="124"/>
      <c r="PJT37"/>
      <c r="PJU37" s="124"/>
      <c r="PJV37"/>
      <c r="PJW37" s="124"/>
      <c r="PJX37"/>
      <c r="PJY37" s="124"/>
      <c r="PJZ37"/>
      <c r="PKA37" s="124"/>
      <c r="PKB37"/>
      <c r="PKC37" s="124"/>
      <c r="PKD37"/>
      <c r="PKE37" s="124"/>
      <c r="PKF37"/>
      <c r="PKG37" s="124"/>
      <c r="PKH37"/>
      <c r="PKI37" s="124"/>
      <c r="PKJ37"/>
      <c r="PKK37" s="124"/>
      <c r="PKL37"/>
      <c r="PKM37" s="124"/>
      <c r="PKN37"/>
      <c r="PKO37" s="124"/>
      <c r="PKP37"/>
      <c r="PKQ37" s="124"/>
      <c r="PKR37"/>
      <c r="PKS37" s="124"/>
      <c r="PKT37"/>
      <c r="PKU37" s="124"/>
      <c r="PKV37"/>
      <c r="PKW37" s="124"/>
      <c r="PKX37"/>
      <c r="PKY37" s="124"/>
      <c r="PKZ37"/>
      <c r="PLA37" s="124"/>
      <c r="PLB37"/>
      <c r="PLC37" s="124"/>
      <c r="PLD37"/>
      <c r="PLE37" s="124"/>
      <c r="PLF37"/>
      <c r="PLG37" s="124"/>
      <c r="PLH37"/>
      <c r="PLI37" s="124"/>
      <c r="PLJ37"/>
      <c r="PLK37" s="124"/>
      <c r="PLL37"/>
      <c r="PLM37" s="124"/>
      <c r="PLN37"/>
      <c r="PLO37" s="124"/>
      <c r="PLP37"/>
      <c r="PLQ37" s="124"/>
      <c r="PLR37"/>
      <c r="PLS37" s="124"/>
      <c r="PLT37"/>
      <c r="PLU37" s="124"/>
      <c r="PLV37"/>
      <c r="PLW37" s="124"/>
      <c r="PLX37"/>
      <c r="PLY37" s="124"/>
      <c r="PLZ37"/>
      <c r="PMA37" s="124"/>
      <c r="PMB37"/>
      <c r="PMC37" s="124"/>
      <c r="PMD37"/>
      <c r="PME37" s="124"/>
      <c r="PMF37"/>
      <c r="PMG37" s="124"/>
      <c r="PMH37"/>
      <c r="PMI37" s="124"/>
      <c r="PMJ37"/>
      <c r="PMK37" s="124"/>
      <c r="PML37"/>
      <c r="PMM37" s="124"/>
      <c r="PMN37"/>
      <c r="PMO37" s="124"/>
      <c r="PMP37"/>
      <c r="PMQ37" s="124"/>
      <c r="PMR37"/>
      <c r="PMS37" s="124"/>
      <c r="PMT37"/>
      <c r="PMU37" s="124"/>
      <c r="PMV37"/>
      <c r="PMW37" s="124"/>
      <c r="PMX37"/>
      <c r="PMY37" s="124"/>
      <c r="PMZ37"/>
      <c r="PNA37" s="124"/>
      <c r="PNB37"/>
      <c r="PNC37" s="124"/>
      <c r="PND37"/>
      <c r="PNE37" s="124"/>
      <c r="PNF37"/>
      <c r="PNG37" s="124"/>
      <c r="PNH37"/>
      <c r="PNI37" s="124"/>
      <c r="PNJ37"/>
      <c r="PNK37" s="124"/>
      <c r="PNL37"/>
      <c r="PNM37" s="124"/>
      <c r="PNN37"/>
      <c r="PNO37" s="124"/>
      <c r="PNP37"/>
      <c r="PNQ37" s="124"/>
      <c r="PNR37"/>
      <c r="PNS37" s="124"/>
      <c r="PNT37"/>
      <c r="PNU37" s="124"/>
      <c r="PNV37"/>
      <c r="PNW37" s="124"/>
      <c r="PNX37"/>
      <c r="PNY37" s="124"/>
      <c r="PNZ37"/>
      <c r="POA37" s="124"/>
      <c r="POB37"/>
      <c r="POC37" s="124"/>
      <c r="POD37"/>
      <c r="POE37" s="124"/>
      <c r="POF37"/>
      <c r="POG37" s="124"/>
      <c r="POH37"/>
      <c r="POI37" s="124"/>
      <c r="POJ37"/>
      <c r="POK37" s="124"/>
      <c r="POL37"/>
      <c r="POM37" s="124"/>
      <c r="PON37"/>
      <c r="POO37" s="124"/>
      <c r="POP37"/>
      <c r="POQ37" s="124"/>
      <c r="POR37"/>
      <c r="POS37" s="124"/>
      <c r="POT37"/>
      <c r="POU37" s="124"/>
      <c r="POV37"/>
      <c r="POW37" s="124"/>
      <c r="POX37"/>
      <c r="POY37" s="124"/>
      <c r="POZ37"/>
      <c r="PPA37" s="124"/>
      <c r="PPB37"/>
      <c r="PPC37" s="124"/>
      <c r="PPD37"/>
      <c r="PPE37" s="124"/>
      <c r="PPF37"/>
      <c r="PPG37" s="124"/>
      <c r="PPH37"/>
      <c r="PPI37" s="124"/>
      <c r="PPJ37"/>
      <c r="PPK37" s="124"/>
      <c r="PPL37"/>
      <c r="PPM37" s="124"/>
      <c r="PPN37"/>
      <c r="PPO37" s="124"/>
      <c r="PPP37"/>
      <c r="PPQ37" s="124"/>
      <c r="PPR37"/>
      <c r="PPS37" s="124"/>
      <c r="PPT37"/>
      <c r="PPU37" s="124"/>
      <c r="PPV37"/>
      <c r="PPW37" s="124"/>
      <c r="PPX37"/>
      <c r="PPY37" s="124"/>
      <c r="PPZ37"/>
      <c r="PQA37" s="124"/>
      <c r="PQB37"/>
      <c r="PQC37" s="124"/>
      <c r="PQD37"/>
      <c r="PQE37" s="124"/>
      <c r="PQF37"/>
      <c r="PQG37" s="124"/>
      <c r="PQH37"/>
      <c r="PQI37" s="124"/>
      <c r="PQJ37"/>
      <c r="PQK37" s="124"/>
      <c r="PQL37"/>
      <c r="PQM37" s="124"/>
      <c r="PQN37"/>
      <c r="PQO37" s="124"/>
      <c r="PQP37"/>
      <c r="PQQ37" s="124"/>
      <c r="PQR37"/>
      <c r="PQS37" s="124"/>
      <c r="PQT37"/>
      <c r="PQU37" s="124"/>
      <c r="PQV37"/>
      <c r="PQW37" s="124"/>
      <c r="PQX37"/>
      <c r="PQY37" s="124"/>
      <c r="PQZ37"/>
      <c r="PRA37" s="124"/>
      <c r="PRB37"/>
      <c r="PRC37" s="124"/>
      <c r="PRD37"/>
      <c r="PRE37" s="124"/>
      <c r="PRF37"/>
      <c r="PRG37" s="124"/>
      <c r="PRH37"/>
      <c r="PRI37" s="124"/>
      <c r="PRJ37"/>
      <c r="PRK37" s="124"/>
      <c r="PRL37"/>
      <c r="PRM37" s="124"/>
      <c r="PRN37"/>
      <c r="PRO37" s="124"/>
      <c r="PRP37"/>
      <c r="PRQ37" s="124"/>
      <c r="PRR37"/>
      <c r="PRS37" s="124"/>
      <c r="PRT37"/>
      <c r="PRU37" s="124"/>
      <c r="PRV37"/>
      <c r="PRW37" s="124"/>
      <c r="PRX37"/>
      <c r="PRY37" s="124"/>
      <c r="PRZ37"/>
      <c r="PSA37" s="124"/>
      <c r="PSB37"/>
      <c r="PSC37" s="124"/>
      <c r="PSD37"/>
      <c r="PSE37" s="124"/>
      <c r="PSF37"/>
      <c r="PSG37" s="124"/>
      <c r="PSH37"/>
      <c r="PSI37" s="124"/>
      <c r="PSJ37"/>
      <c r="PSK37" s="124"/>
      <c r="PSL37"/>
      <c r="PSM37" s="124"/>
      <c r="PSN37"/>
      <c r="PSO37" s="124"/>
      <c r="PSP37"/>
      <c r="PSQ37" s="124"/>
      <c r="PSR37"/>
      <c r="PSS37" s="124"/>
      <c r="PST37"/>
      <c r="PSU37" s="124"/>
      <c r="PSV37"/>
      <c r="PSW37" s="124"/>
      <c r="PSX37"/>
      <c r="PSY37" s="124"/>
      <c r="PSZ37"/>
      <c r="PTA37" s="124"/>
      <c r="PTB37"/>
      <c r="PTC37" s="124"/>
      <c r="PTD37"/>
      <c r="PTE37" s="124"/>
      <c r="PTF37"/>
      <c r="PTG37" s="124"/>
      <c r="PTH37"/>
      <c r="PTI37" s="124"/>
      <c r="PTJ37"/>
      <c r="PTK37" s="124"/>
      <c r="PTL37"/>
      <c r="PTM37" s="124"/>
      <c r="PTN37"/>
      <c r="PTO37" s="124"/>
      <c r="PTP37"/>
      <c r="PTQ37" s="124"/>
      <c r="PTR37"/>
      <c r="PTS37" s="124"/>
      <c r="PTT37"/>
      <c r="PTU37" s="124"/>
      <c r="PTV37"/>
      <c r="PTW37" s="124"/>
      <c r="PTX37"/>
      <c r="PTY37" s="124"/>
      <c r="PTZ37"/>
      <c r="PUA37" s="124"/>
      <c r="PUB37"/>
      <c r="PUC37" s="124"/>
      <c r="PUD37"/>
      <c r="PUE37" s="124"/>
      <c r="PUF37"/>
      <c r="PUG37" s="124"/>
      <c r="PUH37"/>
      <c r="PUI37" s="124"/>
      <c r="PUJ37"/>
      <c r="PUK37" s="124"/>
      <c r="PUL37"/>
      <c r="PUM37" s="124"/>
      <c r="PUN37"/>
      <c r="PUO37" s="124"/>
      <c r="PUP37"/>
      <c r="PUQ37" s="124"/>
      <c r="PUR37"/>
      <c r="PUS37" s="124"/>
      <c r="PUT37"/>
      <c r="PUU37" s="124"/>
      <c r="PUV37"/>
      <c r="PUW37" s="124"/>
      <c r="PUX37"/>
      <c r="PUY37" s="124"/>
      <c r="PUZ37"/>
      <c r="PVA37" s="124"/>
      <c r="PVB37"/>
      <c r="PVC37" s="124"/>
      <c r="PVD37"/>
      <c r="PVE37" s="124"/>
      <c r="PVF37"/>
      <c r="PVG37" s="124"/>
      <c r="PVH37"/>
      <c r="PVI37" s="124"/>
      <c r="PVJ37"/>
      <c r="PVK37" s="124"/>
      <c r="PVL37"/>
      <c r="PVM37" s="124"/>
      <c r="PVN37"/>
      <c r="PVO37" s="124"/>
      <c r="PVP37"/>
      <c r="PVQ37" s="124"/>
      <c r="PVR37"/>
      <c r="PVS37" s="124"/>
      <c r="PVT37"/>
      <c r="PVU37" s="124"/>
      <c r="PVV37"/>
      <c r="PVW37" s="124"/>
      <c r="PVX37"/>
      <c r="PVY37" s="124"/>
      <c r="PVZ37"/>
      <c r="PWA37" s="124"/>
      <c r="PWB37"/>
      <c r="PWC37" s="124"/>
      <c r="PWD37"/>
      <c r="PWE37" s="124"/>
      <c r="PWF37"/>
      <c r="PWG37" s="124"/>
      <c r="PWH37"/>
      <c r="PWI37" s="124"/>
      <c r="PWJ37"/>
      <c r="PWK37" s="124"/>
      <c r="PWL37"/>
      <c r="PWM37" s="124"/>
      <c r="PWN37"/>
      <c r="PWO37" s="124"/>
      <c r="PWP37"/>
      <c r="PWQ37" s="124"/>
      <c r="PWR37"/>
      <c r="PWS37" s="124"/>
      <c r="PWT37"/>
      <c r="PWU37" s="124"/>
      <c r="PWV37"/>
      <c r="PWW37" s="124"/>
      <c r="PWX37"/>
      <c r="PWY37" s="124"/>
      <c r="PWZ37"/>
      <c r="PXA37" s="124"/>
      <c r="PXB37"/>
      <c r="PXC37" s="124"/>
      <c r="PXD37"/>
      <c r="PXE37" s="124"/>
      <c r="PXF37"/>
      <c r="PXG37" s="124"/>
      <c r="PXH37"/>
      <c r="PXI37" s="124"/>
      <c r="PXJ37"/>
      <c r="PXK37" s="124"/>
      <c r="PXL37"/>
      <c r="PXM37" s="124"/>
      <c r="PXN37"/>
      <c r="PXO37" s="124"/>
      <c r="PXP37"/>
      <c r="PXQ37" s="124"/>
      <c r="PXR37"/>
      <c r="PXS37" s="124"/>
      <c r="PXT37"/>
      <c r="PXU37" s="124"/>
      <c r="PXV37"/>
      <c r="PXW37" s="124"/>
      <c r="PXX37"/>
      <c r="PXY37" s="124"/>
      <c r="PXZ37"/>
      <c r="PYA37" s="124"/>
      <c r="PYB37"/>
      <c r="PYC37" s="124"/>
      <c r="PYD37"/>
      <c r="PYE37" s="124"/>
      <c r="PYF37"/>
      <c r="PYG37" s="124"/>
      <c r="PYH37"/>
      <c r="PYI37" s="124"/>
      <c r="PYJ37"/>
      <c r="PYK37" s="124"/>
      <c r="PYL37"/>
      <c r="PYM37" s="124"/>
      <c r="PYN37"/>
      <c r="PYO37" s="124"/>
      <c r="PYP37"/>
      <c r="PYQ37" s="124"/>
      <c r="PYR37"/>
      <c r="PYS37" s="124"/>
      <c r="PYT37"/>
      <c r="PYU37" s="124"/>
      <c r="PYV37"/>
      <c r="PYW37" s="124"/>
      <c r="PYX37"/>
      <c r="PYY37" s="124"/>
      <c r="PYZ37"/>
      <c r="PZA37" s="124"/>
      <c r="PZB37"/>
      <c r="PZC37" s="124"/>
      <c r="PZD37"/>
      <c r="PZE37" s="124"/>
      <c r="PZF37"/>
      <c r="PZG37" s="124"/>
      <c r="PZH37"/>
      <c r="PZI37" s="124"/>
      <c r="PZJ37"/>
      <c r="PZK37" s="124"/>
      <c r="PZL37"/>
      <c r="PZM37" s="124"/>
      <c r="PZN37"/>
      <c r="PZO37" s="124"/>
      <c r="PZP37"/>
      <c r="PZQ37" s="124"/>
      <c r="PZR37"/>
      <c r="PZS37" s="124"/>
      <c r="PZT37"/>
      <c r="PZU37" s="124"/>
      <c r="PZV37"/>
      <c r="PZW37" s="124"/>
      <c r="PZX37"/>
      <c r="PZY37" s="124"/>
      <c r="PZZ37"/>
      <c r="QAA37" s="124"/>
      <c r="QAB37"/>
      <c r="QAC37" s="124"/>
      <c r="QAD37"/>
      <c r="QAE37" s="124"/>
      <c r="QAF37"/>
      <c r="QAG37" s="124"/>
      <c r="QAH37"/>
      <c r="QAI37" s="124"/>
      <c r="QAJ37"/>
      <c r="QAK37" s="124"/>
      <c r="QAL37"/>
      <c r="QAM37" s="124"/>
      <c r="QAN37"/>
      <c r="QAO37" s="124"/>
      <c r="QAP37"/>
      <c r="QAQ37" s="124"/>
      <c r="QAR37"/>
      <c r="QAS37" s="124"/>
      <c r="QAT37"/>
      <c r="QAU37" s="124"/>
      <c r="QAV37"/>
      <c r="QAW37" s="124"/>
      <c r="QAX37"/>
      <c r="QAY37" s="124"/>
      <c r="QAZ37"/>
      <c r="QBA37" s="124"/>
      <c r="QBB37"/>
      <c r="QBC37" s="124"/>
      <c r="QBD37"/>
      <c r="QBE37" s="124"/>
      <c r="QBF37"/>
      <c r="QBG37" s="124"/>
      <c r="QBH37"/>
      <c r="QBI37" s="124"/>
      <c r="QBJ37"/>
      <c r="QBK37" s="124"/>
      <c r="QBL37"/>
      <c r="QBM37" s="124"/>
      <c r="QBN37"/>
      <c r="QBO37" s="124"/>
      <c r="QBP37"/>
      <c r="QBQ37" s="124"/>
      <c r="QBR37"/>
      <c r="QBS37" s="124"/>
      <c r="QBT37"/>
      <c r="QBU37" s="124"/>
      <c r="QBV37"/>
      <c r="QBW37" s="124"/>
      <c r="QBX37"/>
      <c r="QBY37" s="124"/>
      <c r="QBZ37"/>
      <c r="QCA37" s="124"/>
      <c r="QCB37"/>
      <c r="QCC37" s="124"/>
      <c r="QCD37"/>
      <c r="QCE37" s="124"/>
      <c r="QCF37"/>
      <c r="QCG37" s="124"/>
      <c r="QCH37"/>
      <c r="QCI37" s="124"/>
      <c r="QCJ37"/>
      <c r="QCK37" s="124"/>
      <c r="QCL37"/>
      <c r="QCM37" s="124"/>
      <c r="QCN37"/>
      <c r="QCO37" s="124"/>
      <c r="QCP37"/>
      <c r="QCQ37" s="124"/>
      <c r="QCR37"/>
      <c r="QCS37" s="124"/>
      <c r="QCT37"/>
      <c r="QCU37" s="124"/>
      <c r="QCV37"/>
      <c r="QCW37" s="124"/>
      <c r="QCX37"/>
      <c r="QCY37" s="124"/>
      <c r="QCZ37"/>
      <c r="QDA37" s="124"/>
      <c r="QDB37"/>
      <c r="QDC37" s="124"/>
      <c r="QDD37"/>
      <c r="QDE37" s="124"/>
      <c r="QDF37"/>
      <c r="QDG37" s="124"/>
      <c r="QDH37"/>
      <c r="QDI37" s="124"/>
      <c r="QDJ37"/>
      <c r="QDK37" s="124"/>
      <c r="QDL37"/>
      <c r="QDM37" s="124"/>
      <c r="QDN37"/>
      <c r="QDO37" s="124"/>
      <c r="QDP37"/>
      <c r="QDQ37" s="124"/>
      <c r="QDR37"/>
      <c r="QDS37" s="124"/>
      <c r="QDT37"/>
      <c r="QDU37" s="124"/>
      <c r="QDV37"/>
      <c r="QDW37" s="124"/>
      <c r="QDX37"/>
      <c r="QDY37" s="124"/>
      <c r="QDZ37"/>
      <c r="QEA37" s="124"/>
      <c r="QEB37"/>
      <c r="QEC37" s="124"/>
      <c r="QED37"/>
      <c r="QEE37" s="124"/>
      <c r="QEF37"/>
      <c r="QEG37" s="124"/>
      <c r="QEH37"/>
      <c r="QEI37" s="124"/>
      <c r="QEJ37"/>
      <c r="QEK37" s="124"/>
      <c r="QEL37"/>
      <c r="QEM37" s="124"/>
      <c r="QEN37"/>
      <c r="QEO37" s="124"/>
      <c r="QEP37"/>
      <c r="QEQ37" s="124"/>
      <c r="QER37"/>
      <c r="QES37" s="124"/>
      <c r="QET37"/>
      <c r="QEU37" s="124"/>
      <c r="QEV37"/>
      <c r="QEW37" s="124"/>
      <c r="QEX37"/>
      <c r="QEY37" s="124"/>
      <c r="QEZ37"/>
      <c r="QFA37" s="124"/>
      <c r="QFB37"/>
      <c r="QFC37" s="124"/>
      <c r="QFD37"/>
      <c r="QFE37" s="124"/>
      <c r="QFF37"/>
      <c r="QFG37" s="124"/>
      <c r="QFH37"/>
      <c r="QFI37" s="124"/>
      <c r="QFJ37"/>
      <c r="QFK37" s="124"/>
      <c r="QFL37"/>
      <c r="QFM37" s="124"/>
      <c r="QFN37"/>
      <c r="QFO37" s="124"/>
      <c r="QFP37"/>
      <c r="QFQ37" s="124"/>
      <c r="QFR37"/>
      <c r="QFS37" s="124"/>
      <c r="QFT37"/>
      <c r="QFU37" s="124"/>
      <c r="QFV37"/>
      <c r="QFW37" s="124"/>
      <c r="QFX37"/>
      <c r="QFY37" s="124"/>
      <c r="QFZ37"/>
      <c r="QGA37" s="124"/>
      <c r="QGB37"/>
      <c r="QGC37" s="124"/>
      <c r="QGD37"/>
      <c r="QGE37" s="124"/>
      <c r="QGF37"/>
      <c r="QGG37" s="124"/>
      <c r="QGH37"/>
      <c r="QGI37" s="124"/>
      <c r="QGJ37"/>
      <c r="QGK37" s="124"/>
      <c r="QGL37"/>
      <c r="QGM37" s="124"/>
      <c r="QGN37"/>
      <c r="QGO37" s="124"/>
      <c r="QGP37"/>
      <c r="QGQ37" s="124"/>
      <c r="QGR37"/>
      <c r="QGS37" s="124"/>
      <c r="QGT37"/>
      <c r="QGU37" s="124"/>
      <c r="QGV37"/>
      <c r="QGW37" s="124"/>
      <c r="QGX37"/>
      <c r="QGY37" s="124"/>
      <c r="QGZ37"/>
      <c r="QHA37" s="124"/>
      <c r="QHB37"/>
      <c r="QHC37" s="124"/>
      <c r="QHD37"/>
      <c r="QHE37" s="124"/>
      <c r="QHF37"/>
      <c r="QHG37" s="124"/>
      <c r="QHH37"/>
      <c r="QHI37" s="124"/>
      <c r="QHJ37"/>
      <c r="QHK37" s="124"/>
      <c r="QHL37"/>
      <c r="QHM37" s="124"/>
      <c r="QHN37"/>
      <c r="QHO37" s="124"/>
      <c r="QHP37"/>
      <c r="QHQ37" s="124"/>
      <c r="QHR37"/>
      <c r="QHS37" s="124"/>
      <c r="QHT37"/>
      <c r="QHU37" s="124"/>
      <c r="QHV37"/>
      <c r="QHW37" s="124"/>
      <c r="QHX37"/>
      <c r="QHY37" s="124"/>
      <c r="QHZ37"/>
      <c r="QIA37" s="124"/>
      <c r="QIB37"/>
      <c r="QIC37" s="124"/>
      <c r="QID37"/>
      <c r="QIE37" s="124"/>
      <c r="QIF37"/>
      <c r="QIG37" s="124"/>
      <c r="QIH37"/>
      <c r="QII37" s="124"/>
      <c r="QIJ37"/>
      <c r="QIK37" s="124"/>
      <c r="QIL37"/>
      <c r="QIM37" s="124"/>
      <c r="QIN37"/>
      <c r="QIO37" s="124"/>
      <c r="QIP37"/>
      <c r="QIQ37" s="124"/>
      <c r="QIR37"/>
      <c r="QIS37" s="124"/>
      <c r="QIT37"/>
      <c r="QIU37" s="124"/>
      <c r="QIV37"/>
      <c r="QIW37" s="124"/>
      <c r="QIX37"/>
      <c r="QIY37" s="124"/>
      <c r="QIZ37"/>
      <c r="QJA37" s="124"/>
      <c r="QJB37"/>
      <c r="QJC37" s="124"/>
      <c r="QJD37"/>
      <c r="QJE37" s="124"/>
      <c r="QJF37"/>
      <c r="QJG37" s="124"/>
      <c r="QJH37"/>
      <c r="QJI37" s="124"/>
      <c r="QJJ37"/>
      <c r="QJK37" s="124"/>
      <c r="QJL37"/>
      <c r="QJM37" s="124"/>
      <c r="QJN37"/>
      <c r="QJO37" s="124"/>
      <c r="QJP37"/>
      <c r="QJQ37" s="124"/>
      <c r="QJR37"/>
      <c r="QJS37" s="124"/>
      <c r="QJT37"/>
      <c r="QJU37" s="124"/>
      <c r="QJV37"/>
      <c r="QJW37" s="124"/>
      <c r="QJX37"/>
      <c r="QJY37" s="124"/>
      <c r="QJZ37"/>
      <c r="QKA37" s="124"/>
      <c r="QKB37"/>
      <c r="QKC37" s="124"/>
      <c r="QKD37"/>
      <c r="QKE37" s="124"/>
      <c r="QKF37"/>
      <c r="QKG37" s="124"/>
      <c r="QKH37"/>
      <c r="QKI37" s="124"/>
      <c r="QKJ37"/>
      <c r="QKK37" s="124"/>
      <c r="QKL37"/>
      <c r="QKM37" s="124"/>
      <c r="QKN37"/>
      <c r="QKO37" s="124"/>
      <c r="QKP37"/>
      <c r="QKQ37" s="124"/>
      <c r="QKR37"/>
      <c r="QKS37" s="124"/>
      <c r="QKT37"/>
      <c r="QKU37" s="124"/>
      <c r="QKV37"/>
      <c r="QKW37" s="124"/>
      <c r="QKX37"/>
      <c r="QKY37" s="124"/>
      <c r="QKZ37"/>
      <c r="QLA37" s="124"/>
      <c r="QLB37"/>
      <c r="QLC37" s="124"/>
      <c r="QLD37"/>
      <c r="QLE37" s="124"/>
      <c r="QLF37"/>
      <c r="QLG37" s="124"/>
      <c r="QLH37"/>
      <c r="QLI37" s="124"/>
      <c r="QLJ37"/>
      <c r="QLK37" s="124"/>
      <c r="QLL37"/>
      <c r="QLM37" s="124"/>
      <c r="QLN37"/>
      <c r="QLO37" s="124"/>
      <c r="QLP37"/>
      <c r="QLQ37" s="124"/>
      <c r="QLR37"/>
      <c r="QLS37" s="124"/>
      <c r="QLT37"/>
      <c r="QLU37" s="124"/>
      <c r="QLV37"/>
      <c r="QLW37" s="124"/>
      <c r="QLX37"/>
      <c r="QLY37" s="124"/>
      <c r="QLZ37"/>
      <c r="QMA37" s="124"/>
      <c r="QMB37"/>
      <c r="QMC37" s="124"/>
      <c r="QMD37"/>
      <c r="QME37" s="124"/>
      <c r="QMF37"/>
      <c r="QMG37" s="124"/>
      <c r="QMH37"/>
      <c r="QMI37" s="124"/>
      <c r="QMJ37"/>
      <c r="QMK37" s="124"/>
      <c r="QML37"/>
      <c r="QMM37" s="124"/>
      <c r="QMN37"/>
      <c r="QMO37" s="124"/>
      <c r="QMP37"/>
      <c r="QMQ37" s="124"/>
      <c r="QMR37"/>
      <c r="QMS37" s="124"/>
      <c r="QMT37"/>
      <c r="QMU37" s="124"/>
      <c r="QMV37"/>
      <c r="QMW37" s="124"/>
      <c r="QMX37"/>
      <c r="QMY37" s="124"/>
      <c r="QMZ37"/>
      <c r="QNA37" s="124"/>
      <c r="QNB37"/>
      <c r="QNC37" s="124"/>
      <c r="QND37"/>
      <c r="QNE37" s="124"/>
      <c r="QNF37"/>
      <c r="QNG37" s="124"/>
      <c r="QNH37"/>
      <c r="QNI37" s="124"/>
      <c r="QNJ37"/>
      <c r="QNK37" s="124"/>
      <c r="QNL37"/>
      <c r="QNM37" s="124"/>
      <c r="QNN37"/>
      <c r="QNO37" s="124"/>
      <c r="QNP37"/>
      <c r="QNQ37" s="124"/>
      <c r="QNR37"/>
      <c r="QNS37" s="124"/>
      <c r="QNT37"/>
      <c r="QNU37" s="124"/>
      <c r="QNV37"/>
      <c r="QNW37" s="124"/>
      <c r="QNX37"/>
      <c r="QNY37" s="124"/>
      <c r="QNZ37"/>
      <c r="QOA37" s="124"/>
      <c r="QOB37"/>
      <c r="QOC37" s="124"/>
      <c r="QOD37"/>
      <c r="QOE37" s="124"/>
      <c r="QOF37"/>
      <c r="QOG37" s="124"/>
      <c r="QOH37"/>
      <c r="QOI37" s="124"/>
      <c r="QOJ37"/>
      <c r="QOK37" s="124"/>
      <c r="QOL37"/>
      <c r="QOM37" s="124"/>
      <c r="QON37"/>
      <c r="QOO37" s="124"/>
      <c r="QOP37"/>
      <c r="QOQ37" s="124"/>
      <c r="QOR37"/>
      <c r="QOS37" s="124"/>
      <c r="QOT37"/>
      <c r="QOU37" s="124"/>
      <c r="QOV37"/>
      <c r="QOW37" s="124"/>
      <c r="QOX37"/>
      <c r="QOY37" s="124"/>
      <c r="QOZ37"/>
      <c r="QPA37" s="124"/>
      <c r="QPB37"/>
      <c r="QPC37" s="124"/>
      <c r="QPD37"/>
      <c r="QPE37" s="124"/>
      <c r="QPF37"/>
      <c r="QPG37" s="124"/>
      <c r="QPH37"/>
      <c r="QPI37" s="124"/>
      <c r="QPJ37"/>
      <c r="QPK37" s="124"/>
      <c r="QPL37"/>
      <c r="QPM37" s="124"/>
      <c r="QPN37"/>
      <c r="QPO37" s="124"/>
      <c r="QPP37"/>
      <c r="QPQ37" s="124"/>
      <c r="QPR37"/>
      <c r="QPS37" s="124"/>
      <c r="QPT37"/>
      <c r="QPU37" s="124"/>
      <c r="QPV37"/>
      <c r="QPW37" s="124"/>
      <c r="QPX37"/>
      <c r="QPY37" s="124"/>
      <c r="QPZ37"/>
      <c r="QQA37" s="124"/>
      <c r="QQB37"/>
      <c r="QQC37" s="124"/>
      <c r="QQD37"/>
      <c r="QQE37" s="124"/>
      <c r="QQF37"/>
      <c r="QQG37" s="124"/>
      <c r="QQH37"/>
      <c r="QQI37" s="124"/>
      <c r="QQJ37"/>
      <c r="QQK37" s="124"/>
      <c r="QQL37"/>
      <c r="QQM37" s="124"/>
      <c r="QQN37"/>
      <c r="QQO37" s="124"/>
      <c r="QQP37"/>
      <c r="QQQ37" s="124"/>
      <c r="QQR37"/>
      <c r="QQS37" s="124"/>
      <c r="QQT37"/>
      <c r="QQU37" s="124"/>
      <c r="QQV37"/>
      <c r="QQW37" s="124"/>
      <c r="QQX37"/>
      <c r="QQY37" s="124"/>
      <c r="QQZ37"/>
      <c r="QRA37" s="124"/>
      <c r="QRB37"/>
      <c r="QRC37" s="124"/>
      <c r="QRD37"/>
      <c r="QRE37" s="124"/>
      <c r="QRF37"/>
      <c r="QRG37" s="124"/>
      <c r="QRH37"/>
      <c r="QRI37" s="124"/>
      <c r="QRJ37"/>
      <c r="QRK37" s="124"/>
      <c r="QRL37"/>
      <c r="QRM37" s="124"/>
      <c r="QRN37"/>
      <c r="QRO37" s="124"/>
      <c r="QRP37"/>
      <c r="QRQ37" s="124"/>
      <c r="QRR37"/>
      <c r="QRS37" s="124"/>
      <c r="QRT37"/>
      <c r="QRU37" s="124"/>
      <c r="QRV37"/>
      <c r="QRW37" s="124"/>
      <c r="QRX37"/>
      <c r="QRY37" s="124"/>
      <c r="QRZ37"/>
      <c r="QSA37" s="124"/>
      <c r="QSB37"/>
      <c r="QSC37" s="124"/>
      <c r="QSD37"/>
      <c r="QSE37" s="124"/>
      <c r="QSF37"/>
      <c r="QSG37" s="124"/>
      <c r="QSH37"/>
      <c r="QSI37" s="124"/>
      <c r="QSJ37"/>
      <c r="QSK37" s="124"/>
      <c r="QSL37"/>
      <c r="QSM37" s="124"/>
      <c r="QSN37"/>
      <c r="QSO37" s="124"/>
      <c r="QSP37"/>
      <c r="QSQ37" s="124"/>
      <c r="QSR37"/>
      <c r="QSS37" s="124"/>
      <c r="QST37"/>
      <c r="QSU37" s="124"/>
      <c r="QSV37"/>
      <c r="QSW37" s="124"/>
      <c r="QSX37"/>
      <c r="QSY37" s="124"/>
      <c r="QSZ37"/>
      <c r="QTA37" s="124"/>
      <c r="QTB37"/>
      <c r="QTC37" s="124"/>
      <c r="QTD37"/>
      <c r="QTE37" s="124"/>
      <c r="QTF37"/>
      <c r="QTG37" s="124"/>
      <c r="QTH37"/>
      <c r="QTI37" s="124"/>
      <c r="QTJ37"/>
      <c r="QTK37" s="124"/>
      <c r="QTL37"/>
      <c r="QTM37" s="124"/>
      <c r="QTN37"/>
      <c r="QTO37" s="124"/>
      <c r="QTP37"/>
      <c r="QTQ37" s="124"/>
      <c r="QTR37"/>
      <c r="QTS37" s="124"/>
      <c r="QTT37"/>
      <c r="QTU37" s="124"/>
      <c r="QTV37"/>
      <c r="QTW37" s="124"/>
      <c r="QTX37"/>
      <c r="QTY37" s="124"/>
      <c r="QTZ37"/>
      <c r="QUA37" s="124"/>
      <c r="QUB37"/>
      <c r="QUC37" s="124"/>
      <c r="QUD37"/>
      <c r="QUE37" s="124"/>
      <c r="QUF37"/>
      <c r="QUG37" s="124"/>
      <c r="QUH37"/>
      <c r="QUI37" s="124"/>
      <c r="QUJ37"/>
      <c r="QUK37" s="124"/>
      <c r="QUL37"/>
      <c r="QUM37" s="124"/>
      <c r="QUN37"/>
      <c r="QUO37" s="124"/>
      <c r="QUP37"/>
      <c r="QUQ37" s="124"/>
      <c r="QUR37"/>
      <c r="QUS37" s="124"/>
      <c r="QUT37"/>
      <c r="QUU37" s="124"/>
      <c r="QUV37"/>
      <c r="QUW37" s="124"/>
      <c r="QUX37"/>
      <c r="QUY37" s="124"/>
      <c r="QUZ37"/>
      <c r="QVA37" s="124"/>
      <c r="QVB37"/>
      <c r="QVC37" s="124"/>
      <c r="QVD37"/>
      <c r="QVE37" s="124"/>
      <c r="QVF37"/>
      <c r="QVG37" s="124"/>
      <c r="QVH37"/>
      <c r="QVI37" s="124"/>
      <c r="QVJ37"/>
      <c r="QVK37" s="124"/>
      <c r="QVL37"/>
      <c r="QVM37" s="124"/>
      <c r="QVN37"/>
      <c r="QVO37" s="124"/>
      <c r="QVP37"/>
      <c r="QVQ37" s="124"/>
      <c r="QVR37"/>
      <c r="QVS37" s="124"/>
      <c r="QVT37"/>
      <c r="QVU37" s="124"/>
      <c r="QVV37"/>
      <c r="QVW37" s="124"/>
      <c r="QVX37"/>
      <c r="QVY37" s="124"/>
      <c r="QVZ37"/>
      <c r="QWA37" s="124"/>
      <c r="QWB37"/>
      <c r="QWC37" s="124"/>
      <c r="QWD37"/>
      <c r="QWE37" s="124"/>
      <c r="QWF37"/>
      <c r="QWG37" s="124"/>
      <c r="QWH37"/>
      <c r="QWI37" s="124"/>
      <c r="QWJ37"/>
      <c r="QWK37" s="124"/>
      <c r="QWL37"/>
      <c r="QWM37" s="124"/>
      <c r="QWN37"/>
      <c r="QWO37" s="124"/>
      <c r="QWP37"/>
      <c r="QWQ37" s="124"/>
      <c r="QWR37"/>
      <c r="QWS37" s="124"/>
      <c r="QWT37"/>
      <c r="QWU37" s="124"/>
      <c r="QWV37"/>
      <c r="QWW37" s="124"/>
      <c r="QWX37"/>
      <c r="QWY37" s="124"/>
      <c r="QWZ37"/>
      <c r="QXA37" s="124"/>
      <c r="QXB37"/>
      <c r="QXC37" s="124"/>
      <c r="QXD37"/>
      <c r="QXE37" s="124"/>
      <c r="QXF37"/>
      <c r="QXG37" s="124"/>
      <c r="QXH37"/>
      <c r="QXI37" s="124"/>
      <c r="QXJ37"/>
      <c r="QXK37" s="124"/>
      <c r="QXL37"/>
      <c r="QXM37" s="124"/>
      <c r="QXN37"/>
      <c r="QXO37" s="124"/>
      <c r="QXP37"/>
      <c r="QXQ37" s="124"/>
      <c r="QXR37"/>
      <c r="QXS37" s="124"/>
      <c r="QXT37"/>
      <c r="QXU37" s="124"/>
      <c r="QXV37"/>
      <c r="QXW37" s="124"/>
      <c r="QXX37"/>
      <c r="QXY37" s="124"/>
      <c r="QXZ37"/>
      <c r="QYA37" s="124"/>
      <c r="QYB37"/>
      <c r="QYC37" s="124"/>
      <c r="QYD37"/>
      <c r="QYE37" s="124"/>
      <c r="QYF37"/>
      <c r="QYG37" s="124"/>
      <c r="QYH37"/>
      <c r="QYI37" s="124"/>
      <c r="QYJ37"/>
      <c r="QYK37" s="124"/>
      <c r="QYL37"/>
      <c r="QYM37" s="124"/>
      <c r="QYN37"/>
      <c r="QYO37" s="124"/>
      <c r="QYP37"/>
      <c r="QYQ37" s="124"/>
      <c r="QYR37"/>
      <c r="QYS37" s="124"/>
      <c r="QYT37"/>
      <c r="QYU37" s="124"/>
      <c r="QYV37"/>
      <c r="QYW37" s="124"/>
      <c r="QYX37"/>
      <c r="QYY37" s="124"/>
      <c r="QYZ37"/>
      <c r="QZA37" s="124"/>
      <c r="QZB37"/>
      <c r="QZC37" s="124"/>
      <c r="QZD37"/>
      <c r="QZE37" s="124"/>
      <c r="QZF37"/>
      <c r="QZG37" s="124"/>
      <c r="QZH37"/>
      <c r="QZI37" s="124"/>
      <c r="QZJ37"/>
      <c r="QZK37" s="124"/>
      <c r="QZL37"/>
      <c r="QZM37" s="124"/>
      <c r="QZN37"/>
      <c r="QZO37" s="124"/>
      <c r="QZP37"/>
      <c r="QZQ37" s="124"/>
      <c r="QZR37"/>
      <c r="QZS37" s="124"/>
      <c r="QZT37"/>
      <c r="QZU37" s="124"/>
      <c r="QZV37"/>
      <c r="QZW37" s="124"/>
      <c r="QZX37"/>
      <c r="QZY37" s="124"/>
      <c r="QZZ37"/>
      <c r="RAA37" s="124"/>
      <c r="RAB37"/>
      <c r="RAC37" s="124"/>
      <c r="RAD37"/>
      <c r="RAE37" s="124"/>
      <c r="RAF37"/>
      <c r="RAG37" s="124"/>
      <c r="RAH37"/>
      <c r="RAI37" s="124"/>
      <c r="RAJ37"/>
      <c r="RAK37" s="124"/>
      <c r="RAL37"/>
      <c r="RAM37" s="124"/>
      <c r="RAN37"/>
      <c r="RAO37" s="124"/>
      <c r="RAP37"/>
      <c r="RAQ37" s="124"/>
      <c r="RAR37"/>
      <c r="RAS37" s="124"/>
      <c r="RAT37"/>
      <c r="RAU37" s="124"/>
      <c r="RAV37"/>
      <c r="RAW37" s="124"/>
      <c r="RAX37"/>
      <c r="RAY37" s="124"/>
      <c r="RAZ37"/>
      <c r="RBA37" s="124"/>
      <c r="RBB37"/>
      <c r="RBC37" s="124"/>
      <c r="RBD37"/>
      <c r="RBE37" s="124"/>
      <c r="RBF37"/>
      <c r="RBG37" s="124"/>
      <c r="RBH37"/>
      <c r="RBI37" s="124"/>
      <c r="RBJ37"/>
      <c r="RBK37" s="124"/>
      <c r="RBL37"/>
      <c r="RBM37" s="124"/>
      <c r="RBN37"/>
      <c r="RBO37" s="124"/>
      <c r="RBP37"/>
      <c r="RBQ37" s="124"/>
      <c r="RBR37"/>
      <c r="RBS37" s="124"/>
      <c r="RBT37"/>
      <c r="RBU37" s="124"/>
      <c r="RBV37"/>
      <c r="RBW37" s="124"/>
      <c r="RBX37"/>
      <c r="RBY37" s="124"/>
      <c r="RBZ37"/>
      <c r="RCA37" s="124"/>
      <c r="RCB37"/>
      <c r="RCC37" s="124"/>
      <c r="RCD37"/>
      <c r="RCE37" s="124"/>
      <c r="RCF37"/>
      <c r="RCG37" s="124"/>
      <c r="RCH37"/>
      <c r="RCI37" s="124"/>
      <c r="RCJ37"/>
      <c r="RCK37" s="124"/>
      <c r="RCL37"/>
      <c r="RCM37" s="124"/>
      <c r="RCN37"/>
      <c r="RCO37" s="124"/>
      <c r="RCP37"/>
      <c r="RCQ37" s="124"/>
      <c r="RCR37"/>
      <c r="RCS37" s="124"/>
      <c r="RCT37"/>
      <c r="RCU37" s="124"/>
      <c r="RCV37"/>
      <c r="RCW37" s="124"/>
      <c r="RCX37"/>
      <c r="RCY37" s="124"/>
      <c r="RCZ37"/>
      <c r="RDA37" s="124"/>
      <c r="RDB37"/>
      <c r="RDC37" s="124"/>
      <c r="RDD37"/>
      <c r="RDE37" s="124"/>
      <c r="RDF37"/>
      <c r="RDG37" s="124"/>
      <c r="RDH37"/>
      <c r="RDI37" s="124"/>
      <c r="RDJ37"/>
      <c r="RDK37" s="124"/>
      <c r="RDL37"/>
      <c r="RDM37" s="124"/>
      <c r="RDN37"/>
      <c r="RDO37" s="124"/>
      <c r="RDP37"/>
      <c r="RDQ37" s="124"/>
      <c r="RDR37"/>
      <c r="RDS37" s="124"/>
      <c r="RDT37"/>
      <c r="RDU37" s="124"/>
      <c r="RDV37"/>
      <c r="RDW37" s="124"/>
      <c r="RDX37"/>
      <c r="RDY37" s="124"/>
      <c r="RDZ37"/>
      <c r="REA37" s="124"/>
      <c r="REB37"/>
      <c r="REC37" s="124"/>
      <c r="RED37"/>
      <c r="REE37" s="124"/>
      <c r="REF37"/>
      <c r="REG37" s="124"/>
      <c r="REH37"/>
      <c r="REI37" s="124"/>
      <c r="REJ37"/>
      <c r="REK37" s="124"/>
      <c r="REL37"/>
      <c r="REM37" s="124"/>
      <c r="REN37"/>
      <c r="REO37" s="124"/>
      <c r="REP37"/>
      <c r="REQ37" s="124"/>
      <c r="RER37"/>
      <c r="RES37" s="124"/>
      <c r="RET37"/>
      <c r="REU37" s="124"/>
      <c r="REV37"/>
      <c r="REW37" s="124"/>
      <c r="REX37"/>
      <c r="REY37" s="124"/>
      <c r="REZ37"/>
      <c r="RFA37" s="124"/>
      <c r="RFB37"/>
      <c r="RFC37" s="124"/>
      <c r="RFD37"/>
      <c r="RFE37" s="124"/>
      <c r="RFF37"/>
      <c r="RFG37" s="124"/>
      <c r="RFH37"/>
      <c r="RFI37" s="124"/>
      <c r="RFJ37"/>
      <c r="RFK37" s="124"/>
      <c r="RFL37"/>
      <c r="RFM37" s="124"/>
      <c r="RFN37"/>
      <c r="RFO37" s="124"/>
      <c r="RFP37"/>
      <c r="RFQ37" s="124"/>
      <c r="RFR37"/>
      <c r="RFS37" s="124"/>
      <c r="RFT37"/>
      <c r="RFU37" s="124"/>
      <c r="RFV37"/>
      <c r="RFW37" s="124"/>
      <c r="RFX37"/>
      <c r="RFY37" s="124"/>
      <c r="RFZ37"/>
      <c r="RGA37" s="124"/>
      <c r="RGB37"/>
      <c r="RGC37" s="124"/>
      <c r="RGD37"/>
      <c r="RGE37" s="124"/>
      <c r="RGF37"/>
      <c r="RGG37" s="124"/>
      <c r="RGH37"/>
      <c r="RGI37" s="124"/>
      <c r="RGJ37"/>
      <c r="RGK37" s="124"/>
      <c r="RGL37"/>
      <c r="RGM37" s="124"/>
      <c r="RGN37"/>
      <c r="RGO37" s="124"/>
      <c r="RGP37"/>
      <c r="RGQ37" s="124"/>
      <c r="RGR37"/>
      <c r="RGS37" s="124"/>
      <c r="RGT37"/>
      <c r="RGU37" s="124"/>
      <c r="RGV37"/>
      <c r="RGW37" s="124"/>
      <c r="RGX37"/>
      <c r="RGY37" s="124"/>
      <c r="RGZ37"/>
      <c r="RHA37" s="124"/>
      <c r="RHB37"/>
      <c r="RHC37" s="124"/>
      <c r="RHD37"/>
      <c r="RHE37" s="124"/>
      <c r="RHF37"/>
      <c r="RHG37" s="124"/>
      <c r="RHH37"/>
      <c r="RHI37" s="124"/>
      <c r="RHJ37"/>
      <c r="RHK37" s="124"/>
      <c r="RHL37"/>
      <c r="RHM37" s="124"/>
      <c r="RHN37"/>
      <c r="RHO37" s="124"/>
      <c r="RHP37"/>
      <c r="RHQ37" s="124"/>
      <c r="RHR37"/>
      <c r="RHS37" s="124"/>
      <c r="RHT37"/>
      <c r="RHU37" s="124"/>
      <c r="RHV37"/>
      <c r="RHW37" s="124"/>
      <c r="RHX37"/>
      <c r="RHY37" s="124"/>
      <c r="RHZ37"/>
      <c r="RIA37" s="124"/>
      <c r="RIB37"/>
      <c r="RIC37" s="124"/>
      <c r="RID37"/>
      <c r="RIE37" s="124"/>
      <c r="RIF37"/>
      <c r="RIG37" s="124"/>
      <c r="RIH37"/>
      <c r="RII37" s="124"/>
      <c r="RIJ37"/>
      <c r="RIK37" s="124"/>
      <c r="RIL37"/>
      <c r="RIM37" s="124"/>
      <c r="RIN37"/>
      <c r="RIO37" s="124"/>
      <c r="RIP37"/>
      <c r="RIQ37" s="124"/>
      <c r="RIR37"/>
      <c r="RIS37" s="124"/>
      <c r="RIT37"/>
      <c r="RIU37" s="124"/>
      <c r="RIV37"/>
      <c r="RIW37" s="124"/>
      <c r="RIX37"/>
      <c r="RIY37" s="124"/>
      <c r="RIZ37"/>
      <c r="RJA37" s="124"/>
      <c r="RJB37"/>
      <c r="RJC37" s="124"/>
      <c r="RJD37"/>
      <c r="RJE37" s="124"/>
      <c r="RJF37"/>
      <c r="RJG37" s="124"/>
      <c r="RJH37"/>
      <c r="RJI37" s="124"/>
      <c r="RJJ37"/>
      <c r="RJK37" s="124"/>
      <c r="RJL37"/>
      <c r="RJM37" s="124"/>
      <c r="RJN37"/>
      <c r="RJO37" s="124"/>
      <c r="RJP37"/>
      <c r="RJQ37" s="124"/>
      <c r="RJR37"/>
      <c r="RJS37" s="124"/>
      <c r="RJT37"/>
      <c r="RJU37" s="124"/>
      <c r="RJV37"/>
      <c r="RJW37" s="124"/>
      <c r="RJX37"/>
      <c r="RJY37" s="124"/>
      <c r="RJZ37"/>
      <c r="RKA37" s="124"/>
      <c r="RKB37"/>
      <c r="RKC37" s="124"/>
      <c r="RKD37"/>
      <c r="RKE37" s="124"/>
      <c r="RKF37"/>
      <c r="RKG37" s="124"/>
      <c r="RKH37"/>
      <c r="RKI37" s="124"/>
      <c r="RKJ37"/>
      <c r="RKK37" s="124"/>
      <c r="RKL37"/>
      <c r="RKM37" s="124"/>
      <c r="RKN37"/>
      <c r="RKO37" s="124"/>
      <c r="RKP37"/>
      <c r="RKQ37" s="124"/>
      <c r="RKR37"/>
      <c r="RKS37" s="124"/>
      <c r="RKT37"/>
      <c r="RKU37" s="124"/>
      <c r="RKV37"/>
      <c r="RKW37" s="124"/>
      <c r="RKX37"/>
      <c r="RKY37" s="124"/>
      <c r="RKZ37"/>
      <c r="RLA37" s="124"/>
      <c r="RLB37"/>
      <c r="RLC37" s="124"/>
      <c r="RLD37"/>
      <c r="RLE37" s="124"/>
      <c r="RLF37"/>
      <c r="RLG37" s="124"/>
      <c r="RLH37"/>
      <c r="RLI37" s="124"/>
      <c r="RLJ37"/>
      <c r="RLK37" s="124"/>
      <c r="RLL37"/>
      <c r="RLM37" s="124"/>
      <c r="RLN37"/>
      <c r="RLO37" s="124"/>
      <c r="RLP37"/>
      <c r="RLQ37" s="124"/>
      <c r="RLR37"/>
      <c r="RLS37" s="124"/>
      <c r="RLT37"/>
      <c r="RLU37" s="124"/>
      <c r="RLV37"/>
      <c r="RLW37" s="124"/>
      <c r="RLX37"/>
      <c r="RLY37" s="124"/>
      <c r="RLZ37"/>
      <c r="RMA37" s="124"/>
      <c r="RMB37"/>
      <c r="RMC37" s="124"/>
      <c r="RMD37"/>
      <c r="RME37" s="124"/>
      <c r="RMF37"/>
      <c r="RMG37" s="124"/>
      <c r="RMH37"/>
      <c r="RMI37" s="124"/>
      <c r="RMJ37"/>
      <c r="RMK37" s="124"/>
      <c r="RML37"/>
      <c r="RMM37" s="124"/>
      <c r="RMN37"/>
      <c r="RMO37" s="124"/>
      <c r="RMP37"/>
      <c r="RMQ37" s="124"/>
      <c r="RMR37"/>
      <c r="RMS37" s="124"/>
      <c r="RMT37"/>
      <c r="RMU37" s="124"/>
      <c r="RMV37"/>
      <c r="RMW37" s="124"/>
      <c r="RMX37"/>
      <c r="RMY37" s="124"/>
      <c r="RMZ37"/>
      <c r="RNA37" s="124"/>
      <c r="RNB37"/>
      <c r="RNC37" s="124"/>
      <c r="RND37"/>
      <c r="RNE37" s="124"/>
      <c r="RNF37"/>
      <c r="RNG37" s="124"/>
      <c r="RNH37"/>
      <c r="RNI37" s="124"/>
      <c r="RNJ37"/>
      <c r="RNK37" s="124"/>
      <c r="RNL37"/>
      <c r="RNM37" s="124"/>
      <c r="RNN37"/>
      <c r="RNO37" s="124"/>
      <c r="RNP37"/>
      <c r="RNQ37" s="124"/>
      <c r="RNR37"/>
      <c r="RNS37" s="124"/>
      <c r="RNT37"/>
      <c r="RNU37" s="124"/>
      <c r="RNV37"/>
      <c r="RNW37" s="124"/>
      <c r="RNX37"/>
      <c r="RNY37" s="124"/>
      <c r="RNZ37"/>
      <c r="ROA37" s="124"/>
      <c r="ROB37"/>
      <c r="ROC37" s="124"/>
      <c r="ROD37"/>
      <c r="ROE37" s="124"/>
      <c r="ROF37"/>
      <c r="ROG37" s="124"/>
      <c r="ROH37"/>
      <c r="ROI37" s="124"/>
      <c r="ROJ37"/>
      <c r="ROK37" s="124"/>
      <c r="ROL37"/>
      <c r="ROM37" s="124"/>
      <c r="RON37"/>
      <c r="ROO37" s="124"/>
      <c r="ROP37"/>
      <c r="ROQ37" s="124"/>
      <c r="ROR37"/>
      <c r="ROS37" s="124"/>
      <c r="ROT37"/>
      <c r="ROU37" s="124"/>
      <c r="ROV37"/>
      <c r="ROW37" s="124"/>
      <c r="ROX37"/>
      <c r="ROY37" s="124"/>
      <c r="ROZ37"/>
      <c r="RPA37" s="124"/>
      <c r="RPB37"/>
      <c r="RPC37" s="124"/>
      <c r="RPD37"/>
      <c r="RPE37" s="124"/>
      <c r="RPF37"/>
      <c r="RPG37" s="124"/>
      <c r="RPH37"/>
      <c r="RPI37" s="124"/>
      <c r="RPJ37"/>
      <c r="RPK37" s="124"/>
      <c r="RPL37"/>
      <c r="RPM37" s="124"/>
      <c r="RPN37"/>
      <c r="RPO37" s="124"/>
      <c r="RPP37"/>
      <c r="RPQ37" s="124"/>
      <c r="RPR37"/>
      <c r="RPS37" s="124"/>
      <c r="RPT37"/>
      <c r="RPU37" s="124"/>
      <c r="RPV37"/>
      <c r="RPW37" s="124"/>
      <c r="RPX37"/>
      <c r="RPY37" s="124"/>
      <c r="RPZ37"/>
      <c r="RQA37" s="124"/>
      <c r="RQB37"/>
      <c r="RQC37" s="124"/>
      <c r="RQD37"/>
      <c r="RQE37" s="124"/>
      <c r="RQF37"/>
      <c r="RQG37" s="124"/>
      <c r="RQH37"/>
      <c r="RQI37" s="124"/>
      <c r="RQJ37"/>
      <c r="RQK37" s="124"/>
      <c r="RQL37"/>
      <c r="RQM37" s="124"/>
      <c r="RQN37"/>
      <c r="RQO37" s="124"/>
      <c r="RQP37"/>
      <c r="RQQ37" s="124"/>
      <c r="RQR37"/>
      <c r="RQS37" s="124"/>
      <c r="RQT37"/>
      <c r="RQU37" s="124"/>
      <c r="RQV37"/>
      <c r="RQW37" s="124"/>
      <c r="RQX37"/>
      <c r="RQY37" s="124"/>
      <c r="RQZ37"/>
      <c r="RRA37" s="124"/>
      <c r="RRB37"/>
      <c r="RRC37" s="124"/>
      <c r="RRD37"/>
      <c r="RRE37" s="124"/>
      <c r="RRF37"/>
      <c r="RRG37" s="124"/>
      <c r="RRH37"/>
      <c r="RRI37" s="124"/>
      <c r="RRJ37"/>
      <c r="RRK37" s="124"/>
      <c r="RRL37"/>
      <c r="RRM37" s="124"/>
      <c r="RRN37"/>
      <c r="RRO37" s="124"/>
      <c r="RRP37"/>
      <c r="RRQ37" s="124"/>
      <c r="RRR37"/>
      <c r="RRS37" s="124"/>
      <c r="RRT37"/>
      <c r="RRU37" s="124"/>
      <c r="RRV37"/>
      <c r="RRW37" s="124"/>
      <c r="RRX37"/>
      <c r="RRY37" s="124"/>
      <c r="RRZ37"/>
      <c r="RSA37" s="124"/>
      <c r="RSB37"/>
      <c r="RSC37" s="124"/>
      <c r="RSD37"/>
      <c r="RSE37" s="124"/>
      <c r="RSF37"/>
      <c r="RSG37" s="124"/>
      <c r="RSH37"/>
      <c r="RSI37" s="124"/>
      <c r="RSJ37"/>
      <c r="RSK37" s="124"/>
      <c r="RSL37"/>
      <c r="RSM37" s="124"/>
      <c r="RSN37"/>
      <c r="RSO37" s="124"/>
      <c r="RSP37"/>
      <c r="RSQ37" s="124"/>
      <c r="RSR37"/>
      <c r="RSS37" s="124"/>
      <c r="RST37"/>
      <c r="RSU37" s="124"/>
      <c r="RSV37"/>
      <c r="RSW37" s="124"/>
      <c r="RSX37"/>
      <c r="RSY37" s="124"/>
      <c r="RSZ37"/>
      <c r="RTA37" s="124"/>
      <c r="RTB37"/>
      <c r="RTC37" s="124"/>
      <c r="RTD37"/>
      <c r="RTE37" s="124"/>
      <c r="RTF37"/>
      <c r="RTG37" s="124"/>
      <c r="RTH37"/>
      <c r="RTI37" s="124"/>
      <c r="RTJ37"/>
      <c r="RTK37" s="124"/>
      <c r="RTL37"/>
      <c r="RTM37" s="124"/>
      <c r="RTN37"/>
      <c r="RTO37" s="124"/>
      <c r="RTP37"/>
      <c r="RTQ37" s="124"/>
      <c r="RTR37"/>
      <c r="RTS37" s="124"/>
      <c r="RTT37"/>
      <c r="RTU37" s="124"/>
      <c r="RTV37"/>
      <c r="RTW37" s="124"/>
      <c r="RTX37"/>
      <c r="RTY37" s="124"/>
      <c r="RTZ37"/>
      <c r="RUA37" s="124"/>
      <c r="RUB37"/>
      <c r="RUC37" s="124"/>
      <c r="RUD37"/>
      <c r="RUE37" s="124"/>
      <c r="RUF37"/>
      <c r="RUG37" s="124"/>
      <c r="RUH37"/>
      <c r="RUI37" s="124"/>
      <c r="RUJ37"/>
      <c r="RUK37" s="124"/>
      <c r="RUL37"/>
      <c r="RUM37" s="124"/>
      <c r="RUN37"/>
      <c r="RUO37" s="124"/>
      <c r="RUP37"/>
      <c r="RUQ37" s="124"/>
      <c r="RUR37"/>
      <c r="RUS37" s="124"/>
      <c r="RUT37"/>
      <c r="RUU37" s="124"/>
      <c r="RUV37"/>
      <c r="RUW37" s="124"/>
      <c r="RUX37"/>
      <c r="RUY37" s="124"/>
      <c r="RUZ37"/>
      <c r="RVA37" s="124"/>
      <c r="RVB37"/>
      <c r="RVC37" s="124"/>
      <c r="RVD37"/>
      <c r="RVE37" s="124"/>
      <c r="RVF37"/>
      <c r="RVG37" s="124"/>
      <c r="RVH37"/>
      <c r="RVI37" s="124"/>
      <c r="RVJ37"/>
      <c r="RVK37" s="124"/>
      <c r="RVL37"/>
      <c r="RVM37" s="124"/>
      <c r="RVN37"/>
      <c r="RVO37" s="124"/>
      <c r="RVP37"/>
      <c r="RVQ37" s="124"/>
      <c r="RVR37"/>
      <c r="RVS37" s="124"/>
      <c r="RVT37"/>
      <c r="RVU37" s="124"/>
      <c r="RVV37"/>
      <c r="RVW37" s="124"/>
      <c r="RVX37"/>
      <c r="RVY37" s="124"/>
      <c r="RVZ37"/>
      <c r="RWA37" s="124"/>
      <c r="RWB37"/>
      <c r="RWC37" s="124"/>
      <c r="RWD37"/>
      <c r="RWE37" s="124"/>
      <c r="RWF37"/>
      <c r="RWG37" s="124"/>
      <c r="RWH37"/>
      <c r="RWI37" s="124"/>
      <c r="RWJ37"/>
      <c r="RWK37" s="124"/>
      <c r="RWL37"/>
      <c r="RWM37" s="124"/>
      <c r="RWN37"/>
      <c r="RWO37" s="124"/>
      <c r="RWP37"/>
      <c r="RWQ37" s="124"/>
      <c r="RWR37"/>
      <c r="RWS37" s="124"/>
      <c r="RWT37"/>
      <c r="RWU37" s="124"/>
      <c r="RWV37"/>
      <c r="RWW37" s="124"/>
      <c r="RWX37"/>
      <c r="RWY37" s="124"/>
      <c r="RWZ37"/>
      <c r="RXA37" s="124"/>
      <c r="RXB37"/>
      <c r="RXC37" s="124"/>
      <c r="RXD37"/>
      <c r="RXE37" s="124"/>
      <c r="RXF37"/>
      <c r="RXG37" s="124"/>
      <c r="RXH37"/>
      <c r="RXI37" s="124"/>
      <c r="RXJ37"/>
      <c r="RXK37" s="124"/>
      <c r="RXL37"/>
      <c r="RXM37" s="124"/>
      <c r="RXN37"/>
      <c r="RXO37" s="124"/>
      <c r="RXP37"/>
      <c r="RXQ37" s="124"/>
      <c r="RXR37"/>
      <c r="RXS37" s="124"/>
      <c r="RXT37"/>
      <c r="RXU37" s="124"/>
      <c r="RXV37"/>
      <c r="RXW37" s="124"/>
      <c r="RXX37"/>
      <c r="RXY37" s="124"/>
      <c r="RXZ37"/>
      <c r="RYA37" s="124"/>
      <c r="RYB37"/>
      <c r="RYC37" s="124"/>
      <c r="RYD37"/>
      <c r="RYE37" s="124"/>
      <c r="RYF37"/>
      <c r="RYG37" s="124"/>
      <c r="RYH37"/>
      <c r="RYI37" s="124"/>
      <c r="RYJ37"/>
      <c r="RYK37" s="124"/>
      <c r="RYL37"/>
      <c r="RYM37" s="124"/>
      <c r="RYN37"/>
      <c r="RYO37" s="124"/>
      <c r="RYP37"/>
      <c r="RYQ37" s="124"/>
      <c r="RYR37"/>
      <c r="RYS37" s="124"/>
      <c r="RYT37"/>
      <c r="RYU37" s="124"/>
      <c r="RYV37"/>
      <c r="RYW37" s="124"/>
      <c r="RYX37"/>
      <c r="RYY37" s="124"/>
      <c r="RYZ37"/>
      <c r="RZA37" s="124"/>
      <c r="RZB37"/>
      <c r="RZC37" s="124"/>
      <c r="RZD37"/>
      <c r="RZE37" s="124"/>
      <c r="RZF37"/>
      <c r="RZG37" s="124"/>
      <c r="RZH37"/>
      <c r="RZI37" s="124"/>
      <c r="RZJ37"/>
      <c r="RZK37" s="124"/>
      <c r="RZL37"/>
      <c r="RZM37" s="124"/>
      <c r="RZN37"/>
      <c r="RZO37" s="124"/>
      <c r="RZP37"/>
      <c r="RZQ37" s="124"/>
      <c r="RZR37"/>
      <c r="RZS37" s="124"/>
      <c r="RZT37"/>
      <c r="RZU37" s="124"/>
      <c r="RZV37"/>
      <c r="RZW37" s="124"/>
      <c r="RZX37"/>
      <c r="RZY37" s="124"/>
      <c r="RZZ37"/>
      <c r="SAA37" s="124"/>
      <c r="SAB37"/>
      <c r="SAC37" s="124"/>
      <c r="SAD37"/>
      <c r="SAE37" s="124"/>
      <c r="SAF37"/>
      <c r="SAG37" s="124"/>
      <c r="SAH37"/>
      <c r="SAI37" s="124"/>
      <c r="SAJ37"/>
      <c r="SAK37" s="124"/>
      <c r="SAL37"/>
      <c r="SAM37" s="124"/>
      <c r="SAN37"/>
      <c r="SAO37" s="124"/>
      <c r="SAP37"/>
      <c r="SAQ37" s="124"/>
      <c r="SAR37"/>
      <c r="SAS37" s="124"/>
      <c r="SAT37"/>
      <c r="SAU37" s="124"/>
      <c r="SAV37"/>
      <c r="SAW37" s="124"/>
      <c r="SAX37"/>
      <c r="SAY37" s="124"/>
      <c r="SAZ37"/>
      <c r="SBA37" s="124"/>
      <c r="SBB37"/>
      <c r="SBC37" s="124"/>
      <c r="SBD37"/>
      <c r="SBE37" s="124"/>
      <c r="SBF37"/>
      <c r="SBG37" s="124"/>
      <c r="SBH37"/>
      <c r="SBI37" s="124"/>
      <c r="SBJ37"/>
      <c r="SBK37" s="124"/>
      <c r="SBL37"/>
      <c r="SBM37" s="124"/>
      <c r="SBN37"/>
      <c r="SBO37" s="124"/>
      <c r="SBP37"/>
      <c r="SBQ37" s="124"/>
      <c r="SBR37"/>
      <c r="SBS37" s="124"/>
      <c r="SBT37"/>
      <c r="SBU37" s="124"/>
      <c r="SBV37"/>
      <c r="SBW37" s="124"/>
      <c r="SBX37"/>
      <c r="SBY37" s="124"/>
      <c r="SBZ37"/>
      <c r="SCA37" s="124"/>
      <c r="SCB37"/>
      <c r="SCC37" s="124"/>
      <c r="SCD37"/>
      <c r="SCE37" s="124"/>
      <c r="SCF37"/>
      <c r="SCG37" s="124"/>
      <c r="SCH37"/>
      <c r="SCI37" s="124"/>
      <c r="SCJ37"/>
      <c r="SCK37" s="124"/>
      <c r="SCL37"/>
      <c r="SCM37" s="124"/>
      <c r="SCN37"/>
      <c r="SCO37" s="124"/>
      <c r="SCP37"/>
      <c r="SCQ37" s="124"/>
      <c r="SCR37"/>
      <c r="SCS37" s="124"/>
      <c r="SCT37"/>
      <c r="SCU37" s="124"/>
      <c r="SCV37"/>
      <c r="SCW37" s="124"/>
      <c r="SCX37"/>
      <c r="SCY37" s="124"/>
      <c r="SCZ37"/>
      <c r="SDA37" s="124"/>
      <c r="SDB37"/>
      <c r="SDC37" s="124"/>
      <c r="SDD37"/>
      <c r="SDE37" s="124"/>
      <c r="SDF37"/>
      <c r="SDG37" s="124"/>
      <c r="SDH37"/>
      <c r="SDI37" s="124"/>
      <c r="SDJ37"/>
      <c r="SDK37" s="124"/>
      <c r="SDL37"/>
      <c r="SDM37" s="124"/>
      <c r="SDN37"/>
      <c r="SDO37" s="124"/>
      <c r="SDP37"/>
      <c r="SDQ37" s="124"/>
      <c r="SDR37"/>
      <c r="SDS37" s="124"/>
      <c r="SDT37"/>
      <c r="SDU37" s="124"/>
      <c r="SDV37"/>
      <c r="SDW37" s="124"/>
      <c r="SDX37"/>
      <c r="SDY37" s="124"/>
      <c r="SDZ37"/>
      <c r="SEA37" s="124"/>
      <c r="SEB37"/>
      <c r="SEC37" s="124"/>
      <c r="SED37"/>
      <c r="SEE37" s="124"/>
      <c r="SEF37"/>
      <c r="SEG37" s="124"/>
      <c r="SEH37"/>
      <c r="SEI37" s="124"/>
      <c r="SEJ37"/>
      <c r="SEK37" s="124"/>
      <c r="SEL37"/>
      <c r="SEM37" s="124"/>
      <c r="SEN37"/>
      <c r="SEO37" s="124"/>
      <c r="SEP37"/>
      <c r="SEQ37" s="124"/>
      <c r="SER37"/>
      <c r="SES37" s="124"/>
      <c r="SET37"/>
      <c r="SEU37" s="124"/>
      <c r="SEV37"/>
      <c r="SEW37" s="124"/>
      <c r="SEX37"/>
      <c r="SEY37" s="124"/>
      <c r="SEZ37"/>
      <c r="SFA37" s="124"/>
      <c r="SFB37"/>
      <c r="SFC37" s="124"/>
      <c r="SFD37"/>
      <c r="SFE37" s="124"/>
      <c r="SFF37"/>
      <c r="SFG37" s="124"/>
      <c r="SFH37"/>
      <c r="SFI37" s="124"/>
      <c r="SFJ37"/>
      <c r="SFK37" s="124"/>
      <c r="SFL37"/>
      <c r="SFM37" s="124"/>
      <c r="SFN37"/>
      <c r="SFO37" s="124"/>
      <c r="SFP37"/>
      <c r="SFQ37" s="124"/>
      <c r="SFR37"/>
      <c r="SFS37" s="124"/>
      <c r="SFT37"/>
      <c r="SFU37" s="124"/>
      <c r="SFV37"/>
      <c r="SFW37" s="124"/>
      <c r="SFX37"/>
      <c r="SFY37" s="124"/>
      <c r="SFZ37"/>
      <c r="SGA37" s="124"/>
      <c r="SGB37"/>
      <c r="SGC37" s="124"/>
      <c r="SGD37"/>
      <c r="SGE37" s="124"/>
      <c r="SGF37"/>
      <c r="SGG37" s="124"/>
      <c r="SGH37"/>
      <c r="SGI37" s="124"/>
      <c r="SGJ37"/>
      <c r="SGK37" s="124"/>
      <c r="SGL37"/>
      <c r="SGM37" s="124"/>
      <c r="SGN37"/>
      <c r="SGO37" s="124"/>
      <c r="SGP37"/>
      <c r="SGQ37" s="124"/>
      <c r="SGR37"/>
      <c r="SGS37" s="124"/>
      <c r="SGT37"/>
      <c r="SGU37" s="124"/>
      <c r="SGV37"/>
      <c r="SGW37" s="124"/>
      <c r="SGX37"/>
      <c r="SGY37" s="124"/>
      <c r="SGZ37"/>
      <c r="SHA37" s="124"/>
      <c r="SHB37"/>
      <c r="SHC37" s="124"/>
      <c r="SHD37"/>
      <c r="SHE37" s="124"/>
      <c r="SHF37"/>
      <c r="SHG37" s="124"/>
      <c r="SHH37"/>
      <c r="SHI37" s="124"/>
      <c r="SHJ37"/>
      <c r="SHK37" s="124"/>
      <c r="SHL37"/>
      <c r="SHM37" s="124"/>
      <c r="SHN37"/>
      <c r="SHO37" s="124"/>
      <c r="SHP37"/>
      <c r="SHQ37" s="124"/>
      <c r="SHR37"/>
      <c r="SHS37" s="124"/>
      <c r="SHT37"/>
      <c r="SHU37" s="124"/>
      <c r="SHV37"/>
      <c r="SHW37" s="124"/>
      <c r="SHX37"/>
      <c r="SHY37" s="124"/>
      <c r="SHZ37"/>
      <c r="SIA37" s="124"/>
      <c r="SIB37"/>
      <c r="SIC37" s="124"/>
      <c r="SID37"/>
      <c r="SIE37" s="124"/>
      <c r="SIF37"/>
      <c r="SIG37" s="124"/>
      <c r="SIH37"/>
      <c r="SII37" s="124"/>
      <c r="SIJ37"/>
      <c r="SIK37" s="124"/>
      <c r="SIL37"/>
      <c r="SIM37" s="124"/>
      <c r="SIN37"/>
      <c r="SIO37" s="124"/>
      <c r="SIP37"/>
      <c r="SIQ37" s="124"/>
      <c r="SIR37"/>
      <c r="SIS37" s="124"/>
      <c r="SIT37"/>
      <c r="SIU37" s="124"/>
      <c r="SIV37"/>
      <c r="SIW37" s="124"/>
      <c r="SIX37"/>
      <c r="SIY37" s="124"/>
      <c r="SIZ37"/>
      <c r="SJA37" s="124"/>
      <c r="SJB37"/>
      <c r="SJC37" s="124"/>
      <c r="SJD37"/>
      <c r="SJE37" s="124"/>
      <c r="SJF37"/>
      <c r="SJG37" s="124"/>
      <c r="SJH37"/>
      <c r="SJI37" s="124"/>
      <c r="SJJ37"/>
      <c r="SJK37" s="124"/>
      <c r="SJL37"/>
      <c r="SJM37" s="124"/>
      <c r="SJN37"/>
      <c r="SJO37" s="124"/>
      <c r="SJP37"/>
      <c r="SJQ37" s="124"/>
      <c r="SJR37"/>
      <c r="SJS37" s="124"/>
      <c r="SJT37"/>
      <c r="SJU37" s="124"/>
      <c r="SJV37"/>
      <c r="SJW37" s="124"/>
      <c r="SJX37"/>
      <c r="SJY37" s="124"/>
      <c r="SJZ37"/>
      <c r="SKA37" s="124"/>
      <c r="SKB37"/>
      <c r="SKC37" s="124"/>
      <c r="SKD37"/>
      <c r="SKE37" s="124"/>
      <c r="SKF37"/>
      <c r="SKG37" s="124"/>
      <c r="SKH37"/>
      <c r="SKI37" s="124"/>
      <c r="SKJ37"/>
      <c r="SKK37" s="124"/>
      <c r="SKL37"/>
      <c r="SKM37" s="124"/>
      <c r="SKN37"/>
      <c r="SKO37" s="124"/>
      <c r="SKP37"/>
      <c r="SKQ37" s="124"/>
      <c r="SKR37"/>
      <c r="SKS37" s="124"/>
      <c r="SKT37"/>
      <c r="SKU37" s="124"/>
      <c r="SKV37"/>
      <c r="SKW37" s="124"/>
      <c r="SKX37"/>
      <c r="SKY37" s="124"/>
      <c r="SKZ37"/>
      <c r="SLA37" s="124"/>
      <c r="SLB37"/>
      <c r="SLC37" s="124"/>
      <c r="SLD37"/>
      <c r="SLE37" s="124"/>
      <c r="SLF37"/>
      <c r="SLG37" s="124"/>
      <c r="SLH37"/>
      <c r="SLI37" s="124"/>
      <c r="SLJ37"/>
      <c r="SLK37" s="124"/>
      <c r="SLL37"/>
      <c r="SLM37" s="124"/>
      <c r="SLN37"/>
      <c r="SLO37" s="124"/>
      <c r="SLP37"/>
      <c r="SLQ37" s="124"/>
      <c r="SLR37"/>
      <c r="SLS37" s="124"/>
      <c r="SLT37"/>
      <c r="SLU37" s="124"/>
      <c r="SLV37"/>
      <c r="SLW37" s="124"/>
      <c r="SLX37"/>
      <c r="SLY37" s="124"/>
      <c r="SLZ37"/>
      <c r="SMA37" s="124"/>
      <c r="SMB37"/>
      <c r="SMC37" s="124"/>
      <c r="SMD37"/>
      <c r="SME37" s="124"/>
      <c r="SMF37"/>
      <c r="SMG37" s="124"/>
      <c r="SMH37"/>
      <c r="SMI37" s="124"/>
      <c r="SMJ37"/>
      <c r="SMK37" s="124"/>
      <c r="SML37"/>
      <c r="SMM37" s="124"/>
      <c r="SMN37"/>
      <c r="SMO37" s="124"/>
      <c r="SMP37"/>
      <c r="SMQ37" s="124"/>
      <c r="SMR37"/>
      <c r="SMS37" s="124"/>
      <c r="SMT37"/>
      <c r="SMU37" s="124"/>
      <c r="SMV37"/>
      <c r="SMW37" s="124"/>
      <c r="SMX37"/>
      <c r="SMY37" s="124"/>
      <c r="SMZ37"/>
      <c r="SNA37" s="124"/>
      <c r="SNB37"/>
      <c r="SNC37" s="124"/>
      <c r="SND37"/>
      <c r="SNE37" s="124"/>
      <c r="SNF37"/>
      <c r="SNG37" s="124"/>
      <c r="SNH37"/>
      <c r="SNI37" s="124"/>
      <c r="SNJ37"/>
      <c r="SNK37" s="124"/>
      <c r="SNL37"/>
      <c r="SNM37" s="124"/>
      <c r="SNN37"/>
      <c r="SNO37" s="124"/>
      <c r="SNP37"/>
      <c r="SNQ37" s="124"/>
      <c r="SNR37"/>
      <c r="SNS37" s="124"/>
      <c r="SNT37"/>
      <c r="SNU37" s="124"/>
      <c r="SNV37"/>
      <c r="SNW37" s="124"/>
      <c r="SNX37"/>
      <c r="SNY37" s="124"/>
      <c r="SNZ37"/>
      <c r="SOA37" s="124"/>
      <c r="SOB37"/>
      <c r="SOC37" s="124"/>
      <c r="SOD37"/>
      <c r="SOE37" s="124"/>
      <c r="SOF37"/>
      <c r="SOG37" s="124"/>
      <c r="SOH37"/>
      <c r="SOI37" s="124"/>
      <c r="SOJ37"/>
      <c r="SOK37" s="124"/>
      <c r="SOL37"/>
      <c r="SOM37" s="124"/>
      <c r="SON37"/>
      <c r="SOO37" s="124"/>
      <c r="SOP37"/>
      <c r="SOQ37" s="124"/>
      <c r="SOR37"/>
      <c r="SOS37" s="124"/>
      <c r="SOT37"/>
      <c r="SOU37" s="124"/>
      <c r="SOV37"/>
      <c r="SOW37" s="124"/>
      <c r="SOX37"/>
      <c r="SOY37" s="124"/>
      <c r="SOZ37"/>
      <c r="SPA37" s="124"/>
      <c r="SPB37"/>
      <c r="SPC37" s="124"/>
      <c r="SPD37"/>
      <c r="SPE37" s="124"/>
      <c r="SPF37"/>
      <c r="SPG37" s="124"/>
      <c r="SPH37"/>
      <c r="SPI37" s="124"/>
      <c r="SPJ37"/>
      <c r="SPK37" s="124"/>
      <c r="SPL37"/>
      <c r="SPM37" s="124"/>
      <c r="SPN37"/>
      <c r="SPO37" s="124"/>
      <c r="SPP37"/>
      <c r="SPQ37" s="124"/>
      <c r="SPR37"/>
      <c r="SPS37" s="124"/>
      <c r="SPT37"/>
      <c r="SPU37" s="124"/>
      <c r="SPV37"/>
      <c r="SPW37" s="124"/>
      <c r="SPX37"/>
      <c r="SPY37" s="124"/>
      <c r="SPZ37"/>
      <c r="SQA37" s="124"/>
      <c r="SQB37"/>
      <c r="SQC37" s="124"/>
      <c r="SQD37"/>
      <c r="SQE37" s="124"/>
      <c r="SQF37"/>
      <c r="SQG37" s="124"/>
      <c r="SQH37"/>
      <c r="SQI37" s="124"/>
      <c r="SQJ37"/>
      <c r="SQK37" s="124"/>
      <c r="SQL37"/>
      <c r="SQM37" s="124"/>
      <c r="SQN37"/>
      <c r="SQO37" s="124"/>
      <c r="SQP37"/>
      <c r="SQQ37" s="124"/>
      <c r="SQR37"/>
      <c r="SQS37" s="124"/>
      <c r="SQT37"/>
      <c r="SQU37" s="124"/>
      <c r="SQV37"/>
      <c r="SQW37" s="124"/>
      <c r="SQX37"/>
      <c r="SQY37" s="124"/>
      <c r="SQZ37"/>
      <c r="SRA37" s="124"/>
      <c r="SRB37"/>
      <c r="SRC37" s="124"/>
      <c r="SRD37"/>
      <c r="SRE37" s="124"/>
      <c r="SRF37"/>
      <c r="SRG37" s="124"/>
      <c r="SRH37"/>
      <c r="SRI37" s="124"/>
      <c r="SRJ37"/>
      <c r="SRK37" s="124"/>
      <c r="SRL37"/>
      <c r="SRM37" s="124"/>
      <c r="SRN37"/>
      <c r="SRO37" s="124"/>
      <c r="SRP37"/>
      <c r="SRQ37" s="124"/>
      <c r="SRR37"/>
      <c r="SRS37" s="124"/>
      <c r="SRT37"/>
      <c r="SRU37" s="124"/>
      <c r="SRV37"/>
      <c r="SRW37" s="124"/>
      <c r="SRX37"/>
      <c r="SRY37" s="124"/>
      <c r="SRZ37"/>
      <c r="SSA37" s="124"/>
      <c r="SSB37"/>
      <c r="SSC37" s="124"/>
      <c r="SSD37"/>
      <c r="SSE37" s="124"/>
      <c r="SSF37"/>
      <c r="SSG37" s="124"/>
      <c r="SSH37"/>
      <c r="SSI37" s="124"/>
      <c r="SSJ37"/>
      <c r="SSK37" s="124"/>
      <c r="SSL37"/>
      <c r="SSM37" s="124"/>
      <c r="SSN37"/>
      <c r="SSO37" s="124"/>
      <c r="SSP37"/>
      <c r="SSQ37" s="124"/>
      <c r="SSR37"/>
      <c r="SSS37" s="124"/>
      <c r="SST37"/>
      <c r="SSU37" s="124"/>
      <c r="SSV37"/>
      <c r="SSW37" s="124"/>
      <c r="SSX37"/>
      <c r="SSY37" s="124"/>
      <c r="SSZ37"/>
      <c r="STA37" s="124"/>
      <c r="STB37"/>
      <c r="STC37" s="124"/>
      <c r="STD37"/>
      <c r="STE37" s="124"/>
      <c r="STF37"/>
      <c r="STG37" s="124"/>
      <c r="STH37"/>
      <c r="STI37" s="124"/>
      <c r="STJ37"/>
      <c r="STK37" s="124"/>
      <c r="STL37"/>
      <c r="STM37" s="124"/>
      <c r="STN37"/>
      <c r="STO37" s="124"/>
      <c r="STP37"/>
      <c r="STQ37" s="124"/>
      <c r="STR37"/>
      <c r="STS37" s="124"/>
      <c r="STT37"/>
      <c r="STU37" s="124"/>
      <c r="STV37"/>
      <c r="STW37" s="124"/>
      <c r="STX37"/>
      <c r="STY37" s="124"/>
      <c r="STZ37"/>
      <c r="SUA37" s="124"/>
      <c r="SUB37"/>
      <c r="SUC37" s="124"/>
      <c r="SUD37"/>
      <c r="SUE37" s="124"/>
      <c r="SUF37"/>
      <c r="SUG37" s="124"/>
      <c r="SUH37"/>
      <c r="SUI37" s="124"/>
      <c r="SUJ37"/>
      <c r="SUK37" s="124"/>
      <c r="SUL37"/>
      <c r="SUM37" s="124"/>
      <c r="SUN37"/>
      <c r="SUO37" s="124"/>
      <c r="SUP37"/>
      <c r="SUQ37" s="124"/>
      <c r="SUR37"/>
      <c r="SUS37" s="124"/>
      <c r="SUT37"/>
      <c r="SUU37" s="124"/>
      <c r="SUV37"/>
      <c r="SUW37" s="124"/>
      <c r="SUX37"/>
      <c r="SUY37" s="124"/>
      <c r="SUZ37"/>
      <c r="SVA37" s="124"/>
      <c r="SVB37"/>
      <c r="SVC37" s="124"/>
      <c r="SVD37"/>
      <c r="SVE37" s="124"/>
      <c r="SVF37"/>
      <c r="SVG37" s="124"/>
      <c r="SVH37"/>
      <c r="SVI37" s="124"/>
      <c r="SVJ37"/>
      <c r="SVK37" s="124"/>
      <c r="SVL37"/>
      <c r="SVM37" s="124"/>
      <c r="SVN37"/>
      <c r="SVO37" s="124"/>
      <c r="SVP37"/>
      <c r="SVQ37" s="124"/>
      <c r="SVR37"/>
      <c r="SVS37" s="124"/>
      <c r="SVT37"/>
      <c r="SVU37" s="124"/>
      <c r="SVV37"/>
      <c r="SVW37" s="124"/>
      <c r="SVX37"/>
      <c r="SVY37" s="124"/>
      <c r="SVZ37"/>
      <c r="SWA37" s="124"/>
      <c r="SWB37"/>
      <c r="SWC37" s="124"/>
      <c r="SWD37"/>
      <c r="SWE37" s="124"/>
      <c r="SWF37"/>
      <c r="SWG37" s="124"/>
      <c r="SWH37"/>
      <c r="SWI37" s="124"/>
      <c r="SWJ37"/>
      <c r="SWK37" s="124"/>
      <c r="SWL37"/>
      <c r="SWM37" s="124"/>
      <c r="SWN37"/>
      <c r="SWO37" s="124"/>
      <c r="SWP37"/>
      <c r="SWQ37" s="124"/>
      <c r="SWR37"/>
      <c r="SWS37" s="124"/>
      <c r="SWT37"/>
      <c r="SWU37" s="124"/>
      <c r="SWV37"/>
      <c r="SWW37" s="124"/>
      <c r="SWX37"/>
      <c r="SWY37" s="124"/>
      <c r="SWZ37"/>
      <c r="SXA37" s="124"/>
      <c r="SXB37"/>
      <c r="SXC37" s="124"/>
      <c r="SXD37"/>
      <c r="SXE37" s="124"/>
      <c r="SXF37"/>
      <c r="SXG37" s="124"/>
      <c r="SXH37"/>
      <c r="SXI37" s="124"/>
      <c r="SXJ37"/>
      <c r="SXK37" s="124"/>
      <c r="SXL37"/>
      <c r="SXM37" s="124"/>
      <c r="SXN37"/>
      <c r="SXO37" s="124"/>
      <c r="SXP37"/>
      <c r="SXQ37" s="124"/>
      <c r="SXR37"/>
      <c r="SXS37" s="124"/>
      <c r="SXT37"/>
      <c r="SXU37" s="124"/>
      <c r="SXV37"/>
      <c r="SXW37" s="124"/>
      <c r="SXX37"/>
      <c r="SXY37" s="124"/>
      <c r="SXZ37"/>
      <c r="SYA37" s="124"/>
      <c r="SYB37"/>
      <c r="SYC37" s="124"/>
      <c r="SYD37"/>
      <c r="SYE37" s="124"/>
      <c r="SYF37"/>
      <c r="SYG37" s="124"/>
      <c r="SYH37"/>
      <c r="SYI37" s="124"/>
      <c r="SYJ37"/>
      <c r="SYK37" s="124"/>
      <c r="SYL37"/>
      <c r="SYM37" s="124"/>
      <c r="SYN37"/>
      <c r="SYO37" s="124"/>
      <c r="SYP37"/>
      <c r="SYQ37" s="124"/>
      <c r="SYR37"/>
      <c r="SYS37" s="124"/>
      <c r="SYT37"/>
      <c r="SYU37" s="124"/>
      <c r="SYV37"/>
      <c r="SYW37" s="124"/>
      <c r="SYX37"/>
      <c r="SYY37" s="124"/>
      <c r="SYZ37"/>
      <c r="SZA37" s="124"/>
      <c r="SZB37"/>
      <c r="SZC37" s="124"/>
      <c r="SZD37"/>
      <c r="SZE37" s="124"/>
      <c r="SZF37"/>
      <c r="SZG37" s="124"/>
      <c r="SZH37"/>
      <c r="SZI37" s="124"/>
      <c r="SZJ37"/>
      <c r="SZK37" s="124"/>
      <c r="SZL37"/>
      <c r="SZM37" s="124"/>
      <c r="SZN37"/>
      <c r="SZO37" s="124"/>
      <c r="SZP37"/>
      <c r="SZQ37" s="124"/>
      <c r="SZR37"/>
      <c r="SZS37" s="124"/>
      <c r="SZT37"/>
      <c r="SZU37" s="124"/>
      <c r="SZV37"/>
      <c r="SZW37" s="124"/>
      <c r="SZX37"/>
      <c r="SZY37" s="124"/>
      <c r="SZZ37"/>
      <c r="TAA37" s="124"/>
      <c r="TAB37"/>
      <c r="TAC37" s="124"/>
      <c r="TAD37"/>
      <c r="TAE37" s="124"/>
      <c r="TAF37"/>
      <c r="TAG37" s="124"/>
      <c r="TAH37"/>
      <c r="TAI37" s="124"/>
      <c r="TAJ37"/>
      <c r="TAK37" s="124"/>
      <c r="TAL37"/>
      <c r="TAM37" s="124"/>
      <c r="TAN37"/>
      <c r="TAO37" s="124"/>
      <c r="TAP37"/>
      <c r="TAQ37" s="124"/>
      <c r="TAR37"/>
      <c r="TAS37" s="124"/>
      <c r="TAT37"/>
      <c r="TAU37" s="124"/>
      <c r="TAV37"/>
      <c r="TAW37" s="124"/>
      <c r="TAX37"/>
      <c r="TAY37" s="124"/>
      <c r="TAZ37"/>
      <c r="TBA37" s="124"/>
      <c r="TBB37"/>
      <c r="TBC37" s="124"/>
      <c r="TBD37"/>
      <c r="TBE37" s="124"/>
      <c r="TBF37"/>
      <c r="TBG37" s="124"/>
      <c r="TBH37"/>
      <c r="TBI37" s="124"/>
      <c r="TBJ37"/>
      <c r="TBK37" s="124"/>
      <c r="TBL37"/>
      <c r="TBM37" s="124"/>
      <c r="TBN37"/>
      <c r="TBO37" s="124"/>
      <c r="TBP37"/>
      <c r="TBQ37" s="124"/>
      <c r="TBR37"/>
      <c r="TBS37" s="124"/>
      <c r="TBT37"/>
      <c r="TBU37" s="124"/>
      <c r="TBV37"/>
      <c r="TBW37" s="124"/>
      <c r="TBX37"/>
      <c r="TBY37" s="124"/>
      <c r="TBZ37"/>
      <c r="TCA37" s="124"/>
      <c r="TCB37"/>
      <c r="TCC37" s="124"/>
      <c r="TCD37"/>
      <c r="TCE37" s="124"/>
      <c r="TCF37"/>
      <c r="TCG37" s="124"/>
      <c r="TCH37"/>
      <c r="TCI37" s="124"/>
      <c r="TCJ37"/>
      <c r="TCK37" s="124"/>
      <c r="TCL37"/>
      <c r="TCM37" s="124"/>
      <c r="TCN37"/>
      <c r="TCO37" s="124"/>
      <c r="TCP37"/>
      <c r="TCQ37" s="124"/>
      <c r="TCR37"/>
      <c r="TCS37" s="124"/>
      <c r="TCT37"/>
      <c r="TCU37" s="124"/>
      <c r="TCV37"/>
      <c r="TCW37" s="124"/>
      <c r="TCX37"/>
      <c r="TCY37" s="124"/>
      <c r="TCZ37"/>
      <c r="TDA37" s="124"/>
      <c r="TDB37"/>
      <c r="TDC37" s="124"/>
      <c r="TDD37"/>
      <c r="TDE37" s="124"/>
      <c r="TDF37"/>
      <c r="TDG37" s="124"/>
      <c r="TDH37"/>
      <c r="TDI37" s="124"/>
      <c r="TDJ37"/>
      <c r="TDK37" s="124"/>
      <c r="TDL37"/>
      <c r="TDM37" s="124"/>
      <c r="TDN37"/>
      <c r="TDO37" s="124"/>
      <c r="TDP37"/>
      <c r="TDQ37" s="124"/>
      <c r="TDR37"/>
      <c r="TDS37" s="124"/>
      <c r="TDT37"/>
      <c r="TDU37" s="124"/>
      <c r="TDV37"/>
      <c r="TDW37" s="124"/>
      <c r="TDX37"/>
      <c r="TDY37" s="124"/>
      <c r="TDZ37"/>
      <c r="TEA37" s="124"/>
      <c r="TEB37"/>
      <c r="TEC37" s="124"/>
      <c r="TED37"/>
      <c r="TEE37" s="124"/>
      <c r="TEF37"/>
      <c r="TEG37" s="124"/>
      <c r="TEH37"/>
      <c r="TEI37" s="124"/>
      <c r="TEJ37"/>
      <c r="TEK37" s="124"/>
      <c r="TEL37"/>
      <c r="TEM37" s="124"/>
      <c r="TEN37"/>
      <c r="TEO37" s="124"/>
      <c r="TEP37"/>
      <c r="TEQ37" s="124"/>
      <c r="TER37"/>
      <c r="TES37" s="124"/>
      <c r="TET37"/>
      <c r="TEU37" s="124"/>
      <c r="TEV37"/>
      <c r="TEW37" s="124"/>
      <c r="TEX37"/>
      <c r="TEY37" s="124"/>
      <c r="TEZ37"/>
      <c r="TFA37" s="124"/>
      <c r="TFB37"/>
      <c r="TFC37" s="124"/>
      <c r="TFD37"/>
      <c r="TFE37" s="124"/>
      <c r="TFF37"/>
      <c r="TFG37" s="124"/>
      <c r="TFH37"/>
      <c r="TFI37" s="124"/>
      <c r="TFJ37"/>
      <c r="TFK37" s="124"/>
      <c r="TFL37"/>
      <c r="TFM37" s="124"/>
      <c r="TFN37"/>
      <c r="TFO37" s="124"/>
      <c r="TFP37"/>
      <c r="TFQ37" s="124"/>
      <c r="TFR37"/>
      <c r="TFS37" s="124"/>
      <c r="TFT37"/>
      <c r="TFU37" s="124"/>
      <c r="TFV37"/>
      <c r="TFW37" s="124"/>
      <c r="TFX37"/>
      <c r="TFY37" s="124"/>
      <c r="TFZ37"/>
      <c r="TGA37" s="124"/>
      <c r="TGB37"/>
      <c r="TGC37" s="124"/>
      <c r="TGD37"/>
      <c r="TGE37" s="124"/>
      <c r="TGF37"/>
      <c r="TGG37" s="124"/>
      <c r="TGH37"/>
      <c r="TGI37" s="124"/>
      <c r="TGJ37"/>
      <c r="TGK37" s="124"/>
      <c r="TGL37"/>
      <c r="TGM37" s="124"/>
      <c r="TGN37"/>
      <c r="TGO37" s="124"/>
      <c r="TGP37"/>
      <c r="TGQ37" s="124"/>
      <c r="TGR37"/>
      <c r="TGS37" s="124"/>
      <c r="TGT37"/>
      <c r="TGU37" s="124"/>
      <c r="TGV37"/>
      <c r="TGW37" s="124"/>
      <c r="TGX37"/>
      <c r="TGY37" s="124"/>
      <c r="TGZ37"/>
      <c r="THA37" s="124"/>
      <c r="THB37"/>
      <c r="THC37" s="124"/>
      <c r="THD37"/>
      <c r="THE37" s="124"/>
      <c r="THF37"/>
      <c r="THG37" s="124"/>
      <c r="THH37"/>
      <c r="THI37" s="124"/>
      <c r="THJ37"/>
      <c r="THK37" s="124"/>
      <c r="THL37"/>
      <c r="THM37" s="124"/>
      <c r="THN37"/>
      <c r="THO37" s="124"/>
      <c r="THP37"/>
      <c r="THQ37" s="124"/>
      <c r="THR37"/>
      <c r="THS37" s="124"/>
      <c r="THT37"/>
      <c r="THU37" s="124"/>
      <c r="THV37"/>
      <c r="THW37" s="124"/>
      <c r="THX37"/>
      <c r="THY37" s="124"/>
      <c r="THZ37"/>
      <c r="TIA37" s="124"/>
      <c r="TIB37"/>
      <c r="TIC37" s="124"/>
      <c r="TID37"/>
      <c r="TIE37" s="124"/>
      <c r="TIF37"/>
      <c r="TIG37" s="124"/>
      <c r="TIH37"/>
      <c r="TII37" s="124"/>
      <c r="TIJ37"/>
      <c r="TIK37" s="124"/>
      <c r="TIL37"/>
      <c r="TIM37" s="124"/>
      <c r="TIN37"/>
      <c r="TIO37" s="124"/>
      <c r="TIP37"/>
      <c r="TIQ37" s="124"/>
      <c r="TIR37"/>
      <c r="TIS37" s="124"/>
      <c r="TIT37"/>
      <c r="TIU37" s="124"/>
      <c r="TIV37"/>
      <c r="TIW37" s="124"/>
      <c r="TIX37"/>
      <c r="TIY37" s="124"/>
      <c r="TIZ37"/>
      <c r="TJA37" s="124"/>
      <c r="TJB37"/>
      <c r="TJC37" s="124"/>
      <c r="TJD37"/>
      <c r="TJE37" s="124"/>
      <c r="TJF37"/>
      <c r="TJG37" s="124"/>
      <c r="TJH37"/>
      <c r="TJI37" s="124"/>
      <c r="TJJ37"/>
      <c r="TJK37" s="124"/>
      <c r="TJL37"/>
      <c r="TJM37" s="124"/>
      <c r="TJN37"/>
      <c r="TJO37" s="124"/>
      <c r="TJP37"/>
      <c r="TJQ37" s="124"/>
      <c r="TJR37"/>
      <c r="TJS37" s="124"/>
      <c r="TJT37"/>
      <c r="TJU37" s="124"/>
      <c r="TJV37"/>
      <c r="TJW37" s="124"/>
      <c r="TJX37"/>
      <c r="TJY37" s="124"/>
      <c r="TJZ37"/>
      <c r="TKA37" s="124"/>
      <c r="TKB37"/>
      <c r="TKC37" s="124"/>
      <c r="TKD37"/>
      <c r="TKE37" s="124"/>
      <c r="TKF37"/>
      <c r="TKG37" s="124"/>
      <c r="TKH37"/>
      <c r="TKI37" s="124"/>
      <c r="TKJ37"/>
      <c r="TKK37" s="124"/>
      <c r="TKL37"/>
      <c r="TKM37" s="124"/>
      <c r="TKN37"/>
      <c r="TKO37" s="124"/>
      <c r="TKP37"/>
      <c r="TKQ37" s="124"/>
      <c r="TKR37"/>
      <c r="TKS37" s="124"/>
      <c r="TKT37"/>
      <c r="TKU37" s="124"/>
      <c r="TKV37"/>
      <c r="TKW37" s="124"/>
      <c r="TKX37"/>
      <c r="TKY37" s="124"/>
      <c r="TKZ37"/>
      <c r="TLA37" s="124"/>
      <c r="TLB37"/>
      <c r="TLC37" s="124"/>
      <c r="TLD37"/>
      <c r="TLE37" s="124"/>
      <c r="TLF37"/>
      <c r="TLG37" s="124"/>
      <c r="TLH37"/>
      <c r="TLI37" s="124"/>
      <c r="TLJ37"/>
      <c r="TLK37" s="124"/>
      <c r="TLL37"/>
      <c r="TLM37" s="124"/>
      <c r="TLN37"/>
      <c r="TLO37" s="124"/>
      <c r="TLP37"/>
      <c r="TLQ37" s="124"/>
      <c r="TLR37"/>
      <c r="TLS37" s="124"/>
      <c r="TLT37"/>
      <c r="TLU37" s="124"/>
      <c r="TLV37"/>
      <c r="TLW37" s="124"/>
      <c r="TLX37"/>
      <c r="TLY37" s="124"/>
      <c r="TLZ37"/>
      <c r="TMA37" s="124"/>
      <c r="TMB37"/>
      <c r="TMC37" s="124"/>
      <c r="TMD37"/>
      <c r="TME37" s="124"/>
      <c r="TMF37"/>
      <c r="TMG37" s="124"/>
      <c r="TMH37"/>
      <c r="TMI37" s="124"/>
      <c r="TMJ37"/>
      <c r="TMK37" s="124"/>
      <c r="TML37"/>
      <c r="TMM37" s="124"/>
      <c r="TMN37"/>
      <c r="TMO37" s="124"/>
      <c r="TMP37"/>
      <c r="TMQ37" s="124"/>
      <c r="TMR37"/>
      <c r="TMS37" s="124"/>
      <c r="TMT37"/>
      <c r="TMU37" s="124"/>
      <c r="TMV37"/>
      <c r="TMW37" s="124"/>
      <c r="TMX37"/>
      <c r="TMY37" s="124"/>
      <c r="TMZ37"/>
      <c r="TNA37" s="124"/>
      <c r="TNB37"/>
      <c r="TNC37" s="124"/>
      <c r="TND37"/>
      <c r="TNE37" s="124"/>
      <c r="TNF37"/>
      <c r="TNG37" s="124"/>
      <c r="TNH37"/>
      <c r="TNI37" s="124"/>
      <c r="TNJ37"/>
      <c r="TNK37" s="124"/>
      <c r="TNL37"/>
      <c r="TNM37" s="124"/>
      <c r="TNN37"/>
      <c r="TNO37" s="124"/>
      <c r="TNP37"/>
      <c r="TNQ37" s="124"/>
      <c r="TNR37"/>
      <c r="TNS37" s="124"/>
      <c r="TNT37"/>
      <c r="TNU37" s="124"/>
      <c r="TNV37"/>
      <c r="TNW37" s="124"/>
      <c r="TNX37"/>
      <c r="TNY37" s="124"/>
      <c r="TNZ37"/>
      <c r="TOA37" s="124"/>
      <c r="TOB37"/>
      <c r="TOC37" s="124"/>
      <c r="TOD37"/>
      <c r="TOE37" s="124"/>
      <c r="TOF37"/>
      <c r="TOG37" s="124"/>
      <c r="TOH37"/>
      <c r="TOI37" s="124"/>
      <c r="TOJ37"/>
      <c r="TOK37" s="124"/>
      <c r="TOL37"/>
      <c r="TOM37" s="124"/>
      <c r="TON37"/>
      <c r="TOO37" s="124"/>
      <c r="TOP37"/>
      <c r="TOQ37" s="124"/>
      <c r="TOR37"/>
      <c r="TOS37" s="124"/>
      <c r="TOT37"/>
      <c r="TOU37" s="124"/>
      <c r="TOV37"/>
      <c r="TOW37" s="124"/>
      <c r="TOX37"/>
      <c r="TOY37" s="124"/>
      <c r="TOZ37"/>
      <c r="TPA37" s="124"/>
      <c r="TPB37"/>
      <c r="TPC37" s="124"/>
      <c r="TPD37"/>
      <c r="TPE37" s="124"/>
      <c r="TPF37"/>
      <c r="TPG37" s="124"/>
      <c r="TPH37"/>
      <c r="TPI37" s="124"/>
      <c r="TPJ37"/>
      <c r="TPK37" s="124"/>
      <c r="TPL37"/>
      <c r="TPM37" s="124"/>
      <c r="TPN37"/>
      <c r="TPO37" s="124"/>
      <c r="TPP37"/>
      <c r="TPQ37" s="124"/>
      <c r="TPR37"/>
      <c r="TPS37" s="124"/>
      <c r="TPT37"/>
      <c r="TPU37" s="124"/>
      <c r="TPV37"/>
      <c r="TPW37" s="124"/>
      <c r="TPX37"/>
      <c r="TPY37" s="124"/>
      <c r="TPZ37"/>
      <c r="TQA37" s="124"/>
      <c r="TQB37"/>
      <c r="TQC37" s="124"/>
      <c r="TQD37"/>
      <c r="TQE37" s="124"/>
      <c r="TQF37"/>
      <c r="TQG37" s="124"/>
      <c r="TQH37"/>
      <c r="TQI37" s="124"/>
      <c r="TQJ37"/>
      <c r="TQK37" s="124"/>
      <c r="TQL37"/>
      <c r="TQM37" s="124"/>
      <c r="TQN37"/>
      <c r="TQO37" s="124"/>
      <c r="TQP37"/>
      <c r="TQQ37" s="124"/>
      <c r="TQR37"/>
      <c r="TQS37" s="124"/>
      <c r="TQT37"/>
      <c r="TQU37" s="124"/>
      <c r="TQV37"/>
      <c r="TQW37" s="124"/>
      <c r="TQX37"/>
      <c r="TQY37" s="124"/>
      <c r="TQZ37"/>
      <c r="TRA37" s="124"/>
      <c r="TRB37"/>
      <c r="TRC37" s="124"/>
      <c r="TRD37"/>
      <c r="TRE37" s="124"/>
      <c r="TRF37"/>
      <c r="TRG37" s="124"/>
      <c r="TRH37"/>
      <c r="TRI37" s="124"/>
      <c r="TRJ37"/>
      <c r="TRK37" s="124"/>
      <c r="TRL37"/>
      <c r="TRM37" s="124"/>
      <c r="TRN37"/>
      <c r="TRO37" s="124"/>
      <c r="TRP37"/>
      <c r="TRQ37" s="124"/>
      <c r="TRR37"/>
      <c r="TRS37" s="124"/>
      <c r="TRT37"/>
      <c r="TRU37" s="124"/>
      <c r="TRV37"/>
      <c r="TRW37" s="124"/>
      <c r="TRX37"/>
      <c r="TRY37" s="124"/>
      <c r="TRZ37"/>
      <c r="TSA37" s="124"/>
      <c r="TSB37"/>
      <c r="TSC37" s="124"/>
      <c r="TSD37"/>
      <c r="TSE37" s="124"/>
      <c r="TSF37"/>
      <c r="TSG37" s="124"/>
      <c r="TSH37"/>
      <c r="TSI37" s="124"/>
      <c r="TSJ37"/>
      <c r="TSK37" s="124"/>
      <c r="TSL37"/>
      <c r="TSM37" s="124"/>
      <c r="TSN37"/>
      <c r="TSO37" s="124"/>
      <c r="TSP37"/>
      <c r="TSQ37" s="124"/>
      <c r="TSR37"/>
      <c r="TSS37" s="124"/>
      <c r="TST37"/>
      <c r="TSU37" s="124"/>
      <c r="TSV37"/>
      <c r="TSW37" s="124"/>
      <c r="TSX37"/>
      <c r="TSY37" s="124"/>
      <c r="TSZ37"/>
      <c r="TTA37" s="124"/>
      <c r="TTB37"/>
      <c r="TTC37" s="124"/>
      <c r="TTD37"/>
      <c r="TTE37" s="124"/>
      <c r="TTF37"/>
      <c r="TTG37" s="124"/>
      <c r="TTH37"/>
      <c r="TTI37" s="124"/>
      <c r="TTJ37"/>
      <c r="TTK37" s="124"/>
      <c r="TTL37"/>
      <c r="TTM37" s="124"/>
      <c r="TTN37"/>
      <c r="TTO37" s="124"/>
      <c r="TTP37"/>
      <c r="TTQ37" s="124"/>
      <c r="TTR37"/>
      <c r="TTS37" s="124"/>
      <c r="TTT37"/>
      <c r="TTU37" s="124"/>
      <c r="TTV37"/>
      <c r="TTW37" s="124"/>
      <c r="TTX37"/>
      <c r="TTY37" s="124"/>
      <c r="TTZ37"/>
      <c r="TUA37" s="124"/>
      <c r="TUB37"/>
      <c r="TUC37" s="124"/>
      <c r="TUD37"/>
      <c r="TUE37" s="124"/>
      <c r="TUF37"/>
      <c r="TUG37" s="124"/>
      <c r="TUH37"/>
      <c r="TUI37" s="124"/>
      <c r="TUJ37"/>
      <c r="TUK37" s="124"/>
      <c r="TUL37"/>
      <c r="TUM37" s="124"/>
      <c r="TUN37"/>
      <c r="TUO37" s="124"/>
      <c r="TUP37"/>
      <c r="TUQ37" s="124"/>
      <c r="TUR37"/>
      <c r="TUS37" s="124"/>
      <c r="TUT37"/>
      <c r="TUU37" s="124"/>
      <c r="TUV37"/>
      <c r="TUW37" s="124"/>
      <c r="TUX37"/>
      <c r="TUY37" s="124"/>
      <c r="TUZ37"/>
      <c r="TVA37" s="124"/>
      <c r="TVB37"/>
      <c r="TVC37" s="124"/>
      <c r="TVD37"/>
      <c r="TVE37" s="124"/>
      <c r="TVF37"/>
      <c r="TVG37" s="124"/>
      <c r="TVH37"/>
      <c r="TVI37" s="124"/>
      <c r="TVJ37"/>
      <c r="TVK37" s="124"/>
      <c r="TVL37"/>
      <c r="TVM37" s="124"/>
      <c r="TVN37"/>
      <c r="TVO37" s="124"/>
      <c r="TVP37"/>
      <c r="TVQ37" s="124"/>
      <c r="TVR37"/>
      <c r="TVS37" s="124"/>
      <c r="TVT37"/>
      <c r="TVU37" s="124"/>
      <c r="TVV37"/>
      <c r="TVW37" s="124"/>
      <c r="TVX37"/>
      <c r="TVY37" s="124"/>
      <c r="TVZ37"/>
      <c r="TWA37" s="124"/>
      <c r="TWB37"/>
      <c r="TWC37" s="124"/>
      <c r="TWD37"/>
      <c r="TWE37" s="124"/>
      <c r="TWF37"/>
      <c r="TWG37" s="124"/>
      <c r="TWH37"/>
      <c r="TWI37" s="124"/>
      <c r="TWJ37"/>
      <c r="TWK37" s="124"/>
      <c r="TWL37"/>
      <c r="TWM37" s="124"/>
      <c r="TWN37"/>
      <c r="TWO37" s="124"/>
      <c r="TWP37"/>
      <c r="TWQ37" s="124"/>
      <c r="TWR37"/>
      <c r="TWS37" s="124"/>
      <c r="TWT37"/>
      <c r="TWU37" s="124"/>
      <c r="TWV37"/>
      <c r="TWW37" s="124"/>
      <c r="TWX37"/>
      <c r="TWY37" s="124"/>
      <c r="TWZ37"/>
      <c r="TXA37" s="124"/>
      <c r="TXB37"/>
      <c r="TXC37" s="124"/>
      <c r="TXD37"/>
      <c r="TXE37" s="124"/>
      <c r="TXF37"/>
      <c r="TXG37" s="124"/>
      <c r="TXH37"/>
      <c r="TXI37" s="124"/>
      <c r="TXJ37"/>
      <c r="TXK37" s="124"/>
      <c r="TXL37"/>
      <c r="TXM37" s="124"/>
      <c r="TXN37"/>
      <c r="TXO37" s="124"/>
      <c r="TXP37"/>
      <c r="TXQ37" s="124"/>
      <c r="TXR37"/>
      <c r="TXS37" s="124"/>
      <c r="TXT37"/>
      <c r="TXU37" s="124"/>
      <c r="TXV37"/>
      <c r="TXW37" s="124"/>
      <c r="TXX37"/>
      <c r="TXY37" s="124"/>
      <c r="TXZ37"/>
      <c r="TYA37" s="124"/>
      <c r="TYB37"/>
      <c r="TYC37" s="124"/>
      <c r="TYD37"/>
      <c r="TYE37" s="124"/>
      <c r="TYF37"/>
      <c r="TYG37" s="124"/>
      <c r="TYH37"/>
      <c r="TYI37" s="124"/>
      <c r="TYJ37"/>
      <c r="TYK37" s="124"/>
      <c r="TYL37"/>
      <c r="TYM37" s="124"/>
      <c r="TYN37"/>
      <c r="TYO37" s="124"/>
      <c r="TYP37"/>
      <c r="TYQ37" s="124"/>
      <c r="TYR37"/>
      <c r="TYS37" s="124"/>
      <c r="TYT37"/>
      <c r="TYU37" s="124"/>
      <c r="TYV37"/>
      <c r="TYW37" s="124"/>
      <c r="TYX37"/>
      <c r="TYY37" s="124"/>
      <c r="TYZ37"/>
      <c r="TZA37" s="124"/>
      <c r="TZB37"/>
      <c r="TZC37" s="124"/>
      <c r="TZD37"/>
      <c r="TZE37" s="124"/>
      <c r="TZF37"/>
      <c r="TZG37" s="124"/>
      <c r="TZH37"/>
      <c r="TZI37" s="124"/>
      <c r="TZJ37"/>
      <c r="TZK37" s="124"/>
      <c r="TZL37"/>
      <c r="TZM37" s="124"/>
      <c r="TZN37"/>
      <c r="TZO37" s="124"/>
      <c r="TZP37"/>
      <c r="TZQ37" s="124"/>
      <c r="TZR37"/>
      <c r="TZS37" s="124"/>
      <c r="TZT37"/>
      <c r="TZU37" s="124"/>
      <c r="TZV37"/>
      <c r="TZW37" s="124"/>
      <c r="TZX37"/>
      <c r="TZY37" s="124"/>
      <c r="TZZ37"/>
      <c r="UAA37" s="124"/>
      <c r="UAB37"/>
      <c r="UAC37" s="124"/>
      <c r="UAD37"/>
      <c r="UAE37" s="124"/>
      <c r="UAF37"/>
      <c r="UAG37" s="124"/>
      <c r="UAH37"/>
      <c r="UAI37" s="124"/>
      <c r="UAJ37"/>
      <c r="UAK37" s="124"/>
      <c r="UAL37"/>
      <c r="UAM37" s="124"/>
      <c r="UAN37"/>
      <c r="UAO37" s="124"/>
      <c r="UAP37"/>
      <c r="UAQ37" s="124"/>
      <c r="UAR37"/>
      <c r="UAS37" s="124"/>
      <c r="UAT37"/>
      <c r="UAU37" s="124"/>
      <c r="UAV37"/>
      <c r="UAW37" s="124"/>
      <c r="UAX37"/>
      <c r="UAY37" s="124"/>
      <c r="UAZ37"/>
      <c r="UBA37" s="124"/>
      <c r="UBB37"/>
      <c r="UBC37" s="124"/>
      <c r="UBD37"/>
      <c r="UBE37" s="124"/>
      <c r="UBF37"/>
      <c r="UBG37" s="124"/>
      <c r="UBH37"/>
      <c r="UBI37" s="124"/>
      <c r="UBJ37"/>
      <c r="UBK37" s="124"/>
      <c r="UBL37"/>
      <c r="UBM37" s="124"/>
      <c r="UBN37"/>
      <c r="UBO37" s="124"/>
      <c r="UBP37"/>
      <c r="UBQ37" s="124"/>
      <c r="UBR37"/>
      <c r="UBS37" s="124"/>
      <c r="UBT37"/>
      <c r="UBU37" s="124"/>
      <c r="UBV37"/>
      <c r="UBW37" s="124"/>
      <c r="UBX37"/>
      <c r="UBY37" s="124"/>
      <c r="UBZ37"/>
      <c r="UCA37" s="124"/>
      <c r="UCB37"/>
      <c r="UCC37" s="124"/>
      <c r="UCD37"/>
      <c r="UCE37" s="124"/>
      <c r="UCF37"/>
      <c r="UCG37" s="124"/>
      <c r="UCH37"/>
      <c r="UCI37" s="124"/>
      <c r="UCJ37"/>
      <c r="UCK37" s="124"/>
      <c r="UCL37"/>
      <c r="UCM37" s="124"/>
      <c r="UCN37"/>
      <c r="UCO37" s="124"/>
      <c r="UCP37"/>
      <c r="UCQ37" s="124"/>
      <c r="UCR37"/>
      <c r="UCS37" s="124"/>
      <c r="UCT37"/>
      <c r="UCU37" s="124"/>
      <c r="UCV37"/>
      <c r="UCW37" s="124"/>
      <c r="UCX37"/>
      <c r="UCY37" s="124"/>
      <c r="UCZ37"/>
      <c r="UDA37" s="124"/>
      <c r="UDB37"/>
      <c r="UDC37" s="124"/>
      <c r="UDD37"/>
      <c r="UDE37" s="124"/>
      <c r="UDF37"/>
      <c r="UDG37" s="124"/>
      <c r="UDH37"/>
      <c r="UDI37" s="124"/>
      <c r="UDJ37"/>
      <c r="UDK37" s="124"/>
      <c r="UDL37"/>
      <c r="UDM37" s="124"/>
      <c r="UDN37"/>
      <c r="UDO37" s="124"/>
      <c r="UDP37"/>
      <c r="UDQ37" s="124"/>
      <c r="UDR37"/>
      <c r="UDS37" s="124"/>
      <c r="UDT37"/>
      <c r="UDU37" s="124"/>
      <c r="UDV37"/>
      <c r="UDW37" s="124"/>
      <c r="UDX37"/>
      <c r="UDY37" s="124"/>
      <c r="UDZ37"/>
      <c r="UEA37" s="124"/>
      <c r="UEB37"/>
      <c r="UEC37" s="124"/>
      <c r="UED37"/>
      <c r="UEE37" s="124"/>
      <c r="UEF37"/>
      <c r="UEG37" s="124"/>
      <c r="UEH37"/>
      <c r="UEI37" s="124"/>
      <c r="UEJ37"/>
      <c r="UEK37" s="124"/>
      <c r="UEL37"/>
      <c r="UEM37" s="124"/>
      <c r="UEN37"/>
      <c r="UEO37" s="124"/>
      <c r="UEP37"/>
      <c r="UEQ37" s="124"/>
      <c r="UER37"/>
      <c r="UES37" s="124"/>
      <c r="UET37"/>
      <c r="UEU37" s="124"/>
      <c r="UEV37"/>
      <c r="UEW37" s="124"/>
      <c r="UEX37"/>
      <c r="UEY37" s="124"/>
      <c r="UEZ37"/>
      <c r="UFA37" s="124"/>
      <c r="UFB37"/>
      <c r="UFC37" s="124"/>
      <c r="UFD37"/>
      <c r="UFE37" s="124"/>
      <c r="UFF37"/>
      <c r="UFG37" s="124"/>
      <c r="UFH37"/>
      <c r="UFI37" s="124"/>
      <c r="UFJ37"/>
      <c r="UFK37" s="124"/>
      <c r="UFL37"/>
      <c r="UFM37" s="124"/>
      <c r="UFN37"/>
      <c r="UFO37" s="124"/>
      <c r="UFP37"/>
      <c r="UFQ37" s="124"/>
      <c r="UFR37"/>
      <c r="UFS37" s="124"/>
      <c r="UFT37"/>
      <c r="UFU37" s="124"/>
      <c r="UFV37"/>
      <c r="UFW37" s="124"/>
      <c r="UFX37"/>
      <c r="UFY37" s="124"/>
      <c r="UFZ37"/>
      <c r="UGA37" s="124"/>
      <c r="UGB37"/>
      <c r="UGC37" s="124"/>
      <c r="UGD37"/>
      <c r="UGE37" s="124"/>
      <c r="UGF37"/>
      <c r="UGG37" s="124"/>
      <c r="UGH37"/>
      <c r="UGI37" s="124"/>
      <c r="UGJ37"/>
      <c r="UGK37" s="124"/>
      <c r="UGL37"/>
      <c r="UGM37" s="124"/>
      <c r="UGN37"/>
      <c r="UGO37" s="124"/>
      <c r="UGP37"/>
      <c r="UGQ37" s="124"/>
      <c r="UGR37"/>
      <c r="UGS37" s="124"/>
      <c r="UGT37"/>
      <c r="UGU37" s="124"/>
      <c r="UGV37"/>
      <c r="UGW37" s="124"/>
      <c r="UGX37"/>
      <c r="UGY37" s="124"/>
      <c r="UGZ37"/>
      <c r="UHA37" s="124"/>
      <c r="UHB37"/>
      <c r="UHC37" s="124"/>
      <c r="UHD37"/>
      <c r="UHE37" s="124"/>
      <c r="UHF37"/>
      <c r="UHG37" s="124"/>
      <c r="UHH37"/>
      <c r="UHI37" s="124"/>
      <c r="UHJ37"/>
      <c r="UHK37" s="124"/>
      <c r="UHL37"/>
      <c r="UHM37" s="124"/>
      <c r="UHN37"/>
      <c r="UHO37" s="124"/>
      <c r="UHP37"/>
      <c r="UHQ37" s="124"/>
      <c r="UHR37"/>
      <c r="UHS37" s="124"/>
      <c r="UHT37"/>
      <c r="UHU37" s="124"/>
      <c r="UHV37"/>
      <c r="UHW37" s="124"/>
      <c r="UHX37"/>
      <c r="UHY37" s="124"/>
      <c r="UHZ37"/>
      <c r="UIA37" s="124"/>
      <c r="UIB37"/>
      <c r="UIC37" s="124"/>
      <c r="UID37"/>
      <c r="UIE37" s="124"/>
      <c r="UIF37"/>
      <c r="UIG37" s="124"/>
      <c r="UIH37"/>
      <c r="UII37" s="124"/>
      <c r="UIJ37"/>
      <c r="UIK37" s="124"/>
      <c r="UIL37"/>
      <c r="UIM37" s="124"/>
      <c r="UIN37"/>
      <c r="UIO37" s="124"/>
      <c r="UIP37"/>
      <c r="UIQ37" s="124"/>
      <c r="UIR37"/>
      <c r="UIS37" s="124"/>
      <c r="UIT37"/>
      <c r="UIU37" s="124"/>
      <c r="UIV37"/>
      <c r="UIW37" s="124"/>
      <c r="UIX37"/>
      <c r="UIY37" s="124"/>
      <c r="UIZ37"/>
      <c r="UJA37" s="124"/>
      <c r="UJB37"/>
      <c r="UJC37" s="124"/>
      <c r="UJD37"/>
      <c r="UJE37" s="124"/>
      <c r="UJF37"/>
      <c r="UJG37" s="124"/>
      <c r="UJH37"/>
      <c r="UJI37" s="124"/>
      <c r="UJJ37"/>
      <c r="UJK37" s="124"/>
      <c r="UJL37"/>
      <c r="UJM37" s="124"/>
      <c r="UJN37"/>
      <c r="UJO37" s="124"/>
      <c r="UJP37"/>
      <c r="UJQ37" s="124"/>
      <c r="UJR37"/>
      <c r="UJS37" s="124"/>
      <c r="UJT37"/>
      <c r="UJU37" s="124"/>
      <c r="UJV37"/>
      <c r="UJW37" s="124"/>
      <c r="UJX37"/>
      <c r="UJY37" s="124"/>
      <c r="UJZ37"/>
      <c r="UKA37" s="124"/>
      <c r="UKB37"/>
      <c r="UKC37" s="124"/>
      <c r="UKD37"/>
      <c r="UKE37" s="124"/>
      <c r="UKF37"/>
      <c r="UKG37" s="124"/>
      <c r="UKH37"/>
      <c r="UKI37" s="124"/>
      <c r="UKJ37"/>
      <c r="UKK37" s="124"/>
      <c r="UKL37"/>
      <c r="UKM37" s="124"/>
      <c r="UKN37"/>
      <c r="UKO37" s="124"/>
      <c r="UKP37"/>
      <c r="UKQ37" s="124"/>
      <c r="UKR37"/>
      <c r="UKS37" s="124"/>
      <c r="UKT37"/>
      <c r="UKU37" s="124"/>
      <c r="UKV37"/>
      <c r="UKW37" s="124"/>
      <c r="UKX37"/>
      <c r="UKY37" s="124"/>
      <c r="UKZ37"/>
      <c r="ULA37" s="124"/>
      <c r="ULB37"/>
      <c r="ULC37" s="124"/>
      <c r="ULD37"/>
      <c r="ULE37" s="124"/>
      <c r="ULF37"/>
      <c r="ULG37" s="124"/>
      <c r="ULH37"/>
      <c r="ULI37" s="124"/>
      <c r="ULJ37"/>
      <c r="ULK37" s="124"/>
      <c r="ULL37"/>
      <c r="ULM37" s="124"/>
      <c r="ULN37"/>
      <c r="ULO37" s="124"/>
      <c r="ULP37"/>
      <c r="ULQ37" s="124"/>
      <c r="ULR37"/>
      <c r="ULS37" s="124"/>
      <c r="ULT37"/>
      <c r="ULU37" s="124"/>
      <c r="ULV37"/>
      <c r="ULW37" s="124"/>
      <c r="ULX37"/>
      <c r="ULY37" s="124"/>
      <c r="ULZ37"/>
      <c r="UMA37" s="124"/>
      <c r="UMB37"/>
      <c r="UMC37" s="124"/>
      <c r="UMD37"/>
      <c r="UME37" s="124"/>
      <c r="UMF37"/>
      <c r="UMG37" s="124"/>
      <c r="UMH37"/>
      <c r="UMI37" s="124"/>
      <c r="UMJ37"/>
      <c r="UMK37" s="124"/>
      <c r="UML37"/>
      <c r="UMM37" s="124"/>
      <c r="UMN37"/>
      <c r="UMO37" s="124"/>
      <c r="UMP37"/>
      <c r="UMQ37" s="124"/>
      <c r="UMR37"/>
      <c r="UMS37" s="124"/>
      <c r="UMT37"/>
      <c r="UMU37" s="124"/>
      <c r="UMV37"/>
      <c r="UMW37" s="124"/>
      <c r="UMX37"/>
      <c r="UMY37" s="124"/>
      <c r="UMZ37"/>
      <c r="UNA37" s="124"/>
      <c r="UNB37"/>
      <c r="UNC37" s="124"/>
      <c r="UND37"/>
      <c r="UNE37" s="124"/>
      <c r="UNF37"/>
      <c r="UNG37" s="124"/>
      <c r="UNH37"/>
      <c r="UNI37" s="124"/>
      <c r="UNJ37"/>
      <c r="UNK37" s="124"/>
      <c r="UNL37"/>
      <c r="UNM37" s="124"/>
      <c r="UNN37"/>
      <c r="UNO37" s="124"/>
      <c r="UNP37"/>
      <c r="UNQ37" s="124"/>
      <c r="UNR37"/>
      <c r="UNS37" s="124"/>
      <c r="UNT37"/>
      <c r="UNU37" s="124"/>
      <c r="UNV37"/>
      <c r="UNW37" s="124"/>
      <c r="UNX37"/>
      <c r="UNY37" s="124"/>
      <c r="UNZ37"/>
      <c r="UOA37" s="124"/>
      <c r="UOB37"/>
      <c r="UOC37" s="124"/>
      <c r="UOD37"/>
      <c r="UOE37" s="124"/>
      <c r="UOF37"/>
      <c r="UOG37" s="124"/>
      <c r="UOH37"/>
      <c r="UOI37" s="124"/>
      <c r="UOJ37"/>
      <c r="UOK37" s="124"/>
      <c r="UOL37"/>
      <c r="UOM37" s="124"/>
      <c r="UON37"/>
      <c r="UOO37" s="124"/>
      <c r="UOP37"/>
      <c r="UOQ37" s="124"/>
      <c r="UOR37"/>
      <c r="UOS37" s="124"/>
      <c r="UOT37"/>
      <c r="UOU37" s="124"/>
      <c r="UOV37"/>
      <c r="UOW37" s="124"/>
      <c r="UOX37"/>
      <c r="UOY37" s="124"/>
      <c r="UOZ37"/>
      <c r="UPA37" s="124"/>
      <c r="UPB37"/>
      <c r="UPC37" s="124"/>
      <c r="UPD37"/>
      <c r="UPE37" s="124"/>
      <c r="UPF37"/>
      <c r="UPG37" s="124"/>
      <c r="UPH37"/>
      <c r="UPI37" s="124"/>
      <c r="UPJ37"/>
      <c r="UPK37" s="124"/>
      <c r="UPL37"/>
      <c r="UPM37" s="124"/>
      <c r="UPN37"/>
      <c r="UPO37" s="124"/>
      <c r="UPP37"/>
      <c r="UPQ37" s="124"/>
      <c r="UPR37"/>
      <c r="UPS37" s="124"/>
      <c r="UPT37"/>
      <c r="UPU37" s="124"/>
      <c r="UPV37"/>
      <c r="UPW37" s="124"/>
      <c r="UPX37"/>
      <c r="UPY37" s="124"/>
      <c r="UPZ37"/>
      <c r="UQA37" s="124"/>
      <c r="UQB37"/>
      <c r="UQC37" s="124"/>
      <c r="UQD37"/>
      <c r="UQE37" s="124"/>
      <c r="UQF37"/>
      <c r="UQG37" s="124"/>
      <c r="UQH37"/>
      <c r="UQI37" s="124"/>
      <c r="UQJ37"/>
      <c r="UQK37" s="124"/>
      <c r="UQL37"/>
      <c r="UQM37" s="124"/>
      <c r="UQN37"/>
      <c r="UQO37" s="124"/>
      <c r="UQP37"/>
      <c r="UQQ37" s="124"/>
      <c r="UQR37"/>
      <c r="UQS37" s="124"/>
      <c r="UQT37"/>
      <c r="UQU37" s="124"/>
      <c r="UQV37"/>
      <c r="UQW37" s="124"/>
      <c r="UQX37"/>
      <c r="UQY37" s="124"/>
      <c r="UQZ37"/>
      <c r="URA37" s="124"/>
      <c r="URB37"/>
      <c r="URC37" s="124"/>
      <c r="URD37"/>
      <c r="URE37" s="124"/>
      <c r="URF37"/>
      <c r="URG37" s="124"/>
      <c r="URH37"/>
      <c r="URI37" s="124"/>
      <c r="URJ37"/>
      <c r="URK37" s="124"/>
      <c r="URL37"/>
      <c r="URM37" s="124"/>
      <c r="URN37"/>
      <c r="URO37" s="124"/>
      <c r="URP37"/>
      <c r="URQ37" s="124"/>
      <c r="URR37"/>
      <c r="URS37" s="124"/>
      <c r="URT37"/>
      <c r="URU37" s="124"/>
      <c r="URV37"/>
      <c r="URW37" s="124"/>
      <c r="URX37"/>
      <c r="URY37" s="124"/>
      <c r="URZ37"/>
      <c r="USA37" s="124"/>
      <c r="USB37"/>
      <c r="USC37" s="124"/>
      <c r="USD37"/>
      <c r="USE37" s="124"/>
      <c r="USF37"/>
      <c r="USG37" s="124"/>
      <c r="USH37"/>
      <c r="USI37" s="124"/>
      <c r="USJ37"/>
      <c r="USK37" s="124"/>
      <c r="USL37"/>
      <c r="USM37" s="124"/>
      <c r="USN37"/>
      <c r="USO37" s="124"/>
      <c r="USP37"/>
      <c r="USQ37" s="124"/>
      <c r="USR37"/>
      <c r="USS37" s="124"/>
      <c r="UST37"/>
      <c r="USU37" s="124"/>
      <c r="USV37"/>
      <c r="USW37" s="124"/>
      <c r="USX37"/>
      <c r="USY37" s="124"/>
      <c r="USZ37"/>
      <c r="UTA37" s="124"/>
      <c r="UTB37"/>
      <c r="UTC37" s="124"/>
      <c r="UTD37"/>
      <c r="UTE37" s="124"/>
      <c r="UTF37"/>
      <c r="UTG37" s="124"/>
      <c r="UTH37"/>
      <c r="UTI37" s="124"/>
      <c r="UTJ37"/>
      <c r="UTK37" s="124"/>
      <c r="UTL37"/>
      <c r="UTM37" s="124"/>
      <c r="UTN37"/>
      <c r="UTO37" s="124"/>
      <c r="UTP37"/>
      <c r="UTQ37" s="124"/>
      <c r="UTR37"/>
      <c r="UTS37" s="124"/>
      <c r="UTT37"/>
      <c r="UTU37" s="124"/>
      <c r="UTV37"/>
      <c r="UTW37" s="124"/>
      <c r="UTX37"/>
      <c r="UTY37" s="124"/>
      <c r="UTZ37"/>
      <c r="UUA37" s="124"/>
      <c r="UUB37"/>
      <c r="UUC37" s="124"/>
      <c r="UUD37"/>
      <c r="UUE37" s="124"/>
      <c r="UUF37"/>
      <c r="UUG37" s="124"/>
      <c r="UUH37"/>
      <c r="UUI37" s="124"/>
      <c r="UUJ37"/>
      <c r="UUK37" s="124"/>
      <c r="UUL37"/>
      <c r="UUM37" s="124"/>
      <c r="UUN37"/>
      <c r="UUO37" s="124"/>
      <c r="UUP37"/>
      <c r="UUQ37" s="124"/>
      <c r="UUR37"/>
      <c r="UUS37" s="124"/>
      <c r="UUT37"/>
      <c r="UUU37" s="124"/>
      <c r="UUV37"/>
      <c r="UUW37" s="124"/>
      <c r="UUX37"/>
      <c r="UUY37" s="124"/>
      <c r="UUZ37"/>
      <c r="UVA37" s="124"/>
      <c r="UVB37"/>
      <c r="UVC37" s="124"/>
      <c r="UVD37"/>
      <c r="UVE37" s="124"/>
      <c r="UVF37"/>
      <c r="UVG37" s="124"/>
      <c r="UVH37"/>
      <c r="UVI37" s="124"/>
      <c r="UVJ37"/>
      <c r="UVK37" s="124"/>
      <c r="UVL37"/>
      <c r="UVM37" s="124"/>
      <c r="UVN37"/>
      <c r="UVO37" s="124"/>
      <c r="UVP37"/>
      <c r="UVQ37" s="124"/>
      <c r="UVR37"/>
      <c r="UVS37" s="124"/>
      <c r="UVT37"/>
      <c r="UVU37" s="124"/>
      <c r="UVV37"/>
      <c r="UVW37" s="124"/>
      <c r="UVX37"/>
      <c r="UVY37" s="124"/>
      <c r="UVZ37"/>
      <c r="UWA37" s="124"/>
      <c r="UWB37"/>
      <c r="UWC37" s="124"/>
      <c r="UWD37"/>
      <c r="UWE37" s="124"/>
      <c r="UWF37"/>
      <c r="UWG37" s="124"/>
      <c r="UWH37"/>
      <c r="UWI37" s="124"/>
      <c r="UWJ37"/>
      <c r="UWK37" s="124"/>
      <c r="UWL37"/>
      <c r="UWM37" s="124"/>
      <c r="UWN37"/>
      <c r="UWO37" s="124"/>
      <c r="UWP37"/>
      <c r="UWQ37" s="124"/>
      <c r="UWR37"/>
      <c r="UWS37" s="124"/>
      <c r="UWT37"/>
      <c r="UWU37" s="124"/>
      <c r="UWV37"/>
      <c r="UWW37" s="124"/>
      <c r="UWX37"/>
      <c r="UWY37" s="124"/>
      <c r="UWZ37"/>
      <c r="UXA37" s="124"/>
      <c r="UXB37"/>
      <c r="UXC37" s="124"/>
      <c r="UXD37"/>
      <c r="UXE37" s="124"/>
      <c r="UXF37"/>
      <c r="UXG37" s="124"/>
      <c r="UXH37"/>
      <c r="UXI37" s="124"/>
      <c r="UXJ37"/>
      <c r="UXK37" s="124"/>
      <c r="UXL37"/>
      <c r="UXM37" s="124"/>
      <c r="UXN37"/>
      <c r="UXO37" s="124"/>
      <c r="UXP37"/>
      <c r="UXQ37" s="124"/>
      <c r="UXR37"/>
      <c r="UXS37" s="124"/>
      <c r="UXT37"/>
      <c r="UXU37" s="124"/>
      <c r="UXV37"/>
      <c r="UXW37" s="124"/>
      <c r="UXX37"/>
      <c r="UXY37" s="124"/>
      <c r="UXZ37"/>
      <c r="UYA37" s="124"/>
      <c r="UYB37"/>
      <c r="UYC37" s="124"/>
      <c r="UYD37"/>
      <c r="UYE37" s="124"/>
      <c r="UYF37"/>
      <c r="UYG37" s="124"/>
      <c r="UYH37"/>
      <c r="UYI37" s="124"/>
      <c r="UYJ37"/>
      <c r="UYK37" s="124"/>
      <c r="UYL37"/>
      <c r="UYM37" s="124"/>
      <c r="UYN37"/>
      <c r="UYO37" s="124"/>
      <c r="UYP37"/>
      <c r="UYQ37" s="124"/>
      <c r="UYR37"/>
      <c r="UYS37" s="124"/>
      <c r="UYT37"/>
      <c r="UYU37" s="124"/>
      <c r="UYV37"/>
      <c r="UYW37" s="124"/>
      <c r="UYX37"/>
      <c r="UYY37" s="124"/>
      <c r="UYZ37"/>
      <c r="UZA37" s="124"/>
      <c r="UZB37"/>
      <c r="UZC37" s="124"/>
      <c r="UZD37"/>
      <c r="UZE37" s="124"/>
      <c r="UZF37"/>
      <c r="UZG37" s="124"/>
      <c r="UZH37"/>
      <c r="UZI37" s="124"/>
      <c r="UZJ37"/>
      <c r="UZK37" s="124"/>
      <c r="UZL37"/>
      <c r="UZM37" s="124"/>
      <c r="UZN37"/>
      <c r="UZO37" s="124"/>
      <c r="UZP37"/>
      <c r="UZQ37" s="124"/>
      <c r="UZR37"/>
      <c r="UZS37" s="124"/>
      <c r="UZT37"/>
      <c r="UZU37" s="124"/>
      <c r="UZV37"/>
      <c r="UZW37" s="124"/>
      <c r="UZX37"/>
      <c r="UZY37" s="124"/>
      <c r="UZZ37"/>
      <c r="VAA37" s="124"/>
      <c r="VAB37"/>
      <c r="VAC37" s="124"/>
      <c r="VAD37"/>
      <c r="VAE37" s="124"/>
      <c r="VAF37"/>
      <c r="VAG37" s="124"/>
      <c r="VAH37"/>
      <c r="VAI37" s="124"/>
      <c r="VAJ37"/>
      <c r="VAK37" s="124"/>
      <c r="VAL37"/>
      <c r="VAM37" s="124"/>
      <c r="VAN37"/>
      <c r="VAO37" s="124"/>
      <c r="VAP37"/>
      <c r="VAQ37" s="124"/>
      <c r="VAR37"/>
      <c r="VAS37" s="124"/>
      <c r="VAT37"/>
      <c r="VAU37" s="124"/>
      <c r="VAV37"/>
      <c r="VAW37" s="124"/>
      <c r="VAX37"/>
      <c r="VAY37" s="124"/>
      <c r="VAZ37"/>
      <c r="VBA37" s="124"/>
      <c r="VBB37"/>
      <c r="VBC37" s="124"/>
      <c r="VBD37"/>
      <c r="VBE37" s="124"/>
      <c r="VBF37"/>
      <c r="VBG37" s="124"/>
      <c r="VBH37"/>
      <c r="VBI37" s="124"/>
      <c r="VBJ37"/>
      <c r="VBK37" s="124"/>
      <c r="VBL37"/>
      <c r="VBM37" s="124"/>
      <c r="VBN37"/>
      <c r="VBO37" s="124"/>
      <c r="VBP37"/>
      <c r="VBQ37" s="124"/>
      <c r="VBR37"/>
      <c r="VBS37" s="124"/>
      <c r="VBT37"/>
      <c r="VBU37" s="124"/>
      <c r="VBV37"/>
      <c r="VBW37" s="124"/>
      <c r="VBX37"/>
      <c r="VBY37" s="124"/>
      <c r="VBZ37"/>
      <c r="VCA37" s="124"/>
      <c r="VCB37"/>
      <c r="VCC37" s="124"/>
      <c r="VCD37"/>
      <c r="VCE37" s="124"/>
      <c r="VCF37"/>
      <c r="VCG37" s="124"/>
      <c r="VCH37"/>
      <c r="VCI37" s="124"/>
      <c r="VCJ37"/>
      <c r="VCK37" s="124"/>
      <c r="VCL37"/>
      <c r="VCM37" s="124"/>
      <c r="VCN37"/>
      <c r="VCO37" s="124"/>
      <c r="VCP37"/>
      <c r="VCQ37" s="124"/>
      <c r="VCR37"/>
      <c r="VCS37" s="124"/>
      <c r="VCT37"/>
      <c r="VCU37" s="124"/>
      <c r="VCV37"/>
      <c r="VCW37" s="124"/>
      <c r="VCX37"/>
      <c r="VCY37" s="124"/>
      <c r="VCZ37"/>
      <c r="VDA37" s="124"/>
      <c r="VDB37"/>
      <c r="VDC37" s="124"/>
      <c r="VDD37"/>
      <c r="VDE37" s="124"/>
      <c r="VDF37"/>
      <c r="VDG37" s="124"/>
      <c r="VDH37"/>
      <c r="VDI37" s="124"/>
      <c r="VDJ37"/>
      <c r="VDK37" s="124"/>
      <c r="VDL37"/>
      <c r="VDM37" s="124"/>
      <c r="VDN37"/>
      <c r="VDO37" s="124"/>
      <c r="VDP37"/>
      <c r="VDQ37" s="124"/>
      <c r="VDR37"/>
      <c r="VDS37" s="124"/>
      <c r="VDT37"/>
      <c r="VDU37" s="124"/>
      <c r="VDV37"/>
      <c r="VDW37" s="124"/>
      <c r="VDX37"/>
      <c r="VDY37" s="124"/>
      <c r="VDZ37"/>
      <c r="VEA37" s="124"/>
      <c r="VEB37"/>
      <c r="VEC37" s="124"/>
      <c r="VED37"/>
      <c r="VEE37" s="124"/>
      <c r="VEF37"/>
      <c r="VEG37" s="124"/>
      <c r="VEH37"/>
      <c r="VEI37" s="124"/>
      <c r="VEJ37"/>
      <c r="VEK37" s="124"/>
      <c r="VEL37"/>
      <c r="VEM37" s="124"/>
      <c r="VEN37"/>
      <c r="VEO37" s="124"/>
      <c r="VEP37"/>
      <c r="VEQ37" s="124"/>
      <c r="VER37"/>
      <c r="VES37" s="124"/>
      <c r="VET37"/>
      <c r="VEU37" s="124"/>
      <c r="VEV37"/>
      <c r="VEW37" s="124"/>
      <c r="VEX37"/>
      <c r="VEY37" s="124"/>
      <c r="VEZ37"/>
      <c r="VFA37" s="124"/>
      <c r="VFB37"/>
      <c r="VFC37" s="124"/>
      <c r="VFD37"/>
      <c r="VFE37" s="124"/>
      <c r="VFF37"/>
      <c r="VFG37" s="124"/>
      <c r="VFH37"/>
      <c r="VFI37" s="124"/>
      <c r="VFJ37"/>
      <c r="VFK37" s="124"/>
      <c r="VFL37"/>
      <c r="VFM37" s="124"/>
      <c r="VFN37"/>
      <c r="VFO37" s="124"/>
      <c r="VFP37"/>
      <c r="VFQ37" s="124"/>
      <c r="VFR37"/>
      <c r="VFS37" s="124"/>
      <c r="VFT37"/>
      <c r="VFU37" s="124"/>
      <c r="VFV37"/>
      <c r="VFW37" s="124"/>
      <c r="VFX37"/>
      <c r="VFY37" s="124"/>
      <c r="VFZ37"/>
      <c r="VGA37" s="124"/>
      <c r="VGB37"/>
      <c r="VGC37" s="124"/>
      <c r="VGD37"/>
      <c r="VGE37" s="124"/>
      <c r="VGF37"/>
      <c r="VGG37" s="124"/>
      <c r="VGH37"/>
      <c r="VGI37" s="124"/>
      <c r="VGJ37"/>
      <c r="VGK37" s="124"/>
      <c r="VGL37"/>
      <c r="VGM37" s="124"/>
      <c r="VGN37"/>
      <c r="VGO37" s="124"/>
      <c r="VGP37"/>
      <c r="VGQ37" s="124"/>
      <c r="VGR37"/>
      <c r="VGS37" s="124"/>
      <c r="VGT37"/>
      <c r="VGU37" s="124"/>
      <c r="VGV37"/>
      <c r="VGW37" s="124"/>
      <c r="VGX37"/>
      <c r="VGY37" s="124"/>
      <c r="VGZ37"/>
      <c r="VHA37" s="124"/>
      <c r="VHB37"/>
      <c r="VHC37" s="124"/>
      <c r="VHD37"/>
      <c r="VHE37" s="124"/>
      <c r="VHF37"/>
      <c r="VHG37" s="124"/>
      <c r="VHH37"/>
      <c r="VHI37" s="124"/>
      <c r="VHJ37"/>
      <c r="VHK37" s="124"/>
      <c r="VHL37"/>
      <c r="VHM37" s="124"/>
      <c r="VHN37"/>
      <c r="VHO37" s="124"/>
      <c r="VHP37"/>
      <c r="VHQ37" s="124"/>
      <c r="VHR37"/>
      <c r="VHS37" s="124"/>
      <c r="VHT37"/>
      <c r="VHU37" s="124"/>
      <c r="VHV37"/>
      <c r="VHW37" s="124"/>
      <c r="VHX37"/>
      <c r="VHY37" s="124"/>
      <c r="VHZ37"/>
      <c r="VIA37" s="124"/>
      <c r="VIB37"/>
      <c r="VIC37" s="124"/>
      <c r="VID37"/>
      <c r="VIE37" s="124"/>
      <c r="VIF37"/>
      <c r="VIG37" s="124"/>
      <c r="VIH37"/>
      <c r="VII37" s="124"/>
      <c r="VIJ37"/>
      <c r="VIK37" s="124"/>
      <c r="VIL37"/>
      <c r="VIM37" s="124"/>
      <c r="VIN37"/>
      <c r="VIO37" s="124"/>
      <c r="VIP37"/>
      <c r="VIQ37" s="124"/>
      <c r="VIR37"/>
      <c r="VIS37" s="124"/>
      <c r="VIT37"/>
      <c r="VIU37" s="124"/>
      <c r="VIV37"/>
      <c r="VIW37" s="124"/>
      <c r="VIX37"/>
      <c r="VIY37" s="124"/>
      <c r="VIZ37"/>
      <c r="VJA37" s="124"/>
      <c r="VJB37"/>
      <c r="VJC37" s="124"/>
      <c r="VJD37"/>
      <c r="VJE37" s="124"/>
      <c r="VJF37"/>
      <c r="VJG37" s="124"/>
      <c r="VJH37"/>
      <c r="VJI37" s="124"/>
      <c r="VJJ37"/>
      <c r="VJK37" s="124"/>
      <c r="VJL37"/>
      <c r="VJM37" s="124"/>
      <c r="VJN37"/>
      <c r="VJO37" s="124"/>
      <c r="VJP37"/>
      <c r="VJQ37" s="124"/>
      <c r="VJR37"/>
      <c r="VJS37" s="124"/>
      <c r="VJT37"/>
      <c r="VJU37" s="124"/>
      <c r="VJV37"/>
      <c r="VJW37" s="124"/>
      <c r="VJX37"/>
      <c r="VJY37" s="124"/>
      <c r="VJZ37"/>
      <c r="VKA37" s="124"/>
      <c r="VKB37"/>
      <c r="VKC37" s="124"/>
      <c r="VKD37"/>
      <c r="VKE37" s="124"/>
      <c r="VKF37"/>
      <c r="VKG37" s="124"/>
      <c r="VKH37"/>
      <c r="VKI37" s="124"/>
      <c r="VKJ37"/>
      <c r="VKK37" s="124"/>
      <c r="VKL37"/>
      <c r="VKM37" s="124"/>
      <c r="VKN37"/>
      <c r="VKO37" s="124"/>
      <c r="VKP37"/>
      <c r="VKQ37" s="124"/>
      <c r="VKR37"/>
      <c r="VKS37" s="124"/>
      <c r="VKT37"/>
      <c r="VKU37" s="124"/>
      <c r="VKV37"/>
      <c r="VKW37" s="124"/>
      <c r="VKX37"/>
      <c r="VKY37" s="124"/>
      <c r="VKZ37"/>
      <c r="VLA37" s="124"/>
      <c r="VLB37"/>
      <c r="VLC37" s="124"/>
      <c r="VLD37"/>
      <c r="VLE37" s="124"/>
      <c r="VLF37"/>
      <c r="VLG37" s="124"/>
      <c r="VLH37"/>
      <c r="VLI37" s="124"/>
      <c r="VLJ37"/>
      <c r="VLK37" s="124"/>
      <c r="VLL37"/>
      <c r="VLM37" s="124"/>
      <c r="VLN37"/>
      <c r="VLO37" s="124"/>
      <c r="VLP37"/>
      <c r="VLQ37" s="124"/>
      <c r="VLR37"/>
      <c r="VLS37" s="124"/>
      <c r="VLT37"/>
      <c r="VLU37" s="124"/>
      <c r="VLV37"/>
      <c r="VLW37" s="124"/>
      <c r="VLX37"/>
      <c r="VLY37" s="124"/>
      <c r="VLZ37"/>
      <c r="VMA37" s="124"/>
      <c r="VMB37"/>
      <c r="VMC37" s="124"/>
      <c r="VMD37"/>
      <c r="VME37" s="124"/>
      <c r="VMF37"/>
      <c r="VMG37" s="124"/>
      <c r="VMH37"/>
      <c r="VMI37" s="124"/>
      <c r="VMJ37"/>
      <c r="VMK37" s="124"/>
      <c r="VML37"/>
      <c r="VMM37" s="124"/>
      <c r="VMN37"/>
      <c r="VMO37" s="124"/>
      <c r="VMP37"/>
      <c r="VMQ37" s="124"/>
      <c r="VMR37"/>
      <c r="VMS37" s="124"/>
      <c r="VMT37"/>
      <c r="VMU37" s="124"/>
      <c r="VMV37"/>
      <c r="VMW37" s="124"/>
      <c r="VMX37"/>
      <c r="VMY37" s="124"/>
      <c r="VMZ37"/>
      <c r="VNA37" s="124"/>
      <c r="VNB37"/>
      <c r="VNC37" s="124"/>
      <c r="VND37"/>
      <c r="VNE37" s="124"/>
      <c r="VNF37"/>
      <c r="VNG37" s="124"/>
      <c r="VNH37"/>
      <c r="VNI37" s="124"/>
      <c r="VNJ37"/>
      <c r="VNK37" s="124"/>
      <c r="VNL37"/>
      <c r="VNM37" s="124"/>
      <c r="VNN37"/>
      <c r="VNO37" s="124"/>
      <c r="VNP37"/>
      <c r="VNQ37" s="124"/>
      <c r="VNR37"/>
      <c r="VNS37" s="124"/>
      <c r="VNT37"/>
      <c r="VNU37" s="124"/>
      <c r="VNV37"/>
      <c r="VNW37" s="124"/>
      <c r="VNX37"/>
      <c r="VNY37" s="124"/>
      <c r="VNZ37"/>
      <c r="VOA37" s="124"/>
      <c r="VOB37"/>
      <c r="VOC37" s="124"/>
      <c r="VOD37"/>
      <c r="VOE37" s="124"/>
      <c r="VOF37"/>
      <c r="VOG37" s="124"/>
      <c r="VOH37"/>
      <c r="VOI37" s="124"/>
      <c r="VOJ37"/>
      <c r="VOK37" s="124"/>
      <c r="VOL37"/>
      <c r="VOM37" s="124"/>
      <c r="VON37"/>
      <c r="VOO37" s="124"/>
      <c r="VOP37"/>
      <c r="VOQ37" s="124"/>
      <c r="VOR37"/>
      <c r="VOS37" s="124"/>
      <c r="VOT37"/>
      <c r="VOU37" s="124"/>
      <c r="VOV37"/>
      <c r="VOW37" s="124"/>
      <c r="VOX37"/>
      <c r="VOY37" s="124"/>
      <c r="VOZ37"/>
      <c r="VPA37" s="124"/>
      <c r="VPB37"/>
      <c r="VPC37" s="124"/>
      <c r="VPD37"/>
      <c r="VPE37" s="124"/>
      <c r="VPF37"/>
      <c r="VPG37" s="124"/>
      <c r="VPH37"/>
      <c r="VPI37" s="124"/>
      <c r="VPJ37"/>
      <c r="VPK37" s="124"/>
      <c r="VPL37"/>
      <c r="VPM37" s="124"/>
      <c r="VPN37"/>
      <c r="VPO37" s="124"/>
      <c r="VPP37"/>
      <c r="VPQ37" s="124"/>
      <c r="VPR37"/>
      <c r="VPS37" s="124"/>
      <c r="VPT37"/>
      <c r="VPU37" s="124"/>
      <c r="VPV37"/>
      <c r="VPW37" s="124"/>
      <c r="VPX37"/>
      <c r="VPY37" s="124"/>
      <c r="VPZ37"/>
      <c r="VQA37" s="124"/>
      <c r="VQB37"/>
      <c r="VQC37" s="124"/>
      <c r="VQD37"/>
      <c r="VQE37" s="124"/>
      <c r="VQF37"/>
      <c r="VQG37" s="124"/>
      <c r="VQH37"/>
      <c r="VQI37" s="124"/>
      <c r="VQJ37"/>
      <c r="VQK37" s="124"/>
      <c r="VQL37"/>
      <c r="VQM37" s="124"/>
      <c r="VQN37"/>
      <c r="VQO37" s="124"/>
      <c r="VQP37"/>
      <c r="VQQ37" s="124"/>
      <c r="VQR37"/>
      <c r="VQS37" s="124"/>
      <c r="VQT37"/>
      <c r="VQU37" s="124"/>
      <c r="VQV37"/>
      <c r="VQW37" s="124"/>
      <c r="VQX37"/>
      <c r="VQY37" s="124"/>
      <c r="VQZ37"/>
      <c r="VRA37" s="124"/>
      <c r="VRB37"/>
      <c r="VRC37" s="124"/>
      <c r="VRD37"/>
      <c r="VRE37" s="124"/>
      <c r="VRF37"/>
      <c r="VRG37" s="124"/>
      <c r="VRH37"/>
      <c r="VRI37" s="124"/>
      <c r="VRJ37"/>
      <c r="VRK37" s="124"/>
      <c r="VRL37"/>
      <c r="VRM37" s="124"/>
      <c r="VRN37"/>
      <c r="VRO37" s="124"/>
      <c r="VRP37"/>
      <c r="VRQ37" s="124"/>
      <c r="VRR37"/>
      <c r="VRS37" s="124"/>
      <c r="VRT37"/>
      <c r="VRU37" s="124"/>
      <c r="VRV37"/>
      <c r="VRW37" s="124"/>
      <c r="VRX37"/>
      <c r="VRY37" s="124"/>
      <c r="VRZ37"/>
      <c r="VSA37" s="124"/>
      <c r="VSB37"/>
      <c r="VSC37" s="124"/>
      <c r="VSD37"/>
      <c r="VSE37" s="124"/>
      <c r="VSF37"/>
      <c r="VSG37" s="124"/>
      <c r="VSH37"/>
      <c r="VSI37" s="124"/>
      <c r="VSJ37"/>
      <c r="VSK37" s="124"/>
      <c r="VSL37"/>
      <c r="VSM37" s="124"/>
      <c r="VSN37"/>
      <c r="VSO37" s="124"/>
      <c r="VSP37"/>
      <c r="VSQ37" s="124"/>
      <c r="VSR37"/>
      <c r="VSS37" s="124"/>
      <c r="VST37"/>
      <c r="VSU37" s="124"/>
      <c r="VSV37"/>
      <c r="VSW37" s="124"/>
      <c r="VSX37"/>
      <c r="VSY37" s="124"/>
      <c r="VSZ37"/>
      <c r="VTA37" s="124"/>
      <c r="VTB37"/>
      <c r="VTC37" s="124"/>
      <c r="VTD37"/>
      <c r="VTE37" s="124"/>
      <c r="VTF37"/>
      <c r="VTG37" s="124"/>
      <c r="VTH37"/>
      <c r="VTI37" s="124"/>
      <c r="VTJ37"/>
      <c r="VTK37" s="124"/>
      <c r="VTL37"/>
      <c r="VTM37" s="124"/>
      <c r="VTN37"/>
      <c r="VTO37" s="124"/>
      <c r="VTP37"/>
      <c r="VTQ37" s="124"/>
      <c r="VTR37"/>
      <c r="VTS37" s="124"/>
      <c r="VTT37"/>
      <c r="VTU37" s="124"/>
      <c r="VTV37"/>
      <c r="VTW37" s="124"/>
      <c r="VTX37"/>
      <c r="VTY37" s="124"/>
      <c r="VTZ37"/>
      <c r="VUA37" s="124"/>
      <c r="VUB37"/>
      <c r="VUC37" s="124"/>
      <c r="VUD37"/>
      <c r="VUE37" s="124"/>
      <c r="VUF37"/>
      <c r="VUG37" s="124"/>
      <c r="VUH37"/>
      <c r="VUI37" s="124"/>
      <c r="VUJ37"/>
      <c r="VUK37" s="124"/>
      <c r="VUL37"/>
      <c r="VUM37" s="124"/>
      <c r="VUN37"/>
      <c r="VUO37" s="124"/>
      <c r="VUP37"/>
      <c r="VUQ37" s="124"/>
      <c r="VUR37"/>
      <c r="VUS37" s="124"/>
      <c r="VUT37"/>
      <c r="VUU37" s="124"/>
      <c r="VUV37"/>
      <c r="VUW37" s="124"/>
      <c r="VUX37"/>
      <c r="VUY37" s="124"/>
      <c r="VUZ37"/>
      <c r="VVA37" s="124"/>
      <c r="VVB37"/>
      <c r="VVC37" s="124"/>
      <c r="VVD37"/>
      <c r="VVE37" s="124"/>
      <c r="VVF37"/>
      <c r="VVG37" s="124"/>
      <c r="VVH37"/>
      <c r="VVI37" s="124"/>
      <c r="VVJ37"/>
      <c r="VVK37" s="124"/>
      <c r="VVL37"/>
      <c r="VVM37" s="124"/>
      <c r="VVN37"/>
      <c r="VVO37" s="124"/>
      <c r="VVP37"/>
      <c r="VVQ37" s="124"/>
      <c r="VVR37"/>
      <c r="VVS37" s="124"/>
      <c r="VVT37"/>
      <c r="VVU37" s="124"/>
      <c r="VVV37"/>
      <c r="VVW37" s="124"/>
      <c r="VVX37"/>
      <c r="VVY37" s="124"/>
      <c r="VVZ37"/>
      <c r="VWA37" s="124"/>
      <c r="VWB37"/>
      <c r="VWC37" s="124"/>
      <c r="VWD37"/>
      <c r="VWE37" s="124"/>
      <c r="VWF37"/>
      <c r="VWG37" s="124"/>
      <c r="VWH37"/>
      <c r="VWI37" s="124"/>
      <c r="VWJ37"/>
      <c r="VWK37" s="124"/>
      <c r="VWL37"/>
      <c r="VWM37" s="124"/>
      <c r="VWN37"/>
      <c r="VWO37" s="124"/>
      <c r="VWP37"/>
      <c r="VWQ37" s="124"/>
      <c r="VWR37"/>
      <c r="VWS37" s="124"/>
      <c r="VWT37"/>
      <c r="VWU37" s="124"/>
      <c r="VWV37"/>
      <c r="VWW37" s="124"/>
      <c r="VWX37"/>
      <c r="VWY37" s="124"/>
      <c r="VWZ37"/>
      <c r="VXA37" s="124"/>
      <c r="VXB37"/>
      <c r="VXC37" s="124"/>
      <c r="VXD37"/>
      <c r="VXE37" s="124"/>
      <c r="VXF37"/>
      <c r="VXG37" s="124"/>
      <c r="VXH37"/>
      <c r="VXI37" s="124"/>
      <c r="VXJ37"/>
      <c r="VXK37" s="124"/>
      <c r="VXL37"/>
      <c r="VXM37" s="124"/>
      <c r="VXN37"/>
      <c r="VXO37" s="124"/>
      <c r="VXP37"/>
      <c r="VXQ37" s="124"/>
      <c r="VXR37"/>
      <c r="VXS37" s="124"/>
      <c r="VXT37"/>
      <c r="VXU37" s="124"/>
      <c r="VXV37"/>
      <c r="VXW37" s="124"/>
      <c r="VXX37"/>
      <c r="VXY37" s="124"/>
      <c r="VXZ37"/>
      <c r="VYA37" s="124"/>
      <c r="VYB37"/>
      <c r="VYC37" s="124"/>
      <c r="VYD37"/>
      <c r="VYE37" s="124"/>
      <c r="VYF37"/>
      <c r="VYG37" s="124"/>
      <c r="VYH37"/>
      <c r="VYI37" s="124"/>
      <c r="VYJ37"/>
      <c r="VYK37" s="124"/>
      <c r="VYL37"/>
      <c r="VYM37" s="124"/>
      <c r="VYN37"/>
      <c r="VYO37" s="124"/>
      <c r="VYP37"/>
      <c r="VYQ37" s="124"/>
      <c r="VYR37"/>
      <c r="VYS37" s="124"/>
      <c r="VYT37"/>
      <c r="VYU37" s="124"/>
      <c r="VYV37"/>
      <c r="VYW37" s="124"/>
      <c r="VYX37"/>
      <c r="VYY37" s="124"/>
      <c r="VYZ37"/>
      <c r="VZA37" s="124"/>
      <c r="VZB37"/>
      <c r="VZC37" s="124"/>
      <c r="VZD37"/>
      <c r="VZE37" s="124"/>
      <c r="VZF37"/>
      <c r="VZG37" s="124"/>
      <c r="VZH37"/>
      <c r="VZI37" s="124"/>
      <c r="VZJ37"/>
      <c r="VZK37" s="124"/>
      <c r="VZL37"/>
      <c r="VZM37" s="124"/>
      <c r="VZN37"/>
      <c r="VZO37" s="124"/>
      <c r="VZP37"/>
      <c r="VZQ37" s="124"/>
      <c r="VZR37"/>
      <c r="VZS37" s="124"/>
      <c r="VZT37"/>
      <c r="VZU37" s="124"/>
      <c r="VZV37"/>
      <c r="VZW37" s="124"/>
      <c r="VZX37"/>
      <c r="VZY37" s="124"/>
      <c r="VZZ37"/>
      <c r="WAA37" s="124"/>
      <c r="WAB37"/>
      <c r="WAC37" s="124"/>
      <c r="WAD37"/>
      <c r="WAE37" s="124"/>
      <c r="WAF37"/>
      <c r="WAG37" s="124"/>
      <c r="WAH37"/>
      <c r="WAI37" s="124"/>
      <c r="WAJ37"/>
      <c r="WAK37" s="124"/>
      <c r="WAL37"/>
      <c r="WAM37" s="124"/>
      <c r="WAN37"/>
      <c r="WAO37" s="124"/>
      <c r="WAP37"/>
      <c r="WAQ37" s="124"/>
      <c r="WAR37"/>
      <c r="WAS37" s="124"/>
      <c r="WAT37"/>
      <c r="WAU37" s="124"/>
      <c r="WAV37"/>
      <c r="WAW37" s="124"/>
      <c r="WAX37"/>
      <c r="WAY37" s="124"/>
      <c r="WAZ37"/>
      <c r="WBA37" s="124"/>
      <c r="WBB37"/>
      <c r="WBC37" s="124"/>
      <c r="WBD37"/>
      <c r="WBE37" s="124"/>
      <c r="WBF37"/>
      <c r="WBG37" s="124"/>
      <c r="WBH37"/>
      <c r="WBI37" s="124"/>
      <c r="WBJ37"/>
      <c r="WBK37" s="124"/>
      <c r="WBL37"/>
      <c r="WBM37" s="124"/>
      <c r="WBN37"/>
      <c r="WBO37" s="124"/>
      <c r="WBP37"/>
      <c r="WBQ37" s="124"/>
      <c r="WBR37"/>
      <c r="WBS37" s="124"/>
      <c r="WBT37"/>
      <c r="WBU37" s="124"/>
      <c r="WBV37"/>
      <c r="WBW37" s="124"/>
      <c r="WBX37"/>
      <c r="WBY37" s="124"/>
      <c r="WBZ37"/>
      <c r="WCA37" s="124"/>
      <c r="WCB37"/>
      <c r="WCC37" s="124"/>
      <c r="WCD37"/>
      <c r="WCE37" s="124"/>
      <c r="WCF37"/>
      <c r="WCG37" s="124"/>
      <c r="WCH37"/>
      <c r="WCI37" s="124"/>
      <c r="WCJ37"/>
      <c r="WCK37" s="124"/>
      <c r="WCL37"/>
      <c r="WCM37" s="124"/>
      <c r="WCN37"/>
      <c r="WCO37" s="124"/>
      <c r="WCP37"/>
      <c r="WCQ37" s="124"/>
      <c r="WCR37"/>
      <c r="WCS37" s="124"/>
      <c r="WCT37"/>
      <c r="WCU37" s="124"/>
      <c r="WCV37"/>
      <c r="WCW37" s="124"/>
      <c r="WCX37"/>
      <c r="WCY37" s="124"/>
      <c r="WCZ37"/>
      <c r="WDA37" s="124"/>
      <c r="WDB37"/>
      <c r="WDC37" s="124"/>
      <c r="WDD37"/>
      <c r="WDE37" s="124"/>
      <c r="WDF37"/>
      <c r="WDG37" s="124"/>
      <c r="WDH37"/>
      <c r="WDI37" s="124"/>
      <c r="WDJ37"/>
      <c r="WDK37" s="124"/>
      <c r="WDL37"/>
      <c r="WDM37" s="124"/>
      <c r="WDN37"/>
      <c r="WDO37" s="124"/>
      <c r="WDP37"/>
      <c r="WDQ37" s="124"/>
      <c r="WDR37"/>
      <c r="WDS37" s="124"/>
      <c r="WDT37"/>
      <c r="WDU37" s="124"/>
      <c r="WDV37"/>
      <c r="WDW37" s="124"/>
      <c r="WDX37"/>
      <c r="WDY37" s="124"/>
      <c r="WDZ37"/>
      <c r="WEA37" s="124"/>
      <c r="WEB37"/>
      <c r="WEC37" s="124"/>
      <c r="WED37"/>
      <c r="WEE37" s="124"/>
      <c r="WEF37"/>
      <c r="WEG37" s="124"/>
      <c r="WEH37"/>
      <c r="WEI37" s="124"/>
      <c r="WEJ37"/>
      <c r="WEK37" s="124"/>
      <c r="WEL37"/>
      <c r="WEM37" s="124"/>
      <c r="WEN37"/>
      <c r="WEO37" s="124"/>
      <c r="WEP37"/>
      <c r="WEQ37" s="124"/>
      <c r="WER37"/>
      <c r="WES37" s="124"/>
      <c r="WET37"/>
      <c r="WEU37" s="124"/>
      <c r="WEV37"/>
      <c r="WEW37" s="124"/>
      <c r="WEX37"/>
      <c r="WEY37" s="124"/>
      <c r="WEZ37"/>
      <c r="WFA37" s="124"/>
      <c r="WFB37"/>
      <c r="WFC37" s="124"/>
      <c r="WFD37"/>
      <c r="WFE37" s="124"/>
      <c r="WFF37"/>
      <c r="WFG37" s="124"/>
      <c r="WFH37"/>
      <c r="WFI37" s="124"/>
      <c r="WFJ37"/>
      <c r="WFK37" s="124"/>
      <c r="WFL37"/>
      <c r="WFM37" s="124"/>
      <c r="WFN37"/>
      <c r="WFO37" s="124"/>
      <c r="WFP37"/>
      <c r="WFQ37" s="124"/>
      <c r="WFR37"/>
      <c r="WFS37" s="124"/>
      <c r="WFT37"/>
      <c r="WFU37" s="124"/>
      <c r="WFV37"/>
      <c r="WFW37" s="124"/>
      <c r="WFX37"/>
      <c r="WFY37" s="124"/>
      <c r="WFZ37"/>
      <c r="WGA37" s="124"/>
      <c r="WGB37"/>
      <c r="WGC37" s="124"/>
      <c r="WGD37"/>
      <c r="WGE37" s="124"/>
      <c r="WGF37"/>
      <c r="WGG37" s="124"/>
      <c r="WGH37"/>
      <c r="WGI37" s="124"/>
      <c r="WGJ37"/>
      <c r="WGK37" s="124"/>
      <c r="WGL37"/>
      <c r="WGM37" s="124"/>
      <c r="WGN37"/>
      <c r="WGO37" s="124"/>
      <c r="WGP37"/>
      <c r="WGQ37" s="124"/>
      <c r="WGR37"/>
      <c r="WGS37" s="124"/>
      <c r="WGT37"/>
      <c r="WGU37" s="124"/>
      <c r="WGV37"/>
      <c r="WGW37" s="124"/>
      <c r="WGX37"/>
      <c r="WGY37" s="124"/>
      <c r="WGZ37"/>
      <c r="WHA37" s="124"/>
      <c r="WHB37"/>
      <c r="WHC37" s="124"/>
      <c r="WHD37"/>
      <c r="WHE37" s="124"/>
      <c r="WHF37"/>
      <c r="WHG37" s="124"/>
      <c r="WHH37"/>
      <c r="WHI37" s="124"/>
      <c r="WHJ37"/>
      <c r="WHK37" s="124"/>
      <c r="WHL37"/>
      <c r="WHM37" s="124"/>
      <c r="WHN37"/>
      <c r="WHO37" s="124"/>
      <c r="WHP37"/>
      <c r="WHQ37" s="124"/>
      <c r="WHR37"/>
      <c r="WHS37" s="124"/>
      <c r="WHT37"/>
      <c r="WHU37" s="124"/>
      <c r="WHV37"/>
      <c r="WHW37" s="124"/>
      <c r="WHX37"/>
      <c r="WHY37" s="124"/>
      <c r="WHZ37"/>
      <c r="WIA37" s="124"/>
      <c r="WIB37"/>
      <c r="WIC37" s="124"/>
      <c r="WID37"/>
      <c r="WIE37" s="124"/>
      <c r="WIF37"/>
      <c r="WIG37" s="124"/>
      <c r="WIH37"/>
      <c r="WII37" s="124"/>
      <c r="WIJ37"/>
      <c r="WIK37" s="124"/>
      <c r="WIL37"/>
      <c r="WIM37" s="124"/>
      <c r="WIN37"/>
      <c r="WIO37" s="124"/>
      <c r="WIP37"/>
      <c r="WIQ37" s="124"/>
      <c r="WIR37"/>
      <c r="WIS37" s="124"/>
      <c r="WIT37"/>
      <c r="WIU37" s="124"/>
      <c r="WIV37"/>
      <c r="WIW37" s="124"/>
      <c r="WIX37"/>
      <c r="WIY37" s="124"/>
      <c r="WIZ37"/>
      <c r="WJA37" s="124"/>
      <c r="WJB37"/>
      <c r="WJC37" s="124"/>
      <c r="WJD37"/>
      <c r="WJE37" s="124"/>
      <c r="WJF37"/>
      <c r="WJG37" s="124"/>
      <c r="WJH37"/>
      <c r="WJI37" s="124"/>
      <c r="WJJ37"/>
      <c r="WJK37" s="124"/>
      <c r="WJL37"/>
      <c r="WJM37" s="124"/>
      <c r="WJN37"/>
      <c r="WJO37" s="124"/>
      <c r="WJP37"/>
      <c r="WJQ37" s="124"/>
      <c r="WJR37"/>
      <c r="WJS37" s="124"/>
      <c r="WJT37"/>
      <c r="WJU37" s="124"/>
      <c r="WJV37"/>
      <c r="WJW37" s="124"/>
      <c r="WJX37"/>
      <c r="WJY37" s="124"/>
      <c r="WJZ37"/>
      <c r="WKA37" s="124"/>
      <c r="WKB37"/>
      <c r="WKC37" s="124"/>
      <c r="WKD37"/>
      <c r="WKE37" s="124"/>
      <c r="WKF37"/>
      <c r="WKG37" s="124"/>
      <c r="WKH37"/>
      <c r="WKI37" s="124"/>
      <c r="WKJ37"/>
      <c r="WKK37" s="124"/>
      <c r="WKL37"/>
      <c r="WKM37" s="124"/>
      <c r="WKN37"/>
      <c r="WKO37" s="124"/>
      <c r="WKP37"/>
      <c r="WKQ37" s="124"/>
      <c r="WKR37"/>
      <c r="WKS37" s="124"/>
      <c r="WKT37"/>
      <c r="WKU37" s="124"/>
      <c r="WKV37"/>
      <c r="WKW37" s="124"/>
      <c r="WKX37"/>
      <c r="WKY37" s="124"/>
      <c r="WKZ37"/>
      <c r="WLA37" s="124"/>
      <c r="WLB37"/>
      <c r="WLC37" s="124"/>
      <c r="WLD37"/>
      <c r="WLE37" s="124"/>
      <c r="WLF37"/>
      <c r="WLG37" s="124"/>
      <c r="WLH37"/>
      <c r="WLI37" s="124"/>
      <c r="WLJ37"/>
      <c r="WLK37" s="124"/>
      <c r="WLL37"/>
      <c r="WLM37" s="124"/>
      <c r="WLN37"/>
      <c r="WLO37" s="124"/>
      <c r="WLP37"/>
      <c r="WLQ37" s="124"/>
      <c r="WLR37"/>
      <c r="WLS37" s="124"/>
      <c r="WLT37"/>
      <c r="WLU37" s="124"/>
      <c r="WLV37"/>
      <c r="WLW37" s="124"/>
      <c r="WLX37"/>
      <c r="WLY37" s="124"/>
      <c r="WLZ37"/>
      <c r="WMA37" s="124"/>
      <c r="WMB37"/>
      <c r="WMC37" s="124"/>
      <c r="WMD37"/>
      <c r="WME37" s="124"/>
      <c r="WMF37"/>
      <c r="WMG37" s="124"/>
      <c r="WMH37"/>
      <c r="WMI37" s="124"/>
      <c r="WMJ37"/>
      <c r="WMK37" s="124"/>
      <c r="WML37"/>
      <c r="WMM37" s="124"/>
      <c r="WMN37"/>
      <c r="WMO37" s="124"/>
      <c r="WMP37"/>
      <c r="WMQ37" s="124"/>
      <c r="WMR37"/>
      <c r="WMS37" s="124"/>
      <c r="WMT37"/>
      <c r="WMU37" s="124"/>
      <c r="WMV37"/>
      <c r="WMW37" s="124"/>
      <c r="WMX37"/>
      <c r="WMY37" s="124"/>
      <c r="WMZ37"/>
      <c r="WNA37" s="124"/>
      <c r="WNB37"/>
      <c r="WNC37" s="124"/>
      <c r="WND37"/>
      <c r="WNE37" s="124"/>
      <c r="WNF37"/>
      <c r="WNG37" s="124"/>
      <c r="WNH37"/>
      <c r="WNI37" s="124"/>
      <c r="WNJ37"/>
      <c r="WNK37" s="124"/>
      <c r="WNL37"/>
      <c r="WNM37" s="124"/>
      <c r="WNN37"/>
      <c r="WNO37" s="124"/>
      <c r="WNP37"/>
      <c r="WNQ37" s="124"/>
      <c r="WNR37"/>
      <c r="WNS37" s="124"/>
      <c r="WNT37"/>
      <c r="WNU37" s="124"/>
      <c r="WNV37"/>
      <c r="WNW37" s="124"/>
      <c r="WNX37"/>
      <c r="WNY37" s="124"/>
      <c r="WNZ37"/>
      <c r="WOA37" s="124"/>
      <c r="WOB37"/>
      <c r="WOC37" s="124"/>
      <c r="WOD37"/>
      <c r="WOE37" s="124"/>
      <c r="WOF37"/>
      <c r="WOG37" s="124"/>
      <c r="WOH37"/>
      <c r="WOI37" s="124"/>
      <c r="WOJ37"/>
      <c r="WOK37" s="124"/>
      <c r="WOL37"/>
      <c r="WOM37" s="124"/>
      <c r="WON37"/>
      <c r="WOO37" s="124"/>
      <c r="WOP37"/>
      <c r="WOQ37" s="124"/>
      <c r="WOR37"/>
      <c r="WOS37" s="124"/>
      <c r="WOT37"/>
      <c r="WOU37" s="124"/>
      <c r="WOV37"/>
      <c r="WOW37" s="124"/>
      <c r="WOX37"/>
      <c r="WOY37" s="124"/>
      <c r="WOZ37"/>
      <c r="WPA37" s="124"/>
      <c r="WPB37"/>
      <c r="WPC37" s="124"/>
      <c r="WPD37"/>
      <c r="WPE37" s="124"/>
      <c r="WPF37"/>
      <c r="WPG37" s="124"/>
      <c r="WPH37"/>
      <c r="WPI37" s="124"/>
      <c r="WPJ37"/>
      <c r="WPK37" s="124"/>
      <c r="WPL37"/>
      <c r="WPM37" s="124"/>
      <c r="WPN37"/>
      <c r="WPO37" s="124"/>
      <c r="WPP37"/>
      <c r="WPQ37" s="124"/>
      <c r="WPR37"/>
      <c r="WPS37" s="124"/>
      <c r="WPT37"/>
      <c r="WPU37" s="124"/>
      <c r="WPV37"/>
      <c r="WPW37" s="124"/>
      <c r="WPX37"/>
      <c r="WPY37" s="124"/>
      <c r="WPZ37"/>
      <c r="WQA37" s="124"/>
      <c r="WQB37"/>
      <c r="WQC37" s="124"/>
      <c r="WQD37"/>
      <c r="WQE37" s="124"/>
      <c r="WQF37"/>
      <c r="WQG37" s="124"/>
      <c r="WQH37"/>
      <c r="WQI37" s="124"/>
      <c r="WQJ37"/>
      <c r="WQK37" s="124"/>
      <c r="WQL37"/>
      <c r="WQM37" s="124"/>
      <c r="WQN37"/>
      <c r="WQO37" s="124"/>
      <c r="WQP37"/>
      <c r="WQQ37" s="124"/>
      <c r="WQR37"/>
      <c r="WQS37" s="124"/>
      <c r="WQT37"/>
      <c r="WQU37" s="124"/>
      <c r="WQV37"/>
      <c r="WQW37" s="124"/>
      <c r="WQX37"/>
      <c r="WQY37" s="124"/>
      <c r="WQZ37"/>
      <c r="WRA37" s="124"/>
      <c r="WRB37"/>
      <c r="WRC37" s="124"/>
      <c r="WRD37"/>
      <c r="WRE37" s="124"/>
      <c r="WRF37"/>
      <c r="WRG37" s="124"/>
      <c r="WRH37"/>
      <c r="WRI37" s="124"/>
      <c r="WRJ37"/>
      <c r="WRK37" s="124"/>
      <c r="WRL37"/>
      <c r="WRM37" s="124"/>
      <c r="WRN37"/>
      <c r="WRO37" s="124"/>
      <c r="WRP37"/>
      <c r="WRQ37" s="124"/>
      <c r="WRR37"/>
      <c r="WRS37" s="124"/>
      <c r="WRT37"/>
      <c r="WRU37" s="124"/>
      <c r="WRV37"/>
      <c r="WRW37" s="124"/>
      <c r="WRX37"/>
      <c r="WRY37" s="124"/>
      <c r="WRZ37"/>
      <c r="WSA37" s="124"/>
      <c r="WSB37"/>
      <c r="WSC37" s="124"/>
      <c r="WSD37"/>
      <c r="WSE37" s="124"/>
      <c r="WSF37"/>
      <c r="WSG37" s="124"/>
      <c r="WSH37"/>
      <c r="WSI37" s="124"/>
      <c r="WSJ37"/>
      <c r="WSK37" s="124"/>
      <c r="WSL37"/>
      <c r="WSM37" s="124"/>
      <c r="WSN37"/>
      <c r="WSO37" s="124"/>
      <c r="WSP37"/>
      <c r="WSQ37" s="124"/>
      <c r="WSR37"/>
      <c r="WSS37" s="124"/>
      <c r="WST37"/>
      <c r="WSU37" s="124"/>
      <c r="WSV37"/>
      <c r="WSW37" s="124"/>
      <c r="WSX37"/>
      <c r="WSY37" s="124"/>
      <c r="WSZ37"/>
      <c r="WTA37" s="124"/>
      <c r="WTB37"/>
      <c r="WTC37" s="124"/>
      <c r="WTD37"/>
      <c r="WTE37" s="124"/>
      <c r="WTF37"/>
      <c r="WTG37" s="124"/>
      <c r="WTH37"/>
      <c r="WTI37" s="124"/>
      <c r="WTJ37"/>
      <c r="WTK37" s="124"/>
      <c r="WTL37"/>
      <c r="WTM37" s="124"/>
      <c r="WTN37"/>
      <c r="WTO37" s="124"/>
      <c r="WTP37"/>
      <c r="WTQ37" s="124"/>
      <c r="WTR37"/>
      <c r="WTS37" s="124"/>
      <c r="WTT37"/>
      <c r="WTU37" s="124"/>
      <c r="WTV37"/>
      <c r="WTW37" s="124"/>
      <c r="WTX37"/>
      <c r="WTY37" s="124"/>
      <c r="WTZ37"/>
      <c r="WUA37" s="124"/>
      <c r="WUB37"/>
      <c r="WUC37" s="124"/>
      <c r="WUD37"/>
      <c r="WUE37" s="124"/>
      <c r="WUF37"/>
      <c r="WUG37" s="124"/>
      <c r="WUH37"/>
      <c r="WUI37" s="124"/>
      <c r="WUJ37"/>
      <c r="WUK37" s="124"/>
      <c r="WUL37"/>
      <c r="WUM37" s="124"/>
      <c r="WUN37"/>
      <c r="WUO37" s="124"/>
      <c r="WUP37"/>
      <c r="WUQ37" s="124"/>
      <c r="WUR37"/>
      <c r="WUS37" s="124"/>
      <c r="WUT37"/>
      <c r="WUU37" s="124"/>
      <c r="WUV37"/>
      <c r="WUW37" s="124"/>
      <c r="WUX37"/>
      <c r="WUY37" s="124"/>
      <c r="WUZ37"/>
      <c r="WVA37" s="124"/>
      <c r="WVB37"/>
      <c r="WVC37" s="124"/>
      <c r="WVD37"/>
      <c r="WVE37" s="124"/>
      <c r="WVF37"/>
      <c r="WVG37" s="124"/>
      <c r="WVH37"/>
      <c r="WVI37" s="124"/>
      <c r="WVJ37"/>
      <c r="WVK37" s="124"/>
      <c r="WVL37"/>
      <c r="WVM37" s="124"/>
      <c r="WVN37"/>
      <c r="WVO37" s="124"/>
      <c r="WVP37"/>
      <c r="WVQ37" s="124"/>
      <c r="WVR37"/>
      <c r="WVS37" s="124"/>
      <c r="WVT37"/>
      <c r="WVU37" s="124"/>
      <c r="WVV37"/>
      <c r="WVW37" s="124"/>
      <c r="WVX37"/>
      <c r="WVY37" s="124"/>
      <c r="WVZ37"/>
      <c r="WWA37" s="124"/>
      <c r="WWB37"/>
      <c r="WWC37" s="124"/>
      <c r="WWD37"/>
      <c r="WWE37" s="124"/>
      <c r="WWF37"/>
      <c r="WWG37" s="124"/>
      <c r="WWH37"/>
      <c r="WWI37" s="124"/>
      <c r="WWJ37"/>
      <c r="WWK37" s="124"/>
      <c r="WWL37"/>
      <c r="WWM37" s="124"/>
      <c r="WWN37"/>
      <c r="WWO37" s="124"/>
      <c r="WWP37"/>
      <c r="WWQ37" s="124"/>
      <c r="WWR37"/>
      <c r="WWS37" s="124"/>
      <c r="WWT37"/>
      <c r="WWU37" s="124"/>
      <c r="WWV37"/>
      <c r="WWW37" s="124"/>
      <c r="WWX37"/>
      <c r="WWY37" s="124"/>
      <c r="WWZ37"/>
      <c r="WXA37" s="124"/>
      <c r="WXB37"/>
      <c r="WXC37" s="124"/>
      <c r="WXD37"/>
      <c r="WXE37" s="124"/>
      <c r="WXF37"/>
      <c r="WXG37" s="124"/>
      <c r="WXH37"/>
      <c r="WXI37" s="124"/>
      <c r="WXJ37"/>
      <c r="WXK37" s="124"/>
      <c r="WXL37"/>
      <c r="WXM37" s="124"/>
      <c r="WXN37"/>
      <c r="WXO37" s="124"/>
      <c r="WXP37"/>
      <c r="WXQ37" s="124"/>
      <c r="WXR37"/>
      <c r="WXS37" s="124"/>
      <c r="WXT37"/>
      <c r="WXU37" s="124"/>
      <c r="WXV37"/>
      <c r="WXW37" s="124"/>
      <c r="WXX37"/>
      <c r="WXY37" s="124"/>
      <c r="WXZ37"/>
      <c r="WYA37" s="124"/>
      <c r="WYB37"/>
      <c r="WYC37" s="124"/>
      <c r="WYD37"/>
      <c r="WYE37" s="124"/>
      <c r="WYF37"/>
      <c r="WYG37" s="124"/>
      <c r="WYH37"/>
      <c r="WYI37" s="124"/>
      <c r="WYJ37"/>
      <c r="WYK37" s="124"/>
      <c r="WYL37"/>
      <c r="WYM37" s="124"/>
      <c r="WYN37"/>
      <c r="WYO37" s="124"/>
      <c r="WYP37"/>
      <c r="WYQ37" s="124"/>
      <c r="WYR37"/>
      <c r="WYS37" s="124"/>
      <c r="WYT37"/>
      <c r="WYU37" s="124"/>
      <c r="WYV37"/>
      <c r="WYW37" s="124"/>
      <c r="WYX37"/>
      <c r="WYY37" s="124"/>
      <c r="WYZ37"/>
      <c r="WZA37" s="124"/>
      <c r="WZB37"/>
      <c r="WZC37" s="124"/>
      <c r="WZD37"/>
      <c r="WZE37" s="124"/>
      <c r="WZF37"/>
      <c r="WZG37" s="124"/>
      <c r="WZH37"/>
      <c r="WZI37" s="124"/>
      <c r="WZJ37"/>
      <c r="WZK37" s="124"/>
      <c r="WZL37"/>
      <c r="WZM37" s="124"/>
      <c r="WZN37"/>
      <c r="WZO37" s="124"/>
      <c r="WZP37"/>
      <c r="WZQ37" s="124"/>
      <c r="WZR37"/>
      <c r="WZS37" s="124"/>
      <c r="WZT37"/>
      <c r="WZU37" s="124"/>
      <c r="WZV37"/>
      <c r="WZW37" s="124"/>
      <c r="WZX37"/>
      <c r="WZY37" s="124"/>
      <c r="WZZ37"/>
      <c r="XAA37" s="124"/>
      <c r="XAB37"/>
      <c r="XAC37" s="124"/>
      <c r="XAD37"/>
      <c r="XAE37" s="124"/>
      <c r="XAF37"/>
      <c r="XAG37" s="124"/>
      <c r="XAH37"/>
      <c r="XAI37" s="124"/>
      <c r="XAJ37"/>
      <c r="XAK37" s="124"/>
      <c r="XAL37"/>
      <c r="XAM37" s="124"/>
      <c r="XAN37"/>
      <c r="XAO37" s="124"/>
      <c r="XAP37"/>
      <c r="XAQ37" s="124"/>
      <c r="XAR37"/>
      <c r="XAS37" s="124"/>
      <c r="XAT37"/>
      <c r="XAU37" s="124"/>
      <c r="XAV37"/>
      <c r="XAW37" s="124"/>
      <c r="XAX37"/>
      <c r="XAY37" s="124"/>
      <c r="XAZ37"/>
      <c r="XBA37" s="124"/>
      <c r="XBB37"/>
      <c r="XBC37" s="124"/>
      <c r="XBD37"/>
      <c r="XBE37" s="124"/>
      <c r="XBF37"/>
      <c r="XBG37" s="124"/>
      <c r="XBH37"/>
      <c r="XBI37" s="124"/>
      <c r="XBJ37"/>
      <c r="XBK37" s="124"/>
      <c r="XBL37"/>
      <c r="XBM37" s="124"/>
      <c r="XBN37"/>
      <c r="XBO37" s="124"/>
      <c r="XBP37"/>
      <c r="XBQ37" s="124"/>
      <c r="XBR37"/>
      <c r="XBS37" s="124"/>
      <c r="XBT37"/>
      <c r="XBU37" s="124"/>
      <c r="XBV37"/>
      <c r="XBW37" s="124"/>
      <c r="XBX37"/>
      <c r="XBY37" s="124"/>
      <c r="XBZ37"/>
      <c r="XCA37" s="124"/>
      <c r="XCB37"/>
      <c r="XCC37" s="124"/>
      <c r="XCD37"/>
      <c r="XCE37" s="124"/>
      <c r="XCF37"/>
      <c r="XCG37" s="124"/>
      <c r="XCH37"/>
      <c r="XCI37" s="124"/>
      <c r="XCJ37"/>
      <c r="XCK37" s="124"/>
      <c r="XCL37"/>
      <c r="XCM37" s="124"/>
      <c r="XCN37"/>
      <c r="XCO37" s="124"/>
      <c r="XCP37"/>
      <c r="XCQ37" s="124"/>
      <c r="XCR37"/>
      <c r="XCS37" s="124"/>
      <c r="XCT37"/>
      <c r="XCU37" s="124"/>
      <c r="XCV37"/>
      <c r="XCW37" s="124"/>
      <c r="XCX37"/>
      <c r="XCY37" s="124"/>
      <c r="XCZ37"/>
      <c r="XDA37" s="124"/>
      <c r="XDB37"/>
      <c r="XDC37" s="124"/>
      <c r="XDD37"/>
      <c r="XDE37" s="124"/>
      <c r="XDF37"/>
      <c r="XDG37" s="124"/>
      <c r="XDH37"/>
      <c r="XDI37" s="124"/>
      <c r="XDJ37"/>
      <c r="XDK37" s="124"/>
      <c r="XDL37"/>
      <c r="XDM37" s="124"/>
      <c r="XDN37"/>
      <c r="XDO37" s="124"/>
      <c r="XDP37"/>
      <c r="XDQ37" s="124"/>
      <c r="XDR37"/>
      <c r="XDS37" s="124"/>
      <c r="XDT37"/>
      <c r="XDU37" s="124"/>
      <c r="XDV37"/>
      <c r="XDW37" s="124"/>
      <c r="XDX37"/>
      <c r="XDY37" s="124"/>
      <c r="XDZ37"/>
      <c r="XEA37" s="124"/>
      <c r="XEB37"/>
      <c r="XEC37" s="124"/>
      <c r="XED37"/>
      <c r="XEE37" s="124"/>
      <c r="XEF37"/>
      <c r="XEG37" s="124"/>
      <c r="XEH37"/>
      <c r="XEI37" s="124"/>
      <c r="XEJ37"/>
      <c r="XEK37" s="124"/>
      <c r="XEL37"/>
      <c r="XEM37" s="124"/>
      <c r="XEN37"/>
      <c r="XEO37" s="124"/>
      <c r="XEP37"/>
      <c r="XEQ37" s="124"/>
      <c r="XER37"/>
      <c r="XES37" s="124"/>
      <c r="XET37"/>
      <c r="XEU37" s="124"/>
      <c r="XEV37"/>
      <c r="XEW37" s="124"/>
      <c r="XEX37"/>
      <c r="XEY37" s="124"/>
      <c r="XEZ37"/>
      <c r="XFA37" s="124"/>
      <c r="XFB37"/>
      <c r="XFC37" s="124"/>
      <c r="XFD37"/>
    </row>
    <row r="38" spans="1:16384" s="7" customFormat="1" ht="26.15" x14ac:dyDescent="0.7">
      <c r="A38" s="124" t="str">
        <f t="shared" ref="A38:B44" si="0">A12</f>
        <v>2. Domestic land-use change (ICF/USDA)</v>
      </c>
      <c r="B38" t="str">
        <f t="shared" si="0"/>
        <v>Conventional Till—ICF: 2022 BAU Scenario</v>
      </c>
      <c r="C38" s="157">
        <f t="shared" ref="C38:C44" si="1">C12*$C$33</f>
        <v>-1.931651046</v>
      </c>
      <c r="D38" t="s">
        <v>599</v>
      </c>
      <c r="E38" s="155"/>
      <c r="F38"/>
      <c r="G38" s="124"/>
      <c r="H38"/>
      <c r="I38" s="124"/>
      <c r="J38"/>
      <c r="K38" s="124"/>
      <c r="L38"/>
      <c r="M38" s="124"/>
      <c r="N38"/>
      <c r="O38" s="124"/>
      <c r="P38"/>
      <c r="Q38" s="124"/>
      <c r="R38"/>
      <c r="S38" s="124"/>
      <c r="T38"/>
      <c r="U38" s="124"/>
      <c r="V38"/>
      <c r="W38" s="124"/>
      <c r="X38"/>
      <c r="Y38" s="124"/>
      <c r="Z38"/>
      <c r="AA38" s="124"/>
      <c r="AB38"/>
      <c r="AC38" s="124"/>
      <c r="AD38"/>
      <c r="AE38" s="124"/>
      <c r="AF38"/>
      <c r="AG38" s="124"/>
      <c r="AH38"/>
      <c r="AI38" s="124"/>
      <c r="AJ38"/>
      <c r="AK38" s="124"/>
      <c r="AL38"/>
      <c r="AM38" s="124"/>
      <c r="AN38"/>
      <c r="AO38" s="124"/>
      <c r="AP38"/>
      <c r="AQ38" s="124"/>
      <c r="AR38"/>
      <c r="AS38" s="124"/>
      <c r="AT38"/>
      <c r="AU38" s="124"/>
      <c r="AV38"/>
      <c r="AW38" s="124"/>
      <c r="AX38"/>
      <c r="AY38" s="124"/>
      <c r="AZ38"/>
      <c r="BA38" s="124"/>
      <c r="BB38"/>
      <c r="BC38" s="124"/>
      <c r="BD38"/>
      <c r="BE38" s="124"/>
      <c r="BF38"/>
      <c r="BG38" s="124"/>
      <c r="BH38"/>
      <c r="BI38" s="124"/>
      <c r="BJ38"/>
      <c r="BK38" s="124"/>
      <c r="BL38"/>
      <c r="BM38" s="124"/>
      <c r="BN38"/>
      <c r="BO38" s="124"/>
      <c r="BP38"/>
      <c r="BQ38" s="124"/>
      <c r="BR38"/>
      <c r="BS38" s="124"/>
      <c r="BT38"/>
      <c r="BU38" s="124"/>
      <c r="BV38"/>
      <c r="BW38" s="124"/>
      <c r="BX38"/>
      <c r="BY38" s="124"/>
      <c r="BZ38"/>
      <c r="CA38" s="124"/>
      <c r="CB38"/>
      <c r="CC38" s="124"/>
      <c r="CD38"/>
      <c r="CE38" s="124"/>
      <c r="CF38"/>
      <c r="CG38" s="124"/>
      <c r="CH38"/>
      <c r="CI38" s="124"/>
      <c r="CJ38"/>
      <c r="CK38" s="124"/>
      <c r="CL38"/>
      <c r="CM38" s="124"/>
      <c r="CN38"/>
      <c r="CO38" s="124"/>
      <c r="CP38"/>
      <c r="CQ38" s="124"/>
      <c r="CR38"/>
      <c r="CS38" s="124"/>
      <c r="CT38"/>
      <c r="CU38" s="124"/>
      <c r="CV38"/>
      <c r="CW38" s="124"/>
      <c r="CX38"/>
      <c r="CY38" s="124"/>
      <c r="CZ38"/>
      <c r="DA38" s="124"/>
      <c r="DB38"/>
      <c r="DC38" s="124"/>
      <c r="DD38"/>
      <c r="DE38" s="124"/>
      <c r="DF38"/>
      <c r="DG38" s="124"/>
      <c r="DH38"/>
      <c r="DI38" s="124"/>
      <c r="DJ38"/>
      <c r="DK38" s="124"/>
      <c r="DL38"/>
      <c r="DM38" s="124"/>
      <c r="DN38"/>
      <c r="DO38" s="124"/>
      <c r="DP38"/>
      <c r="DQ38" s="124"/>
      <c r="DR38"/>
      <c r="DS38" s="124"/>
      <c r="DT38"/>
      <c r="DU38" s="124"/>
      <c r="DV38"/>
      <c r="DW38" s="124"/>
      <c r="DX38"/>
      <c r="DY38" s="124"/>
      <c r="DZ38"/>
      <c r="EA38" s="124"/>
      <c r="EB38"/>
      <c r="EC38" s="124"/>
      <c r="ED38"/>
      <c r="EE38" s="124"/>
      <c r="EF38"/>
      <c r="EG38" s="124"/>
      <c r="EH38"/>
      <c r="EI38" s="124"/>
      <c r="EJ38"/>
      <c r="EK38" s="124"/>
      <c r="EL38"/>
      <c r="EM38" s="124"/>
      <c r="EN38"/>
      <c r="EO38" s="124"/>
      <c r="EP38"/>
      <c r="EQ38" s="124"/>
      <c r="ER38"/>
      <c r="ES38" s="124"/>
      <c r="ET38"/>
      <c r="EU38" s="124"/>
      <c r="EV38"/>
      <c r="EW38" s="124"/>
      <c r="EX38"/>
      <c r="EY38" s="124"/>
      <c r="EZ38"/>
      <c r="FA38" s="124"/>
      <c r="FB38"/>
      <c r="FC38" s="124"/>
      <c r="FD38"/>
      <c r="FE38" s="124"/>
      <c r="FF38"/>
      <c r="FG38" s="124"/>
      <c r="FH38"/>
      <c r="FI38" s="124"/>
      <c r="FJ38"/>
      <c r="FK38" s="124"/>
      <c r="FL38"/>
      <c r="FM38" s="124"/>
      <c r="FN38"/>
      <c r="FO38" s="124"/>
      <c r="FP38"/>
      <c r="FQ38" s="124"/>
      <c r="FR38"/>
      <c r="FS38" s="124"/>
      <c r="FT38"/>
      <c r="FU38" s="124"/>
      <c r="FV38"/>
      <c r="FW38" s="124"/>
      <c r="FX38"/>
      <c r="FY38" s="124"/>
      <c r="FZ38"/>
      <c r="GA38" s="124"/>
      <c r="GB38"/>
      <c r="GC38" s="124"/>
      <c r="GD38"/>
      <c r="GE38" s="124"/>
      <c r="GF38"/>
      <c r="GG38" s="124"/>
      <c r="GH38"/>
      <c r="GI38" s="124"/>
      <c r="GJ38"/>
      <c r="GK38" s="124"/>
      <c r="GL38"/>
      <c r="GM38" s="124"/>
      <c r="GN38"/>
      <c r="GO38" s="124"/>
      <c r="GP38"/>
      <c r="GQ38" s="124"/>
      <c r="GR38"/>
      <c r="GS38" s="124"/>
      <c r="GT38"/>
      <c r="GU38" s="124"/>
      <c r="GV38"/>
      <c r="GW38" s="124"/>
      <c r="GX38"/>
      <c r="GY38" s="124"/>
      <c r="GZ38"/>
      <c r="HA38" s="124"/>
      <c r="HB38"/>
      <c r="HC38" s="124"/>
      <c r="HD38"/>
      <c r="HE38" s="124"/>
      <c r="HF38"/>
      <c r="HG38" s="124"/>
      <c r="HH38"/>
      <c r="HI38" s="124"/>
      <c r="HJ38"/>
      <c r="HK38" s="124"/>
      <c r="HL38"/>
      <c r="HM38" s="124"/>
      <c r="HN38"/>
      <c r="HO38" s="124"/>
      <c r="HP38"/>
      <c r="HQ38" s="124"/>
      <c r="HR38"/>
      <c r="HS38" s="124"/>
      <c r="HT38"/>
      <c r="HU38" s="124"/>
      <c r="HV38"/>
      <c r="HW38" s="124"/>
      <c r="HX38"/>
      <c r="HY38" s="124"/>
      <c r="HZ38"/>
      <c r="IA38" s="124"/>
      <c r="IB38"/>
      <c r="IC38" s="124"/>
      <c r="ID38"/>
      <c r="IE38" s="124"/>
      <c r="IF38"/>
      <c r="IG38" s="124"/>
      <c r="IH38"/>
      <c r="II38" s="124"/>
      <c r="IJ38"/>
      <c r="IK38" s="124"/>
      <c r="IL38"/>
      <c r="IM38" s="124"/>
      <c r="IN38"/>
      <c r="IO38" s="124"/>
      <c r="IP38"/>
      <c r="IQ38" s="124"/>
      <c r="IR38"/>
      <c r="IS38" s="124"/>
      <c r="IT38"/>
      <c r="IU38" s="124"/>
      <c r="IV38"/>
      <c r="IW38" s="124"/>
      <c r="IX38"/>
      <c r="IY38" s="124"/>
      <c r="IZ38"/>
      <c r="JA38" s="124"/>
      <c r="JB38"/>
      <c r="JC38" s="124"/>
      <c r="JD38"/>
      <c r="JE38" s="124"/>
      <c r="JF38"/>
      <c r="JG38" s="124"/>
      <c r="JH38"/>
      <c r="JI38" s="124"/>
      <c r="JJ38"/>
      <c r="JK38" s="124"/>
      <c r="JL38"/>
      <c r="JM38" s="124"/>
      <c r="JN38"/>
      <c r="JO38" s="124"/>
      <c r="JP38"/>
      <c r="JQ38" s="124"/>
      <c r="JR38"/>
      <c r="JS38" s="124"/>
      <c r="JT38"/>
      <c r="JU38" s="124"/>
      <c r="JV38"/>
      <c r="JW38" s="124"/>
      <c r="JX38"/>
      <c r="JY38" s="124"/>
      <c r="JZ38"/>
      <c r="KA38" s="124"/>
      <c r="KB38"/>
      <c r="KC38" s="124"/>
      <c r="KD38"/>
      <c r="KE38" s="124"/>
      <c r="KF38"/>
      <c r="KG38" s="124"/>
      <c r="KH38"/>
      <c r="KI38" s="124"/>
      <c r="KJ38"/>
      <c r="KK38" s="124"/>
      <c r="KL38"/>
      <c r="KM38" s="124"/>
      <c r="KN38"/>
      <c r="KO38" s="124"/>
      <c r="KP38"/>
      <c r="KQ38" s="124"/>
      <c r="KR38"/>
      <c r="KS38" s="124"/>
      <c r="KT38"/>
      <c r="KU38" s="124"/>
      <c r="KV38"/>
      <c r="KW38" s="124"/>
      <c r="KX38"/>
      <c r="KY38" s="124"/>
      <c r="KZ38"/>
      <c r="LA38" s="124"/>
      <c r="LB38"/>
      <c r="LC38" s="124"/>
      <c r="LD38"/>
      <c r="LE38" s="124"/>
      <c r="LF38"/>
      <c r="LG38" s="124"/>
      <c r="LH38"/>
      <c r="LI38" s="124"/>
      <c r="LJ38"/>
      <c r="LK38" s="124"/>
      <c r="LL38"/>
      <c r="LM38" s="124"/>
      <c r="LN38"/>
      <c r="LO38" s="124"/>
      <c r="LP38"/>
      <c r="LQ38" s="124"/>
      <c r="LR38"/>
      <c r="LS38" s="124"/>
      <c r="LT38"/>
      <c r="LU38" s="124"/>
      <c r="LV38"/>
      <c r="LW38" s="124"/>
      <c r="LX38"/>
      <c r="LY38" s="124"/>
      <c r="LZ38"/>
      <c r="MA38" s="124"/>
      <c r="MB38"/>
      <c r="MC38" s="124"/>
      <c r="MD38"/>
      <c r="ME38" s="124"/>
      <c r="MF38"/>
      <c r="MG38" s="124"/>
      <c r="MH38"/>
      <c r="MI38" s="124"/>
      <c r="MJ38"/>
      <c r="MK38" s="124"/>
      <c r="ML38"/>
      <c r="MM38" s="124"/>
      <c r="MN38"/>
      <c r="MO38" s="124"/>
      <c r="MP38"/>
      <c r="MQ38" s="124"/>
      <c r="MR38"/>
      <c r="MS38" s="124"/>
      <c r="MT38"/>
      <c r="MU38" s="124"/>
      <c r="MV38"/>
      <c r="MW38" s="124"/>
      <c r="MX38"/>
      <c r="MY38" s="124"/>
      <c r="MZ38"/>
      <c r="NA38" s="124"/>
      <c r="NB38"/>
      <c r="NC38" s="124"/>
      <c r="ND38"/>
      <c r="NE38" s="124"/>
      <c r="NF38"/>
      <c r="NG38" s="124"/>
      <c r="NH38"/>
      <c r="NI38" s="124"/>
      <c r="NJ38"/>
      <c r="NK38" s="124"/>
      <c r="NL38"/>
      <c r="NM38" s="124"/>
      <c r="NN38"/>
      <c r="NO38" s="124"/>
      <c r="NP38"/>
      <c r="NQ38" s="124"/>
      <c r="NR38"/>
      <c r="NS38" s="124"/>
      <c r="NT38"/>
      <c r="NU38" s="124"/>
      <c r="NV38"/>
      <c r="NW38" s="124"/>
      <c r="NX38"/>
      <c r="NY38" s="124"/>
      <c r="NZ38"/>
      <c r="OA38" s="124"/>
      <c r="OB38"/>
      <c r="OC38" s="124"/>
      <c r="OD38"/>
      <c r="OE38" s="124"/>
      <c r="OF38"/>
      <c r="OG38" s="124"/>
      <c r="OH38"/>
      <c r="OI38" s="124"/>
      <c r="OJ38"/>
      <c r="OK38" s="124"/>
      <c r="OL38"/>
      <c r="OM38" s="124"/>
      <c r="ON38"/>
      <c r="OO38" s="124"/>
      <c r="OP38"/>
      <c r="OQ38" s="124"/>
      <c r="OR38"/>
      <c r="OS38" s="124"/>
      <c r="OT38"/>
      <c r="OU38" s="124"/>
      <c r="OV38"/>
      <c r="OW38" s="124"/>
      <c r="OX38"/>
      <c r="OY38" s="124"/>
      <c r="OZ38"/>
      <c r="PA38" s="124"/>
      <c r="PB38"/>
      <c r="PC38" s="124"/>
      <c r="PD38"/>
      <c r="PE38" s="124"/>
      <c r="PF38"/>
      <c r="PG38" s="124"/>
      <c r="PH38"/>
      <c r="PI38" s="124"/>
      <c r="PJ38"/>
      <c r="PK38" s="124"/>
      <c r="PL38"/>
      <c r="PM38" s="124"/>
      <c r="PN38"/>
      <c r="PO38" s="124"/>
      <c r="PP38"/>
      <c r="PQ38" s="124"/>
      <c r="PR38"/>
      <c r="PS38" s="124"/>
      <c r="PT38"/>
      <c r="PU38" s="124"/>
      <c r="PV38"/>
      <c r="PW38" s="124"/>
      <c r="PX38"/>
      <c r="PY38" s="124"/>
      <c r="PZ38"/>
      <c r="QA38" s="124"/>
      <c r="QB38"/>
      <c r="QC38" s="124"/>
      <c r="QD38"/>
      <c r="QE38" s="124"/>
      <c r="QF38"/>
      <c r="QG38" s="124"/>
      <c r="QH38"/>
      <c r="QI38" s="124"/>
      <c r="QJ38"/>
      <c r="QK38" s="124"/>
      <c r="QL38"/>
      <c r="QM38" s="124"/>
      <c r="QN38"/>
      <c r="QO38" s="124"/>
      <c r="QP38"/>
      <c r="QQ38" s="124"/>
      <c r="QR38"/>
      <c r="QS38" s="124"/>
      <c r="QT38"/>
      <c r="QU38" s="124"/>
      <c r="QV38"/>
      <c r="QW38" s="124"/>
      <c r="QX38"/>
      <c r="QY38" s="124"/>
      <c r="QZ38"/>
      <c r="RA38" s="124"/>
      <c r="RB38"/>
      <c r="RC38" s="124"/>
      <c r="RD38"/>
      <c r="RE38" s="124"/>
      <c r="RF38"/>
      <c r="RG38" s="124"/>
      <c r="RH38"/>
      <c r="RI38" s="124"/>
      <c r="RJ38"/>
      <c r="RK38" s="124"/>
      <c r="RL38"/>
      <c r="RM38" s="124"/>
      <c r="RN38"/>
      <c r="RO38" s="124"/>
      <c r="RP38"/>
      <c r="RQ38" s="124"/>
      <c r="RR38"/>
      <c r="RS38" s="124"/>
      <c r="RT38"/>
      <c r="RU38" s="124"/>
      <c r="RV38"/>
      <c r="RW38" s="124"/>
      <c r="RX38"/>
      <c r="RY38" s="124"/>
      <c r="RZ38"/>
      <c r="SA38" s="124"/>
      <c r="SB38"/>
      <c r="SC38" s="124"/>
      <c r="SD38"/>
      <c r="SE38" s="124"/>
      <c r="SF38"/>
      <c r="SG38" s="124"/>
      <c r="SH38"/>
      <c r="SI38" s="124"/>
      <c r="SJ38"/>
      <c r="SK38" s="124"/>
      <c r="SL38"/>
      <c r="SM38" s="124"/>
      <c r="SN38"/>
      <c r="SO38" s="124"/>
      <c r="SP38"/>
      <c r="SQ38" s="124"/>
      <c r="SR38"/>
      <c r="SS38" s="124"/>
      <c r="ST38"/>
      <c r="SU38" s="124"/>
      <c r="SV38"/>
      <c r="SW38" s="124"/>
      <c r="SX38"/>
      <c r="SY38" s="124"/>
      <c r="SZ38"/>
      <c r="TA38" s="124"/>
      <c r="TB38"/>
      <c r="TC38" s="124"/>
      <c r="TD38"/>
      <c r="TE38" s="124"/>
      <c r="TF38"/>
      <c r="TG38" s="124"/>
      <c r="TH38"/>
      <c r="TI38" s="124"/>
      <c r="TJ38"/>
      <c r="TK38" s="124"/>
      <c r="TL38"/>
      <c r="TM38" s="124"/>
      <c r="TN38"/>
      <c r="TO38" s="124"/>
      <c r="TP38"/>
      <c r="TQ38" s="124"/>
      <c r="TR38"/>
      <c r="TS38" s="124"/>
      <c r="TT38"/>
      <c r="TU38" s="124"/>
      <c r="TV38"/>
      <c r="TW38" s="124"/>
      <c r="TX38"/>
      <c r="TY38" s="124"/>
      <c r="TZ38"/>
      <c r="UA38" s="124"/>
      <c r="UB38"/>
      <c r="UC38" s="124"/>
      <c r="UD38"/>
      <c r="UE38" s="124"/>
      <c r="UF38"/>
      <c r="UG38" s="124"/>
      <c r="UH38"/>
      <c r="UI38" s="124"/>
      <c r="UJ38"/>
      <c r="UK38" s="124"/>
      <c r="UL38"/>
      <c r="UM38" s="124"/>
      <c r="UN38"/>
      <c r="UO38" s="124"/>
      <c r="UP38"/>
      <c r="UQ38" s="124"/>
      <c r="UR38"/>
      <c r="US38" s="124"/>
      <c r="UT38"/>
      <c r="UU38" s="124"/>
      <c r="UV38"/>
      <c r="UW38" s="124"/>
      <c r="UX38"/>
      <c r="UY38" s="124"/>
      <c r="UZ38"/>
      <c r="VA38" s="124"/>
      <c r="VB38"/>
      <c r="VC38" s="124"/>
      <c r="VD38"/>
      <c r="VE38" s="124"/>
      <c r="VF38"/>
      <c r="VG38" s="124"/>
      <c r="VH38"/>
      <c r="VI38" s="124"/>
      <c r="VJ38"/>
      <c r="VK38" s="124"/>
      <c r="VL38"/>
      <c r="VM38" s="124"/>
      <c r="VN38"/>
      <c r="VO38" s="124"/>
      <c r="VP38"/>
      <c r="VQ38" s="124"/>
      <c r="VR38"/>
      <c r="VS38" s="124"/>
      <c r="VT38"/>
      <c r="VU38" s="124"/>
      <c r="VV38"/>
      <c r="VW38" s="124"/>
      <c r="VX38"/>
      <c r="VY38" s="124"/>
      <c r="VZ38"/>
      <c r="WA38" s="124"/>
      <c r="WB38"/>
      <c r="WC38" s="124"/>
      <c r="WD38"/>
      <c r="WE38" s="124"/>
      <c r="WF38"/>
      <c r="WG38" s="124"/>
      <c r="WH38"/>
      <c r="WI38" s="124"/>
      <c r="WJ38"/>
      <c r="WK38" s="124"/>
      <c r="WL38"/>
      <c r="WM38" s="124"/>
      <c r="WN38"/>
      <c r="WO38" s="124"/>
      <c r="WP38"/>
      <c r="WQ38" s="124"/>
      <c r="WR38"/>
      <c r="WS38" s="124"/>
      <c r="WT38"/>
      <c r="WU38" s="124"/>
      <c r="WV38"/>
      <c r="WW38" s="124"/>
      <c r="WX38"/>
      <c r="WY38" s="124"/>
      <c r="WZ38"/>
      <c r="XA38" s="124"/>
      <c r="XB38"/>
      <c r="XC38" s="124"/>
      <c r="XD38"/>
      <c r="XE38" s="124"/>
      <c r="XF38"/>
      <c r="XG38" s="124"/>
      <c r="XH38"/>
      <c r="XI38" s="124"/>
      <c r="XJ38"/>
      <c r="XK38" s="124"/>
      <c r="XL38"/>
      <c r="XM38" s="124"/>
      <c r="XN38"/>
      <c r="XO38" s="124"/>
      <c r="XP38"/>
      <c r="XQ38" s="124"/>
      <c r="XR38"/>
      <c r="XS38" s="124"/>
      <c r="XT38"/>
      <c r="XU38" s="124"/>
      <c r="XV38"/>
      <c r="XW38" s="124"/>
      <c r="XX38"/>
      <c r="XY38" s="124"/>
      <c r="XZ38"/>
      <c r="YA38" s="124"/>
      <c r="YB38"/>
      <c r="YC38" s="124"/>
      <c r="YD38"/>
      <c r="YE38" s="124"/>
      <c r="YF38"/>
      <c r="YG38" s="124"/>
      <c r="YH38"/>
      <c r="YI38" s="124"/>
      <c r="YJ38"/>
      <c r="YK38" s="124"/>
      <c r="YL38"/>
      <c r="YM38" s="124"/>
      <c r="YN38"/>
      <c r="YO38" s="124"/>
      <c r="YP38"/>
      <c r="YQ38" s="124"/>
      <c r="YR38"/>
      <c r="YS38" s="124"/>
      <c r="YT38"/>
      <c r="YU38" s="124"/>
      <c r="YV38"/>
      <c r="YW38" s="124"/>
      <c r="YX38"/>
      <c r="YY38" s="124"/>
      <c r="YZ38"/>
      <c r="ZA38" s="124"/>
      <c r="ZB38"/>
      <c r="ZC38" s="124"/>
      <c r="ZD38"/>
      <c r="ZE38" s="124"/>
      <c r="ZF38"/>
      <c r="ZG38" s="124"/>
      <c r="ZH38"/>
      <c r="ZI38" s="124"/>
      <c r="ZJ38"/>
      <c r="ZK38" s="124"/>
      <c r="ZL38"/>
      <c r="ZM38" s="124"/>
      <c r="ZN38"/>
      <c r="ZO38" s="124"/>
      <c r="ZP38"/>
      <c r="ZQ38" s="124"/>
      <c r="ZR38"/>
      <c r="ZS38" s="124"/>
      <c r="ZT38"/>
      <c r="ZU38" s="124"/>
      <c r="ZV38"/>
      <c r="ZW38" s="124"/>
      <c r="ZX38"/>
      <c r="ZY38" s="124"/>
      <c r="ZZ38"/>
      <c r="AAA38" s="124"/>
      <c r="AAB38"/>
      <c r="AAC38" s="124"/>
      <c r="AAD38"/>
      <c r="AAE38" s="124"/>
      <c r="AAF38"/>
      <c r="AAG38" s="124"/>
      <c r="AAH38"/>
      <c r="AAI38" s="124"/>
      <c r="AAJ38"/>
      <c r="AAK38" s="124"/>
      <c r="AAL38"/>
      <c r="AAM38" s="124"/>
      <c r="AAN38"/>
      <c r="AAO38" s="124"/>
      <c r="AAP38"/>
      <c r="AAQ38" s="124"/>
      <c r="AAR38"/>
      <c r="AAS38" s="124"/>
      <c r="AAT38"/>
      <c r="AAU38" s="124"/>
      <c r="AAV38"/>
      <c r="AAW38" s="124"/>
      <c r="AAX38"/>
      <c r="AAY38" s="124"/>
      <c r="AAZ38"/>
      <c r="ABA38" s="124"/>
      <c r="ABB38"/>
      <c r="ABC38" s="124"/>
      <c r="ABD38"/>
      <c r="ABE38" s="124"/>
      <c r="ABF38"/>
      <c r="ABG38" s="124"/>
      <c r="ABH38"/>
      <c r="ABI38" s="124"/>
      <c r="ABJ38"/>
      <c r="ABK38" s="124"/>
      <c r="ABL38"/>
      <c r="ABM38" s="124"/>
      <c r="ABN38"/>
      <c r="ABO38" s="124"/>
      <c r="ABP38"/>
      <c r="ABQ38" s="124"/>
      <c r="ABR38"/>
      <c r="ABS38" s="124"/>
      <c r="ABT38"/>
      <c r="ABU38" s="124"/>
      <c r="ABV38"/>
      <c r="ABW38" s="124"/>
      <c r="ABX38"/>
      <c r="ABY38" s="124"/>
      <c r="ABZ38"/>
      <c r="ACA38" s="124"/>
      <c r="ACB38"/>
      <c r="ACC38" s="124"/>
      <c r="ACD38"/>
      <c r="ACE38" s="124"/>
      <c r="ACF38"/>
      <c r="ACG38" s="124"/>
      <c r="ACH38"/>
      <c r="ACI38" s="124"/>
      <c r="ACJ38"/>
      <c r="ACK38" s="124"/>
      <c r="ACL38"/>
      <c r="ACM38" s="124"/>
      <c r="ACN38"/>
      <c r="ACO38" s="124"/>
      <c r="ACP38"/>
      <c r="ACQ38" s="124"/>
      <c r="ACR38"/>
      <c r="ACS38" s="124"/>
      <c r="ACT38"/>
      <c r="ACU38" s="124"/>
      <c r="ACV38"/>
      <c r="ACW38" s="124"/>
      <c r="ACX38"/>
      <c r="ACY38" s="124"/>
      <c r="ACZ38"/>
      <c r="ADA38" s="124"/>
      <c r="ADB38"/>
      <c r="ADC38" s="124"/>
      <c r="ADD38"/>
      <c r="ADE38" s="124"/>
      <c r="ADF38"/>
      <c r="ADG38" s="124"/>
      <c r="ADH38"/>
      <c r="ADI38" s="124"/>
      <c r="ADJ38"/>
      <c r="ADK38" s="124"/>
      <c r="ADL38"/>
      <c r="ADM38" s="124"/>
      <c r="ADN38"/>
      <c r="ADO38" s="124"/>
      <c r="ADP38"/>
      <c r="ADQ38" s="124"/>
      <c r="ADR38"/>
      <c r="ADS38" s="124"/>
      <c r="ADT38"/>
      <c r="ADU38" s="124"/>
      <c r="ADV38"/>
      <c r="ADW38" s="124"/>
      <c r="ADX38"/>
      <c r="ADY38" s="124"/>
      <c r="ADZ38"/>
      <c r="AEA38" s="124"/>
      <c r="AEB38"/>
      <c r="AEC38" s="124"/>
      <c r="AED38"/>
      <c r="AEE38" s="124"/>
      <c r="AEF38"/>
      <c r="AEG38" s="124"/>
      <c r="AEH38"/>
      <c r="AEI38" s="124"/>
      <c r="AEJ38"/>
      <c r="AEK38" s="124"/>
      <c r="AEL38"/>
      <c r="AEM38" s="124"/>
      <c r="AEN38"/>
      <c r="AEO38" s="124"/>
      <c r="AEP38"/>
      <c r="AEQ38" s="124"/>
      <c r="AER38"/>
      <c r="AES38" s="124"/>
      <c r="AET38"/>
      <c r="AEU38" s="124"/>
      <c r="AEV38"/>
      <c r="AEW38" s="124"/>
      <c r="AEX38"/>
      <c r="AEY38" s="124"/>
      <c r="AEZ38"/>
      <c r="AFA38" s="124"/>
      <c r="AFB38"/>
      <c r="AFC38" s="124"/>
      <c r="AFD38"/>
      <c r="AFE38" s="124"/>
      <c r="AFF38"/>
      <c r="AFG38" s="124"/>
      <c r="AFH38"/>
      <c r="AFI38" s="124"/>
      <c r="AFJ38"/>
      <c r="AFK38" s="124"/>
      <c r="AFL38"/>
      <c r="AFM38" s="124"/>
      <c r="AFN38"/>
      <c r="AFO38" s="124"/>
      <c r="AFP38"/>
      <c r="AFQ38" s="124"/>
      <c r="AFR38"/>
      <c r="AFS38" s="124"/>
      <c r="AFT38"/>
      <c r="AFU38" s="124"/>
      <c r="AFV38"/>
      <c r="AFW38" s="124"/>
      <c r="AFX38"/>
      <c r="AFY38" s="124"/>
      <c r="AFZ38"/>
      <c r="AGA38" s="124"/>
      <c r="AGB38"/>
      <c r="AGC38" s="124"/>
      <c r="AGD38"/>
      <c r="AGE38" s="124"/>
      <c r="AGF38"/>
      <c r="AGG38" s="124"/>
      <c r="AGH38"/>
      <c r="AGI38" s="124"/>
      <c r="AGJ38"/>
      <c r="AGK38" s="124"/>
      <c r="AGL38"/>
      <c r="AGM38" s="124"/>
      <c r="AGN38"/>
      <c r="AGO38" s="124"/>
      <c r="AGP38"/>
      <c r="AGQ38" s="124"/>
      <c r="AGR38"/>
      <c r="AGS38" s="124"/>
      <c r="AGT38"/>
      <c r="AGU38" s="124"/>
      <c r="AGV38"/>
      <c r="AGW38" s="124"/>
      <c r="AGX38"/>
      <c r="AGY38" s="124"/>
      <c r="AGZ38"/>
      <c r="AHA38" s="124"/>
      <c r="AHB38"/>
      <c r="AHC38" s="124"/>
      <c r="AHD38"/>
      <c r="AHE38" s="124"/>
      <c r="AHF38"/>
      <c r="AHG38" s="124"/>
      <c r="AHH38"/>
      <c r="AHI38" s="124"/>
      <c r="AHJ38"/>
      <c r="AHK38" s="124"/>
      <c r="AHL38"/>
      <c r="AHM38" s="124"/>
      <c r="AHN38"/>
      <c r="AHO38" s="124"/>
      <c r="AHP38"/>
      <c r="AHQ38" s="124"/>
      <c r="AHR38"/>
      <c r="AHS38" s="124"/>
      <c r="AHT38"/>
      <c r="AHU38" s="124"/>
      <c r="AHV38"/>
      <c r="AHW38" s="124"/>
      <c r="AHX38"/>
      <c r="AHY38" s="124"/>
      <c r="AHZ38"/>
      <c r="AIA38" s="124"/>
      <c r="AIB38"/>
      <c r="AIC38" s="124"/>
      <c r="AID38"/>
      <c r="AIE38" s="124"/>
      <c r="AIF38"/>
      <c r="AIG38" s="124"/>
      <c r="AIH38"/>
      <c r="AII38" s="124"/>
      <c r="AIJ38"/>
      <c r="AIK38" s="124"/>
      <c r="AIL38"/>
      <c r="AIM38" s="124"/>
      <c r="AIN38"/>
      <c r="AIO38" s="124"/>
      <c r="AIP38"/>
      <c r="AIQ38" s="124"/>
      <c r="AIR38"/>
      <c r="AIS38" s="124"/>
      <c r="AIT38"/>
      <c r="AIU38" s="124"/>
      <c r="AIV38"/>
      <c r="AIW38" s="124"/>
      <c r="AIX38"/>
      <c r="AIY38" s="124"/>
      <c r="AIZ38"/>
      <c r="AJA38" s="124"/>
      <c r="AJB38"/>
      <c r="AJC38" s="124"/>
      <c r="AJD38"/>
      <c r="AJE38" s="124"/>
      <c r="AJF38"/>
      <c r="AJG38" s="124"/>
      <c r="AJH38"/>
      <c r="AJI38" s="124"/>
      <c r="AJJ38"/>
      <c r="AJK38" s="124"/>
      <c r="AJL38"/>
      <c r="AJM38" s="124"/>
      <c r="AJN38"/>
      <c r="AJO38" s="124"/>
      <c r="AJP38"/>
      <c r="AJQ38" s="124"/>
      <c r="AJR38"/>
      <c r="AJS38" s="124"/>
      <c r="AJT38"/>
      <c r="AJU38" s="124"/>
      <c r="AJV38"/>
      <c r="AJW38" s="124"/>
      <c r="AJX38"/>
      <c r="AJY38" s="124"/>
      <c r="AJZ38"/>
      <c r="AKA38" s="124"/>
      <c r="AKB38"/>
      <c r="AKC38" s="124"/>
      <c r="AKD38"/>
      <c r="AKE38" s="124"/>
      <c r="AKF38"/>
      <c r="AKG38" s="124"/>
      <c r="AKH38"/>
      <c r="AKI38" s="124"/>
      <c r="AKJ38"/>
      <c r="AKK38" s="124"/>
      <c r="AKL38"/>
      <c r="AKM38" s="124"/>
      <c r="AKN38"/>
      <c r="AKO38" s="124"/>
      <c r="AKP38"/>
      <c r="AKQ38" s="124"/>
      <c r="AKR38"/>
      <c r="AKS38" s="124"/>
      <c r="AKT38"/>
      <c r="AKU38" s="124"/>
      <c r="AKV38"/>
      <c r="AKW38" s="124"/>
      <c r="AKX38"/>
      <c r="AKY38" s="124"/>
      <c r="AKZ38"/>
      <c r="ALA38" s="124"/>
      <c r="ALB38"/>
      <c r="ALC38" s="124"/>
      <c r="ALD38"/>
      <c r="ALE38" s="124"/>
      <c r="ALF38"/>
      <c r="ALG38" s="124"/>
      <c r="ALH38"/>
      <c r="ALI38" s="124"/>
      <c r="ALJ38"/>
      <c r="ALK38" s="124"/>
      <c r="ALL38"/>
      <c r="ALM38" s="124"/>
      <c r="ALN38"/>
      <c r="ALO38" s="124"/>
      <c r="ALP38"/>
      <c r="ALQ38" s="124"/>
      <c r="ALR38"/>
      <c r="ALS38" s="124"/>
      <c r="ALT38"/>
      <c r="ALU38" s="124"/>
      <c r="ALV38"/>
      <c r="ALW38" s="124"/>
      <c r="ALX38"/>
      <c r="ALY38" s="124"/>
      <c r="ALZ38"/>
      <c r="AMA38" s="124"/>
      <c r="AMB38"/>
      <c r="AMC38" s="124"/>
      <c r="AMD38"/>
      <c r="AME38" s="124"/>
      <c r="AMF38"/>
      <c r="AMG38" s="124"/>
      <c r="AMH38"/>
      <c r="AMI38" s="124"/>
      <c r="AMJ38"/>
      <c r="AMK38" s="124"/>
      <c r="AML38"/>
      <c r="AMM38" s="124"/>
      <c r="AMN38"/>
      <c r="AMO38" s="124"/>
      <c r="AMP38"/>
      <c r="AMQ38" s="124"/>
      <c r="AMR38"/>
      <c r="AMS38" s="124"/>
      <c r="AMT38"/>
      <c r="AMU38" s="124"/>
      <c r="AMV38"/>
      <c r="AMW38" s="124"/>
      <c r="AMX38"/>
      <c r="AMY38" s="124"/>
      <c r="AMZ38"/>
      <c r="ANA38" s="124"/>
      <c r="ANB38"/>
      <c r="ANC38" s="124"/>
      <c r="AND38"/>
      <c r="ANE38" s="124"/>
      <c r="ANF38"/>
      <c r="ANG38" s="124"/>
      <c r="ANH38"/>
      <c r="ANI38" s="124"/>
      <c r="ANJ38"/>
      <c r="ANK38" s="124"/>
      <c r="ANL38"/>
      <c r="ANM38" s="124"/>
      <c r="ANN38"/>
      <c r="ANO38" s="124"/>
      <c r="ANP38"/>
      <c r="ANQ38" s="124"/>
      <c r="ANR38"/>
      <c r="ANS38" s="124"/>
      <c r="ANT38"/>
      <c r="ANU38" s="124"/>
      <c r="ANV38"/>
      <c r="ANW38" s="124"/>
      <c r="ANX38"/>
      <c r="ANY38" s="124"/>
      <c r="ANZ38"/>
      <c r="AOA38" s="124"/>
      <c r="AOB38"/>
      <c r="AOC38" s="124"/>
      <c r="AOD38"/>
      <c r="AOE38" s="124"/>
      <c r="AOF38"/>
      <c r="AOG38" s="124"/>
      <c r="AOH38"/>
      <c r="AOI38" s="124"/>
      <c r="AOJ38"/>
      <c r="AOK38" s="124"/>
      <c r="AOL38"/>
      <c r="AOM38" s="124"/>
      <c r="AON38"/>
      <c r="AOO38" s="124"/>
      <c r="AOP38"/>
      <c r="AOQ38" s="124"/>
      <c r="AOR38"/>
      <c r="AOS38" s="124"/>
      <c r="AOT38"/>
      <c r="AOU38" s="124"/>
      <c r="AOV38"/>
      <c r="AOW38" s="124"/>
      <c r="AOX38"/>
      <c r="AOY38" s="124"/>
      <c r="AOZ38"/>
      <c r="APA38" s="124"/>
      <c r="APB38"/>
      <c r="APC38" s="124"/>
      <c r="APD38"/>
      <c r="APE38" s="124"/>
      <c r="APF38"/>
      <c r="APG38" s="124"/>
      <c r="APH38"/>
      <c r="API38" s="124"/>
      <c r="APJ38"/>
      <c r="APK38" s="124"/>
      <c r="APL38"/>
      <c r="APM38" s="124"/>
      <c r="APN38"/>
      <c r="APO38" s="124"/>
      <c r="APP38"/>
      <c r="APQ38" s="124"/>
      <c r="APR38"/>
      <c r="APS38" s="124"/>
      <c r="APT38"/>
      <c r="APU38" s="124"/>
      <c r="APV38"/>
      <c r="APW38" s="124"/>
      <c r="APX38"/>
      <c r="APY38" s="124"/>
      <c r="APZ38"/>
      <c r="AQA38" s="124"/>
      <c r="AQB38"/>
      <c r="AQC38" s="124"/>
      <c r="AQD38"/>
      <c r="AQE38" s="124"/>
      <c r="AQF38"/>
      <c r="AQG38" s="124"/>
      <c r="AQH38"/>
      <c r="AQI38" s="124"/>
      <c r="AQJ38"/>
      <c r="AQK38" s="124"/>
      <c r="AQL38"/>
      <c r="AQM38" s="124"/>
      <c r="AQN38"/>
      <c r="AQO38" s="124"/>
      <c r="AQP38"/>
      <c r="AQQ38" s="124"/>
      <c r="AQR38"/>
      <c r="AQS38" s="124"/>
      <c r="AQT38"/>
      <c r="AQU38" s="124"/>
      <c r="AQV38"/>
      <c r="AQW38" s="124"/>
      <c r="AQX38"/>
      <c r="AQY38" s="124"/>
      <c r="AQZ38"/>
      <c r="ARA38" s="124"/>
      <c r="ARB38"/>
      <c r="ARC38" s="124"/>
      <c r="ARD38"/>
      <c r="ARE38" s="124"/>
      <c r="ARF38"/>
      <c r="ARG38" s="124"/>
      <c r="ARH38"/>
      <c r="ARI38" s="124"/>
      <c r="ARJ38"/>
      <c r="ARK38" s="124"/>
      <c r="ARL38"/>
      <c r="ARM38" s="124"/>
      <c r="ARN38"/>
      <c r="ARO38" s="124"/>
      <c r="ARP38"/>
      <c r="ARQ38" s="124"/>
      <c r="ARR38"/>
      <c r="ARS38" s="124"/>
      <c r="ART38"/>
      <c r="ARU38" s="124"/>
      <c r="ARV38"/>
      <c r="ARW38" s="124"/>
      <c r="ARX38"/>
      <c r="ARY38" s="124"/>
      <c r="ARZ38"/>
      <c r="ASA38" s="124"/>
      <c r="ASB38"/>
      <c r="ASC38" s="124"/>
      <c r="ASD38"/>
      <c r="ASE38" s="124"/>
      <c r="ASF38"/>
      <c r="ASG38" s="124"/>
      <c r="ASH38"/>
      <c r="ASI38" s="124"/>
      <c r="ASJ38"/>
      <c r="ASK38" s="124"/>
      <c r="ASL38"/>
      <c r="ASM38" s="124"/>
      <c r="ASN38"/>
      <c r="ASO38" s="124"/>
      <c r="ASP38"/>
      <c r="ASQ38" s="124"/>
      <c r="ASR38"/>
      <c r="ASS38" s="124"/>
      <c r="AST38"/>
      <c r="ASU38" s="124"/>
      <c r="ASV38"/>
      <c r="ASW38" s="124"/>
      <c r="ASX38"/>
      <c r="ASY38" s="124"/>
      <c r="ASZ38"/>
      <c r="ATA38" s="124"/>
      <c r="ATB38"/>
      <c r="ATC38" s="124"/>
      <c r="ATD38"/>
      <c r="ATE38" s="124"/>
      <c r="ATF38"/>
      <c r="ATG38" s="124"/>
      <c r="ATH38"/>
      <c r="ATI38" s="124"/>
      <c r="ATJ38"/>
      <c r="ATK38" s="124"/>
      <c r="ATL38"/>
      <c r="ATM38" s="124"/>
      <c r="ATN38"/>
      <c r="ATO38" s="124"/>
      <c r="ATP38"/>
      <c r="ATQ38" s="124"/>
      <c r="ATR38"/>
      <c r="ATS38" s="124"/>
      <c r="ATT38"/>
      <c r="ATU38" s="124"/>
      <c r="ATV38"/>
      <c r="ATW38" s="124"/>
      <c r="ATX38"/>
      <c r="ATY38" s="124"/>
      <c r="ATZ38"/>
      <c r="AUA38" s="124"/>
      <c r="AUB38"/>
      <c r="AUC38" s="124"/>
      <c r="AUD38"/>
      <c r="AUE38" s="124"/>
      <c r="AUF38"/>
      <c r="AUG38" s="124"/>
      <c r="AUH38"/>
      <c r="AUI38" s="124"/>
      <c r="AUJ38"/>
      <c r="AUK38" s="124"/>
      <c r="AUL38"/>
      <c r="AUM38" s="124"/>
      <c r="AUN38"/>
      <c r="AUO38" s="124"/>
      <c r="AUP38"/>
      <c r="AUQ38" s="124"/>
      <c r="AUR38"/>
      <c r="AUS38" s="124"/>
      <c r="AUT38"/>
      <c r="AUU38" s="124"/>
      <c r="AUV38"/>
      <c r="AUW38" s="124"/>
      <c r="AUX38"/>
      <c r="AUY38" s="124"/>
      <c r="AUZ38"/>
      <c r="AVA38" s="124"/>
      <c r="AVB38"/>
      <c r="AVC38" s="124"/>
      <c r="AVD38"/>
      <c r="AVE38" s="124"/>
      <c r="AVF38"/>
      <c r="AVG38" s="124"/>
      <c r="AVH38"/>
      <c r="AVI38" s="124"/>
      <c r="AVJ38"/>
      <c r="AVK38" s="124"/>
      <c r="AVL38"/>
      <c r="AVM38" s="124"/>
      <c r="AVN38"/>
      <c r="AVO38" s="124"/>
      <c r="AVP38"/>
      <c r="AVQ38" s="124"/>
      <c r="AVR38"/>
      <c r="AVS38" s="124"/>
      <c r="AVT38"/>
      <c r="AVU38" s="124"/>
      <c r="AVV38"/>
      <c r="AVW38" s="124"/>
      <c r="AVX38"/>
      <c r="AVY38" s="124"/>
      <c r="AVZ38"/>
      <c r="AWA38" s="124"/>
      <c r="AWB38"/>
      <c r="AWC38" s="124"/>
      <c r="AWD38"/>
      <c r="AWE38" s="124"/>
      <c r="AWF38"/>
      <c r="AWG38" s="124"/>
      <c r="AWH38"/>
      <c r="AWI38" s="124"/>
      <c r="AWJ38"/>
      <c r="AWK38" s="124"/>
      <c r="AWL38"/>
      <c r="AWM38" s="124"/>
      <c r="AWN38"/>
      <c r="AWO38" s="124"/>
      <c r="AWP38"/>
      <c r="AWQ38" s="124"/>
      <c r="AWR38"/>
      <c r="AWS38" s="124"/>
      <c r="AWT38"/>
      <c r="AWU38" s="124"/>
      <c r="AWV38"/>
      <c r="AWW38" s="124"/>
      <c r="AWX38"/>
      <c r="AWY38" s="124"/>
      <c r="AWZ38"/>
      <c r="AXA38" s="124"/>
      <c r="AXB38"/>
      <c r="AXC38" s="124"/>
      <c r="AXD38"/>
      <c r="AXE38" s="124"/>
      <c r="AXF38"/>
      <c r="AXG38" s="124"/>
      <c r="AXH38"/>
      <c r="AXI38" s="124"/>
      <c r="AXJ38"/>
      <c r="AXK38" s="124"/>
      <c r="AXL38"/>
      <c r="AXM38" s="124"/>
      <c r="AXN38"/>
      <c r="AXO38" s="124"/>
      <c r="AXP38"/>
      <c r="AXQ38" s="124"/>
      <c r="AXR38"/>
      <c r="AXS38" s="124"/>
      <c r="AXT38"/>
      <c r="AXU38" s="124"/>
      <c r="AXV38"/>
      <c r="AXW38" s="124"/>
      <c r="AXX38"/>
      <c r="AXY38" s="124"/>
      <c r="AXZ38"/>
      <c r="AYA38" s="124"/>
      <c r="AYB38"/>
      <c r="AYC38" s="124"/>
      <c r="AYD38"/>
      <c r="AYE38" s="124"/>
      <c r="AYF38"/>
      <c r="AYG38" s="124"/>
      <c r="AYH38"/>
      <c r="AYI38" s="124"/>
      <c r="AYJ38"/>
      <c r="AYK38" s="124"/>
      <c r="AYL38"/>
      <c r="AYM38" s="124"/>
      <c r="AYN38"/>
      <c r="AYO38" s="124"/>
      <c r="AYP38"/>
      <c r="AYQ38" s="124"/>
      <c r="AYR38"/>
      <c r="AYS38" s="124"/>
      <c r="AYT38"/>
      <c r="AYU38" s="124"/>
      <c r="AYV38"/>
      <c r="AYW38" s="124"/>
      <c r="AYX38"/>
      <c r="AYY38" s="124"/>
      <c r="AYZ38"/>
      <c r="AZA38" s="124"/>
      <c r="AZB38"/>
      <c r="AZC38" s="124"/>
      <c r="AZD38"/>
      <c r="AZE38" s="124"/>
      <c r="AZF38"/>
      <c r="AZG38" s="124"/>
      <c r="AZH38"/>
      <c r="AZI38" s="124"/>
      <c r="AZJ38"/>
      <c r="AZK38" s="124"/>
      <c r="AZL38"/>
      <c r="AZM38" s="124"/>
      <c r="AZN38"/>
      <c r="AZO38" s="124"/>
      <c r="AZP38"/>
      <c r="AZQ38" s="124"/>
      <c r="AZR38"/>
      <c r="AZS38" s="124"/>
      <c r="AZT38"/>
      <c r="AZU38" s="124"/>
      <c r="AZV38"/>
      <c r="AZW38" s="124"/>
      <c r="AZX38"/>
      <c r="AZY38" s="124"/>
      <c r="AZZ38"/>
      <c r="BAA38" s="124"/>
      <c r="BAB38"/>
      <c r="BAC38" s="124"/>
      <c r="BAD38"/>
      <c r="BAE38" s="124"/>
      <c r="BAF38"/>
      <c r="BAG38" s="124"/>
      <c r="BAH38"/>
      <c r="BAI38" s="124"/>
      <c r="BAJ38"/>
      <c r="BAK38" s="124"/>
      <c r="BAL38"/>
      <c r="BAM38" s="124"/>
      <c r="BAN38"/>
      <c r="BAO38" s="124"/>
      <c r="BAP38"/>
      <c r="BAQ38" s="124"/>
      <c r="BAR38"/>
      <c r="BAS38" s="124"/>
      <c r="BAT38"/>
      <c r="BAU38" s="124"/>
      <c r="BAV38"/>
      <c r="BAW38" s="124"/>
      <c r="BAX38"/>
      <c r="BAY38" s="124"/>
      <c r="BAZ38"/>
      <c r="BBA38" s="124"/>
      <c r="BBB38"/>
      <c r="BBC38" s="124"/>
      <c r="BBD38"/>
      <c r="BBE38" s="124"/>
      <c r="BBF38"/>
      <c r="BBG38" s="124"/>
      <c r="BBH38"/>
      <c r="BBI38" s="124"/>
      <c r="BBJ38"/>
      <c r="BBK38" s="124"/>
      <c r="BBL38"/>
      <c r="BBM38" s="124"/>
      <c r="BBN38"/>
      <c r="BBO38" s="124"/>
      <c r="BBP38"/>
      <c r="BBQ38" s="124"/>
      <c r="BBR38"/>
      <c r="BBS38" s="124"/>
      <c r="BBT38"/>
      <c r="BBU38" s="124"/>
      <c r="BBV38"/>
      <c r="BBW38" s="124"/>
      <c r="BBX38"/>
      <c r="BBY38" s="124"/>
      <c r="BBZ38"/>
      <c r="BCA38" s="124"/>
      <c r="BCB38"/>
      <c r="BCC38" s="124"/>
      <c r="BCD38"/>
      <c r="BCE38" s="124"/>
      <c r="BCF38"/>
      <c r="BCG38" s="124"/>
      <c r="BCH38"/>
      <c r="BCI38" s="124"/>
      <c r="BCJ38"/>
      <c r="BCK38" s="124"/>
      <c r="BCL38"/>
      <c r="BCM38" s="124"/>
      <c r="BCN38"/>
      <c r="BCO38" s="124"/>
      <c r="BCP38"/>
      <c r="BCQ38" s="124"/>
      <c r="BCR38"/>
      <c r="BCS38" s="124"/>
      <c r="BCT38"/>
      <c r="BCU38" s="124"/>
      <c r="BCV38"/>
      <c r="BCW38" s="124"/>
      <c r="BCX38"/>
      <c r="BCY38" s="124"/>
      <c r="BCZ38"/>
      <c r="BDA38" s="124"/>
      <c r="BDB38"/>
      <c r="BDC38" s="124"/>
      <c r="BDD38"/>
      <c r="BDE38" s="124"/>
      <c r="BDF38"/>
      <c r="BDG38" s="124"/>
      <c r="BDH38"/>
      <c r="BDI38" s="124"/>
      <c r="BDJ38"/>
      <c r="BDK38" s="124"/>
      <c r="BDL38"/>
      <c r="BDM38" s="124"/>
      <c r="BDN38"/>
      <c r="BDO38" s="124"/>
      <c r="BDP38"/>
      <c r="BDQ38" s="124"/>
      <c r="BDR38"/>
      <c r="BDS38" s="124"/>
      <c r="BDT38"/>
      <c r="BDU38" s="124"/>
      <c r="BDV38"/>
      <c r="BDW38" s="124"/>
      <c r="BDX38"/>
      <c r="BDY38" s="124"/>
      <c r="BDZ38"/>
      <c r="BEA38" s="124"/>
      <c r="BEB38"/>
      <c r="BEC38" s="124"/>
      <c r="BED38"/>
      <c r="BEE38" s="124"/>
      <c r="BEF38"/>
      <c r="BEG38" s="124"/>
      <c r="BEH38"/>
      <c r="BEI38" s="124"/>
      <c r="BEJ38"/>
      <c r="BEK38" s="124"/>
      <c r="BEL38"/>
      <c r="BEM38" s="124"/>
      <c r="BEN38"/>
      <c r="BEO38" s="124"/>
      <c r="BEP38"/>
      <c r="BEQ38" s="124"/>
      <c r="BER38"/>
      <c r="BES38" s="124"/>
      <c r="BET38"/>
      <c r="BEU38" s="124"/>
      <c r="BEV38"/>
      <c r="BEW38" s="124"/>
      <c r="BEX38"/>
      <c r="BEY38" s="124"/>
      <c r="BEZ38"/>
      <c r="BFA38" s="124"/>
      <c r="BFB38"/>
      <c r="BFC38" s="124"/>
      <c r="BFD38"/>
      <c r="BFE38" s="124"/>
      <c r="BFF38"/>
      <c r="BFG38" s="124"/>
      <c r="BFH38"/>
      <c r="BFI38" s="124"/>
      <c r="BFJ38"/>
      <c r="BFK38" s="124"/>
      <c r="BFL38"/>
      <c r="BFM38" s="124"/>
      <c r="BFN38"/>
      <c r="BFO38" s="124"/>
      <c r="BFP38"/>
      <c r="BFQ38" s="124"/>
      <c r="BFR38"/>
      <c r="BFS38" s="124"/>
      <c r="BFT38"/>
      <c r="BFU38" s="124"/>
      <c r="BFV38"/>
      <c r="BFW38" s="124"/>
      <c r="BFX38"/>
      <c r="BFY38" s="124"/>
      <c r="BFZ38"/>
      <c r="BGA38" s="124"/>
      <c r="BGB38"/>
      <c r="BGC38" s="124"/>
      <c r="BGD38"/>
      <c r="BGE38" s="124"/>
      <c r="BGF38"/>
      <c r="BGG38" s="124"/>
      <c r="BGH38"/>
      <c r="BGI38" s="124"/>
      <c r="BGJ38"/>
      <c r="BGK38" s="124"/>
      <c r="BGL38"/>
      <c r="BGM38" s="124"/>
      <c r="BGN38"/>
      <c r="BGO38" s="124"/>
      <c r="BGP38"/>
      <c r="BGQ38" s="124"/>
      <c r="BGR38"/>
      <c r="BGS38" s="124"/>
      <c r="BGT38"/>
      <c r="BGU38" s="124"/>
      <c r="BGV38"/>
      <c r="BGW38" s="124"/>
      <c r="BGX38"/>
      <c r="BGY38" s="124"/>
      <c r="BGZ38"/>
      <c r="BHA38" s="124"/>
      <c r="BHB38"/>
      <c r="BHC38" s="124"/>
      <c r="BHD38"/>
      <c r="BHE38" s="124"/>
      <c r="BHF38"/>
      <c r="BHG38" s="124"/>
      <c r="BHH38"/>
      <c r="BHI38" s="124"/>
      <c r="BHJ38"/>
      <c r="BHK38" s="124"/>
      <c r="BHL38"/>
      <c r="BHM38" s="124"/>
      <c r="BHN38"/>
      <c r="BHO38" s="124"/>
      <c r="BHP38"/>
      <c r="BHQ38" s="124"/>
      <c r="BHR38"/>
      <c r="BHS38" s="124"/>
      <c r="BHT38"/>
      <c r="BHU38" s="124"/>
      <c r="BHV38"/>
      <c r="BHW38" s="124"/>
      <c r="BHX38"/>
      <c r="BHY38" s="124"/>
      <c r="BHZ38"/>
      <c r="BIA38" s="124"/>
      <c r="BIB38"/>
      <c r="BIC38" s="124"/>
      <c r="BID38"/>
      <c r="BIE38" s="124"/>
      <c r="BIF38"/>
      <c r="BIG38" s="124"/>
      <c r="BIH38"/>
      <c r="BII38" s="124"/>
      <c r="BIJ38"/>
      <c r="BIK38" s="124"/>
      <c r="BIL38"/>
      <c r="BIM38" s="124"/>
      <c r="BIN38"/>
      <c r="BIO38" s="124"/>
      <c r="BIP38"/>
      <c r="BIQ38" s="124"/>
      <c r="BIR38"/>
      <c r="BIS38" s="124"/>
      <c r="BIT38"/>
      <c r="BIU38" s="124"/>
      <c r="BIV38"/>
      <c r="BIW38" s="124"/>
      <c r="BIX38"/>
      <c r="BIY38" s="124"/>
      <c r="BIZ38"/>
      <c r="BJA38" s="124"/>
      <c r="BJB38"/>
      <c r="BJC38" s="124"/>
      <c r="BJD38"/>
      <c r="BJE38" s="124"/>
      <c r="BJF38"/>
      <c r="BJG38" s="124"/>
      <c r="BJH38"/>
      <c r="BJI38" s="124"/>
      <c r="BJJ38"/>
      <c r="BJK38" s="124"/>
      <c r="BJL38"/>
      <c r="BJM38" s="124"/>
      <c r="BJN38"/>
      <c r="BJO38" s="124"/>
      <c r="BJP38"/>
      <c r="BJQ38" s="124"/>
      <c r="BJR38"/>
      <c r="BJS38" s="124"/>
      <c r="BJT38"/>
      <c r="BJU38" s="124"/>
      <c r="BJV38"/>
      <c r="BJW38" s="124"/>
      <c r="BJX38"/>
      <c r="BJY38" s="124"/>
      <c r="BJZ38"/>
      <c r="BKA38" s="124"/>
      <c r="BKB38"/>
      <c r="BKC38" s="124"/>
      <c r="BKD38"/>
      <c r="BKE38" s="124"/>
      <c r="BKF38"/>
      <c r="BKG38" s="124"/>
      <c r="BKH38"/>
      <c r="BKI38" s="124"/>
      <c r="BKJ38"/>
      <c r="BKK38" s="124"/>
      <c r="BKL38"/>
      <c r="BKM38" s="124"/>
      <c r="BKN38"/>
      <c r="BKO38" s="124"/>
      <c r="BKP38"/>
      <c r="BKQ38" s="124"/>
      <c r="BKR38"/>
      <c r="BKS38" s="124"/>
      <c r="BKT38"/>
      <c r="BKU38" s="124"/>
      <c r="BKV38"/>
      <c r="BKW38" s="124"/>
      <c r="BKX38"/>
      <c r="BKY38" s="124"/>
      <c r="BKZ38"/>
      <c r="BLA38" s="124"/>
      <c r="BLB38"/>
      <c r="BLC38" s="124"/>
      <c r="BLD38"/>
      <c r="BLE38" s="124"/>
      <c r="BLF38"/>
      <c r="BLG38" s="124"/>
      <c r="BLH38"/>
      <c r="BLI38" s="124"/>
      <c r="BLJ38"/>
      <c r="BLK38" s="124"/>
      <c r="BLL38"/>
      <c r="BLM38" s="124"/>
      <c r="BLN38"/>
      <c r="BLO38" s="124"/>
      <c r="BLP38"/>
      <c r="BLQ38" s="124"/>
      <c r="BLR38"/>
      <c r="BLS38" s="124"/>
      <c r="BLT38"/>
      <c r="BLU38" s="124"/>
      <c r="BLV38"/>
      <c r="BLW38" s="124"/>
      <c r="BLX38"/>
      <c r="BLY38" s="124"/>
      <c r="BLZ38"/>
      <c r="BMA38" s="124"/>
      <c r="BMB38"/>
      <c r="BMC38" s="124"/>
      <c r="BMD38"/>
      <c r="BME38" s="124"/>
      <c r="BMF38"/>
      <c r="BMG38" s="124"/>
      <c r="BMH38"/>
      <c r="BMI38" s="124"/>
      <c r="BMJ38"/>
      <c r="BMK38" s="124"/>
      <c r="BML38"/>
      <c r="BMM38" s="124"/>
      <c r="BMN38"/>
      <c r="BMO38" s="124"/>
      <c r="BMP38"/>
      <c r="BMQ38" s="124"/>
      <c r="BMR38"/>
      <c r="BMS38" s="124"/>
      <c r="BMT38"/>
      <c r="BMU38" s="124"/>
      <c r="BMV38"/>
      <c r="BMW38" s="124"/>
      <c r="BMX38"/>
      <c r="BMY38" s="124"/>
      <c r="BMZ38"/>
      <c r="BNA38" s="124"/>
      <c r="BNB38"/>
      <c r="BNC38" s="124"/>
      <c r="BND38"/>
      <c r="BNE38" s="124"/>
      <c r="BNF38"/>
      <c r="BNG38" s="124"/>
      <c r="BNH38"/>
      <c r="BNI38" s="124"/>
      <c r="BNJ38"/>
      <c r="BNK38" s="124"/>
      <c r="BNL38"/>
      <c r="BNM38" s="124"/>
      <c r="BNN38"/>
      <c r="BNO38" s="124"/>
      <c r="BNP38"/>
      <c r="BNQ38" s="124"/>
      <c r="BNR38"/>
      <c r="BNS38" s="124"/>
      <c r="BNT38"/>
      <c r="BNU38" s="124"/>
      <c r="BNV38"/>
      <c r="BNW38" s="124"/>
      <c r="BNX38"/>
      <c r="BNY38" s="124"/>
      <c r="BNZ38"/>
      <c r="BOA38" s="124"/>
      <c r="BOB38"/>
      <c r="BOC38" s="124"/>
      <c r="BOD38"/>
      <c r="BOE38" s="124"/>
      <c r="BOF38"/>
      <c r="BOG38" s="124"/>
      <c r="BOH38"/>
      <c r="BOI38" s="124"/>
      <c r="BOJ38"/>
      <c r="BOK38" s="124"/>
      <c r="BOL38"/>
      <c r="BOM38" s="124"/>
      <c r="BON38"/>
      <c r="BOO38" s="124"/>
      <c r="BOP38"/>
      <c r="BOQ38" s="124"/>
      <c r="BOR38"/>
      <c r="BOS38" s="124"/>
      <c r="BOT38"/>
      <c r="BOU38" s="124"/>
      <c r="BOV38"/>
      <c r="BOW38" s="124"/>
      <c r="BOX38"/>
      <c r="BOY38" s="124"/>
      <c r="BOZ38"/>
      <c r="BPA38" s="124"/>
      <c r="BPB38"/>
      <c r="BPC38" s="124"/>
      <c r="BPD38"/>
      <c r="BPE38" s="124"/>
      <c r="BPF38"/>
      <c r="BPG38" s="124"/>
      <c r="BPH38"/>
      <c r="BPI38" s="124"/>
      <c r="BPJ38"/>
      <c r="BPK38" s="124"/>
      <c r="BPL38"/>
      <c r="BPM38" s="124"/>
      <c r="BPN38"/>
      <c r="BPO38" s="124"/>
      <c r="BPP38"/>
      <c r="BPQ38" s="124"/>
      <c r="BPR38"/>
      <c r="BPS38" s="124"/>
      <c r="BPT38"/>
      <c r="BPU38" s="124"/>
      <c r="BPV38"/>
      <c r="BPW38" s="124"/>
      <c r="BPX38"/>
      <c r="BPY38" s="124"/>
      <c r="BPZ38"/>
      <c r="BQA38" s="124"/>
      <c r="BQB38"/>
      <c r="BQC38" s="124"/>
      <c r="BQD38"/>
      <c r="BQE38" s="124"/>
      <c r="BQF38"/>
      <c r="BQG38" s="124"/>
      <c r="BQH38"/>
      <c r="BQI38" s="124"/>
      <c r="BQJ38"/>
      <c r="BQK38" s="124"/>
      <c r="BQL38"/>
      <c r="BQM38" s="124"/>
      <c r="BQN38"/>
      <c r="BQO38" s="124"/>
      <c r="BQP38"/>
      <c r="BQQ38" s="124"/>
      <c r="BQR38"/>
      <c r="BQS38" s="124"/>
      <c r="BQT38"/>
      <c r="BQU38" s="124"/>
      <c r="BQV38"/>
      <c r="BQW38" s="124"/>
      <c r="BQX38"/>
      <c r="BQY38" s="124"/>
      <c r="BQZ38"/>
      <c r="BRA38" s="124"/>
      <c r="BRB38"/>
      <c r="BRC38" s="124"/>
      <c r="BRD38"/>
      <c r="BRE38" s="124"/>
      <c r="BRF38"/>
      <c r="BRG38" s="124"/>
      <c r="BRH38"/>
      <c r="BRI38" s="124"/>
      <c r="BRJ38"/>
      <c r="BRK38" s="124"/>
      <c r="BRL38"/>
      <c r="BRM38" s="124"/>
      <c r="BRN38"/>
      <c r="BRO38" s="124"/>
      <c r="BRP38"/>
      <c r="BRQ38" s="124"/>
      <c r="BRR38"/>
      <c r="BRS38" s="124"/>
      <c r="BRT38"/>
      <c r="BRU38" s="124"/>
      <c r="BRV38"/>
      <c r="BRW38" s="124"/>
      <c r="BRX38"/>
      <c r="BRY38" s="124"/>
      <c r="BRZ38"/>
      <c r="BSA38" s="124"/>
      <c r="BSB38"/>
      <c r="BSC38" s="124"/>
      <c r="BSD38"/>
      <c r="BSE38" s="124"/>
      <c r="BSF38"/>
      <c r="BSG38" s="124"/>
      <c r="BSH38"/>
      <c r="BSI38" s="124"/>
      <c r="BSJ38"/>
      <c r="BSK38" s="124"/>
      <c r="BSL38"/>
      <c r="BSM38" s="124"/>
      <c r="BSN38"/>
      <c r="BSO38" s="124"/>
      <c r="BSP38"/>
      <c r="BSQ38" s="124"/>
      <c r="BSR38"/>
      <c r="BSS38" s="124"/>
      <c r="BST38"/>
      <c r="BSU38" s="124"/>
      <c r="BSV38"/>
      <c r="BSW38" s="124"/>
      <c r="BSX38"/>
      <c r="BSY38" s="124"/>
      <c r="BSZ38"/>
      <c r="BTA38" s="124"/>
      <c r="BTB38"/>
      <c r="BTC38" s="124"/>
      <c r="BTD38"/>
      <c r="BTE38" s="124"/>
      <c r="BTF38"/>
      <c r="BTG38" s="124"/>
      <c r="BTH38"/>
      <c r="BTI38" s="124"/>
      <c r="BTJ38"/>
      <c r="BTK38" s="124"/>
      <c r="BTL38"/>
      <c r="BTM38" s="124"/>
      <c r="BTN38"/>
      <c r="BTO38" s="124"/>
      <c r="BTP38"/>
      <c r="BTQ38" s="124"/>
      <c r="BTR38"/>
      <c r="BTS38" s="124"/>
      <c r="BTT38"/>
      <c r="BTU38" s="124"/>
      <c r="BTV38"/>
      <c r="BTW38" s="124"/>
      <c r="BTX38"/>
      <c r="BTY38" s="124"/>
      <c r="BTZ38"/>
      <c r="BUA38" s="124"/>
      <c r="BUB38"/>
      <c r="BUC38" s="124"/>
      <c r="BUD38"/>
      <c r="BUE38" s="124"/>
      <c r="BUF38"/>
      <c r="BUG38" s="124"/>
      <c r="BUH38"/>
      <c r="BUI38" s="124"/>
      <c r="BUJ38"/>
      <c r="BUK38" s="124"/>
      <c r="BUL38"/>
      <c r="BUM38" s="124"/>
      <c r="BUN38"/>
      <c r="BUO38" s="124"/>
      <c r="BUP38"/>
      <c r="BUQ38" s="124"/>
      <c r="BUR38"/>
      <c r="BUS38" s="124"/>
      <c r="BUT38"/>
      <c r="BUU38" s="124"/>
      <c r="BUV38"/>
      <c r="BUW38" s="124"/>
      <c r="BUX38"/>
      <c r="BUY38" s="124"/>
      <c r="BUZ38"/>
      <c r="BVA38" s="124"/>
      <c r="BVB38"/>
      <c r="BVC38" s="124"/>
      <c r="BVD38"/>
      <c r="BVE38" s="124"/>
      <c r="BVF38"/>
      <c r="BVG38" s="124"/>
      <c r="BVH38"/>
      <c r="BVI38" s="124"/>
      <c r="BVJ38"/>
      <c r="BVK38" s="124"/>
      <c r="BVL38"/>
      <c r="BVM38" s="124"/>
      <c r="BVN38"/>
      <c r="BVO38" s="124"/>
      <c r="BVP38"/>
      <c r="BVQ38" s="124"/>
      <c r="BVR38"/>
      <c r="BVS38" s="124"/>
      <c r="BVT38"/>
      <c r="BVU38" s="124"/>
      <c r="BVV38"/>
      <c r="BVW38" s="124"/>
      <c r="BVX38"/>
      <c r="BVY38" s="124"/>
      <c r="BVZ38"/>
      <c r="BWA38" s="124"/>
      <c r="BWB38"/>
      <c r="BWC38" s="124"/>
      <c r="BWD38"/>
      <c r="BWE38" s="124"/>
      <c r="BWF38"/>
      <c r="BWG38" s="124"/>
      <c r="BWH38"/>
      <c r="BWI38" s="124"/>
      <c r="BWJ38"/>
      <c r="BWK38" s="124"/>
      <c r="BWL38"/>
      <c r="BWM38" s="124"/>
      <c r="BWN38"/>
      <c r="BWO38" s="124"/>
      <c r="BWP38"/>
      <c r="BWQ38" s="124"/>
      <c r="BWR38"/>
      <c r="BWS38" s="124"/>
      <c r="BWT38"/>
      <c r="BWU38" s="124"/>
      <c r="BWV38"/>
      <c r="BWW38" s="124"/>
      <c r="BWX38"/>
      <c r="BWY38" s="124"/>
      <c r="BWZ38"/>
      <c r="BXA38" s="124"/>
      <c r="BXB38"/>
      <c r="BXC38" s="124"/>
      <c r="BXD38"/>
      <c r="BXE38" s="124"/>
      <c r="BXF38"/>
      <c r="BXG38" s="124"/>
      <c r="BXH38"/>
      <c r="BXI38" s="124"/>
      <c r="BXJ38"/>
      <c r="BXK38" s="124"/>
      <c r="BXL38"/>
      <c r="BXM38" s="124"/>
      <c r="BXN38"/>
      <c r="BXO38" s="124"/>
      <c r="BXP38"/>
      <c r="BXQ38" s="124"/>
      <c r="BXR38"/>
      <c r="BXS38" s="124"/>
      <c r="BXT38"/>
      <c r="BXU38" s="124"/>
      <c r="BXV38"/>
      <c r="BXW38" s="124"/>
      <c r="BXX38"/>
      <c r="BXY38" s="124"/>
      <c r="BXZ38"/>
      <c r="BYA38" s="124"/>
      <c r="BYB38"/>
      <c r="BYC38" s="124"/>
      <c r="BYD38"/>
      <c r="BYE38" s="124"/>
      <c r="BYF38"/>
      <c r="BYG38" s="124"/>
      <c r="BYH38"/>
      <c r="BYI38" s="124"/>
      <c r="BYJ38"/>
      <c r="BYK38" s="124"/>
      <c r="BYL38"/>
      <c r="BYM38" s="124"/>
      <c r="BYN38"/>
      <c r="BYO38" s="124"/>
      <c r="BYP38"/>
      <c r="BYQ38" s="124"/>
      <c r="BYR38"/>
      <c r="BYS38" s="124"/>
      <c r="BYT38"/>
      <c r="BYU38" s="124"/>
      <c r="BYV38"/>
      <c r="BYW38" s="124"/>
      <c r="BYX38"/>
      <c r="BYY38" s="124"/>
      <c r="BYZ38"/>
      <c r="BZA38" s="124"/>
      <c r="BZB38"/>
      <c r="BZC38" s="124"/>
      <c r="BZD38"/>
      <c r="BZE38" s="124"/>
      <c r="BZF38"/>
      <c r="BZG38" s="124"/>
      <c r="BZH38"/>
      <c r="BZI38" s="124"/>
      <c r="BZJ38"/>
      <c r="BZK38" s="124"/>
      <c r="BZL38"/>
      <c r="BZM38" s="124"/>
      <c r="BZN38"/>
      <c r="BZO38" s="124"/>
      <c r="BZP38"/>
      <c r="BZQ38" s="124"/>
      <c r="BZR38"/>
      <c r="BZS38" s="124"/>
      <c r="BZT38"/>
      <c r="BZU38" s="124"/>
      <c r="BZV38"/>
      <c r="BZW38" s="124"/>
      <c r="BZX38"/>
      <c r="BZY38" s="124"/>
      <c r="BZZ38"/>
      <c r="CAA38" s="124"/>
      <c r="CAB38"/>
      <c r="CAC38" s="124"/>
      <c r="CAD38"/>
      <c r="CAE38" s="124"/>
      <c r="CAF38"/>
      <c r="CAG38" s="124"/>
      <c r="CAH38"/>
      <c r="CAI38" s="124"/>
      <c r="CAJ38"/>
      <c r="CAK38" s="124"/>
      <c r="CAL38"/>
      <c r="CAM38" s="124"/>
      <c r="CAN38"/>
      <c r="CAO38" s="124"/>
      <c r="CAP38"/>
      <c r="CAQ38" s="124"/>
      <c r="CAR38"/>
      <c r="CAS38" s="124"/>
      <c r="CAT38"/>
      <c r="CAU38" s="124"/>
      <c r="CAV38"/>
      <c r="CAW38" s="124"/>
      <c r="CAX38"/>
      <c r="CAY38" s="124"/>
      <c r="CAZ38"/>
      <c r="CBA38" s="124"/>
      <c r="CBB38"/>
      <c r="CBC38" s="124"/>
      <c r="CBD38"/>
      <c r="CBE38" s="124"/>
      <c r="CBF38"/>
      <c r="CBG38" s="124"/>
      <c r="CBH38"/>
      <c r="CBI38" s="124"/>
      <c r="CBJ38"/>
      <c r="CBK38" s="124"/>
      <c r="CBL38"/>
      <c r="CBM38" s="124"/>
      <c r="CBN38"/>
      <c r="CBO38" s="124"/>
      <c r="CBP38"/>
      <c r="CBQ38" s="124"/>
      <c r="CBR38"/>
      <c r="CBS38" s="124"/>
      <c r="CBT38"/>
      <c r="CBU38" s="124"/>
      <c r="CBV38"/>
      <c r="CBW38" s="124"/>
      <c r="CBX38"/>
      <c r="CBY38" s="124"/>
      <c r="CBZ38"/>
      <c r="CCA38" s="124"/>
      <c r="CCB38"/>
      <c r="CCC38" s="124"/>
      <c r="CCD38"/>
      <c r="CCE38" s="124"/>
      <c r="CCF38"/>
      <c r="CCG38" s="124"/>
      <c r="CCH38"/>
      <c r="CCI38" s="124"/>
      <c r="CCJ38"/>
      <c r="CCK38" s="124"/>
      <c r="CCL38"/>
      <c r="CCM38" s="124"/>
      <c r="CCN38"/>
      <c r="CCO38" s="124"/>
      <c r="CCP38"/>
      <c r="CCQ38" s="124"/>
      <c r="CCR38"/>
      <c r="CCS38" s="124"/>
      <c r="CCT38"/>
      <c r="CCU38" s="124"/>
      <c r="CCV38"/>
      <c r="CCW38" s="124"/>
      <c r="CCX38"/>
      <c r="CCY38" s="124"/>
      <c r="CCZ38"/>
      <c r="CDA38" s="124"/>
      <c r="CDB38"/>
      <c r="CDC38" s="124"/>
      <c r="CDD38"/>
      <c r="CDE38" s="124"/>
      <c r="CDF38"/>
      <c r="CDG38" s="124"/>
      <c r="CDH38"/>
      <c r="CDI38" s="124"/>
      <c r="CDJ38"/>
      <c r="CDK38" s="124"/>
      <c r="CDL38"/>
      <c r="CDM38" s="124"/>
      <c r="CDN38"/>
      <c r="CDO38" s="124"/>
      <c r="CDP38"/>
      <c r="CDQ38" s="124"/>
      <c r="CDR38"/>
      <c r="CDS38" s="124"/>
      <c r="CDT38"/>
      <c r="CDU38" s="124"/>
      <c r="CDV38"/>
      <c r="CDW38" s="124"/>
      <c r="CDX38"/>
      <c r="CDY38" s="124"/>
      <c r="CDZ38"/>
      <c r="CEA38" s="124"/>
      <c r="CEB38"/>
      <c r="CEC38" s="124"/>
      <c r="CED38"/>
      <c r="CEE38" s="124"/>
      <c r="CEF38"/>
      <c r="CEG38" s="124"/>
      <c r="CEH38"/>
      <c r="CEI38" s="124"/>
      <c r="CEJ38"/>
      <c r="CEK38" s="124"/>
      <c r="CEL38"/>
      <c r="CEM38" s="124"/>
      <c r="CEN38"/>
      <c r="CEO38" s="124"/>
      <c r="CEP38"/>
      <c r="CEQ38" s="124"/>
      <c r="CER38"/>
      <c r="CES38" s="124"/>
      <c r="CET38"/>
      <c r="CEU38" s="124"/>
      <c r="CEV38"/>
      <c r="CEW38" s="124"/>
      <c r="CEX38"/>
      <c r="CEY38" s="124"/>
      <c r="CEZ38"/>
      <c r="CFA38" s="124"/>
      <c r="CFB38"/>
      <c r="CFC38" s="124"/>
      <c r="CFD38"/>
      <c r="CFE38" s="124"/>
      <c r="CFF38"/>
      <c r="CFG38" s="124"/>
      <c r="CFH38"/>
      <c r="CFI38" s="124"/>
      <c r="CFJ38"/>
      <c r="CFK38" s="124"/>
      <c r="CFL38"/>
      <c r="CFM38" s="124"/>
      <c r="CFN38"/>
      <c r="CFO38" s="124"/>
      <c r="CFP38"/>
      <c r="CFQ38" s="124"/>
      <c r="CFR38"/>
      <c r="CFS38" s="124"/>
      <c r="CFT38"/>
      <c r="CFU38" s="124"/>
      <c r="CFV38"/>
      <c r="CFW38" s="124"/>
      <c r="CFX38"/>
      <c r="CFY38" s="124"/>
      <c r="CFZ38"/>
      <c r="CGA38" s="124"/>
      <c r="CGB38"/>
      <c r="CGC38" s="124"/>
      <c r="CGD38"/>
      <c r="CGE38" s="124"/>
      <c r="CGF38"/>
      <c r="CGG38" s="124"/>
      <c r="CGH38"/>
      <c r="CGI38" s="124"/>
      <c r="CGJ38"/>
      <c r="CGK38" s="124"/>
      <c r="CGL38"/>
      <c r="CGM38" s="124"/>
      <c r="CGN38"/>
      <c r="CGO38" s="124"/>
      <c r="CGP38"/>
      <c r="CGQ38" s="124"/>
      <c r="CGR38"/>
      <c r="CGS38" s="124"/>
      <c r="CGT38"/>
      <c r="CGU38" s="124"/>
      <c r="CGV38"/>
      <c r="CGW38" s="124"/>
      <c r="CGX38"/>
      <c r="CGY38" s="124"/>
      <c r="CGZ38"/>
      <c r="CHA38" s="124"/>
      <c r="CHB38"/>
      <c r="CHC38" s="124"/>
      <c r="CHD38"/>
      <c r="CHE38" s="124"/>
      <c r="CHF38"/>
      <c r="CHG38" s="124"/>
      <c r="CHH38"/>
      <c r="CHI38" s="124"/>
      <c r="CHJ38"/>
      <c r="CHK38" s="124"/>
      <c r="CHL38"/>
      <c r="CHM38" s="124"/>
      <c r="CHN38"/>
      <c r="CHO38" s="124"/>
      <c r="CHP38"/>
      <c r="CHQ38" s="124"/>
      <c r="CHR38"/>
      <c r="CHS38" s="124"/>
      <c r="CHT38"/>
      <c r="CHU38" s="124"/>
      <c r="CHV38"/>
      <c r="CHW38" s="124"/>
      <c r="CHX38"/>
      <c r="CHY38" s="124"/>
      <c r="CHZ38"/>
      <c r="CIA38" s="124"/>
      <c r="CIB38"/>
      <c r="CIC38" s="124"/>
      <c r="CID38"/>
      <c r="CIE38" s="124"/>
      <c r="CIF38"/>
      <c r="CIG38" s="124"/>
      <c r="CIH38"/>
      <c r="CII38" s="124"/>
      <c r="CIJ38"/>
      <c r="CIK38" s="124"/>
      <c r="CIL38"/>
      <c r="CIM38" s="124"/>
      <c r="CIN38"/>
      <c r="CIO38" s="124"/>
      <c r="CIP38"/>
      <c r="CIQ38" s="124"/>
      <c r="CIR38"/>
      <c r="CIS38" s="124"/>
      <c r="CIT38"/>
      <c r="CIU38" s="124"/>
      <c r="CIV38"/>
      <c r="CIW38" s="124"/>
      <c r="CIX38"/>
      <c r="CIY38" s="124"/>
      <c r="CIZ38"/>
      <c r="CJA38" s="124"/>
      <c r="CJB38"/>
      <c r="CJC38" s="124"/>
      <c r="CJD38"/>
      <c r="CJE38" s="124"/>
      <c r="CJF38"/>
      <c r="CJG38" s="124"/>
      <c r="CJH38"/>
      <c r="CJI38" s="124"/>
      <c r="CJJ38"/>
      <c r="CJK38" s="124"/>
      <c r="CJL38"/>
      <c r="CJM38" s="124"/>
      <c r="CJN38"/>
      <c r="CJO38" s="124"/>
      <c r="CJP38"/>
      <c r="CJQ38" s="124"/>
      <c r="CJR38"/>
      <c r="CJS38" s="124"/>
      <c r="CJT38"/>
      <c r="CJU38" s="124"/>
      <c r="CJV38"/>
      <c r="CJW38" s="124"/>
      <c r="CJX38"/>
      <c r="CJY38" s="124"/>
      <c r="CJZ38"/>
      <c r="CKA38" s="124"/>
      <c r="CKB38"/>
      <c r="CKC38" s="124"/>
      <c r="CKD38"/>
      <c r="CKE38" s="124"/>
      <c r="CKF38"/>
      <c r="CKG38" s="124"/>
      <c r="CKH38"/>
      <c r="CKI38" s="124"/>
      <c r="CKJ38"/>
      <c r="CKK38" s="124"/>
      <c r="CKL38"/>
      <c r="CKM38" s="124"/>
      <c r="CKN38"/>
      <c r="CKO38" s="124"/>
      <c r="CKP38"/>
      <c r="CKQ38" s="124"/>
      <c r="CKR38"/>
      <c r="CKS38" s="124"/>
      <c r="CKT38"/>
      <c r="CKU38" s="124"/>
      <c r="CKV38"/>
      <c r="CKW38" s="124"/>
      <c r="CKX38"/>
      <c r="CKY38" s="124"/>
      <c r="CKZ38"/>
      <c r="CLA38" s="124"/>
      <c r="CLB38"/>
      <c r="CLC38" s="124"/>
      <c r="CLD38"/>
      <c r="CLE38" s="124"/>
      <c r="CLF38"/>
      <c r="CLG38" s="124"/>
      <c r="CLH38"/>
      <c r="CLI38" s="124"/>
      <c r="CLJ38"/>
      <c r="CLK38" s="124"/>
      <c r="CLL38"/>
      <c r="CLM38" s="124"/>
      <c r="CLN38"/>
      <c r="CLO38" s="124"/>
      <c r="CLP38"/>
      <c r="CLQ38" s="124"/>
      <c r="CLR38"/>
      <c r="CLS38" s="124"/>
      <c r="CLT38"/>
      <c r="CLU38" s="124"/>
      <c r="CLV38"/>
      <c r="CLW38" s="124"/>
      <c r="CLX38"/>
      <c r="CLY38" s="124"/>
      <c r="CLZ38"/>
      <c r="CMA38" s="124"/>
      <c r="CMB38"/>
      <c r="CMC38" s="124"/>
      <c r="CMD38"/>
      <c r="CME38" s="124"/>
      <c r="CMF38"/>
      <c r="CMG38" s="124"/>
      <c r="CMH38"/>
      <c r="CMI38" s="124"/>
      <c r="CMJ38"/>
      <c r="CMK38" s="124"/>
      <c r="CML38"/>
      <c r="CMM38" s="124"/>
      <c r="CMN38"/>
      <c r="CMO38" s="124"/>
      <c r="CMP38"/>
      <c r="CMQ38" s="124"/>
      <c r="CMR38"/>
      <c r="CMS38" s="124"/>
      <c r="CMT38"/>
      <c r="CMU38" s="124"/>
      <c r="CMV38"/>
      <c r="CMW38" s="124"/>
      <c r="CMX38"/>
      <c r="CMY38" s="124"/>
      <c r="CMZ38"/>
      <c r="CNA38" s="124"/>
      <c r="CNB38"/>
      <c r="CNC38" s="124"/>
      <c r="CND38"/>
      <c r="CNE38" s="124"/>
      <c r="CNF38"/>
      <c r="CNG38" s="124"/>
      <c r="CNH38"/>
      <c r="CNI38" s="124"/>
      <c r="CNJ38"/>
      <c r="CNK38" s="124"/>
      <c r="CNL38"/>
      <c r="CNM38" s="124"/>
      <c r="CNN38"/>
      <c r="CNO38" s="124"/>
      <c r="CNP38"/>
      <c r="CNQ38" s="124"/>
      <c r="CNR38"/>
      <c r="CNS38" s="124"/>
      <c r="CNT38"/>
      <c r="CNU38" s="124"/>
      <c r="CNV38"/>
      <c r="CNW38" s="124"/>
      <c r="CNX38"/>
      <c r="CNY38" s="124"/>
      <c r="CNZ38"/>
      <c r="COA38" s="124"/>
      <c r="COB38"/>
      <c r="COC38" s="124"/>
      <c r="COD38"/>
      <c r="COE38" s="124"/>
      <c r="COF38"/>
      <c r="COG38" s="124"/>
      <c r="COH38"/>
      <c r="COI38" s="124"/>
      <c r="COJ38"/>
      <c r="COK38" s="124"/>
      <c r="COL38"/>
      <c r="COM38" s="124"/>
      <c r="CON38"/>
      <c r="COO38" s="124"/>
      <c r="COP38"/>
      <c r="COQ38" s="124"/>
      <c r="COR38"/>
      <c r="COS38" s="124"/>
      <c r="COT38"/>
      <c r="COU38" s="124"/>
      <c r="COV38"/>
      <c r="COW38" s="124"/>
      <c r="COX38"/>
      <c r="COY38" s="124"/>
      <c r="COZ38"/>
      <c r="CPA38" s="124"/>
      <c r="CPB38"/>
      <c r="CPC38" s="124"/>
      <c r="CPD38"/>
      <c r="CPE38" s="124"/>
      <c r="CPF38"/>
      <c r="CPG38" s="124"/>
      <c r="CPH38"/>
      <c r="CPI38" s="124"/>
      <c r="CPJ38"/>
      <c r="CPK38" s="124"/>
      <c r="CPL38"/>
      <c r="CPM38" s="124"/>
      <c r="CPN38"/>
      <c r="CPO38" s="124"/>
      <c r="CPP38"/>
      <c r="CPQ38" s="124"/>
      <c r="CPR38"/>
      <c r="CPS38" s="124"/>
      <c r="CPT38"/>
      <c r="CPU38" s="124"/>
      <c r="CPV38"/>
      <c r="CPW38" s="124"/>
      <c r="CPX38"/>
      <c r="CPY38" s="124"/>
      <c r="CPZ38"/>
      <c r="CQA38" s="124"/>
      <c r="CQB38"/>
      <c r="CQC38" s="124"/>
      <c r="CQD38"/>
      <c r="CQE38" s="124"/>
      <c r="CQF38"/>
      <c r="CQG38" s="124"/>
      <c r="CQH38"/>
      <c r="CQI38" s="124"/>
      <c r="CQJ38"/>
      <c r="CQK38" s="124"/>
      <c r="CQL38"/>
      <c r="CQM38" s="124"/>
      <c r="CQN38"/>
      <c r="CQO38" s="124"/>
      <c r="CQP38"/>
      <c r="CQQ38" s="124"/>
      <c r="CQR38"/>
      <c r="CQS38" s="124"/>
      <c r="CQT38"/>
      <c r="CQU38" s="124"/>
      <c r="CQV38"/>
      <c r="CQW38" s="124"/>
      <c r="CQX38"/>
      <c r="CQY38" s="124"/>
      <c r="CQZ38"/>
      <c r="CRA38" s="124"/>
      <c r="CRB38"/>
      <c r="CRC38" s="124"/>
      <c r="CRD38"/>
      <c r="CRE38" s="124"/>
      <c r="CRF38"/>
      <c r="CRG38" s="124"/>
      <c r="CRH38"/>
      <c r="CRI38" s="124"/>
      <c r="CRJ38"/>
      <c r="CRK38" s="124"/>
      <c r="CRL38"/>
      <c r="CRM38" s="124"/>
      <c r="CRN38"/>
      <c r="CRO38" s="124"/>
      <c r="CRP38"/>
      <c r="CRQ38" s="124"/>
      <c r="CRR38"/>
      <c r="CRS38" s="124"/>
      <c r="CRT38"/>
      <c r="CRU38" s="124"/>
      <c r="CRV38"/>
      <c r="CRW38" s="124"/>
      <c r="CRX38"/>
      <c r="CRY38" s="124"/>
      <c r="CRZ38"/>
      <c r="CSA38" s="124"/>
      <c r="CSB38"/>
      <c r="CSC38" s="124"/>
      <c r="CSD38"/>
      <c r="CSE38" s="124"/>
      <c r="CSF38"/>
      <c r="CSG38" s="124"/>
      <c r="CSH38"/>
      <c r="CSI38" s="124"/>
      <c r="CSJ38"/>
      <c r="CSK38" s="124"/>
      <c r="CSL38"/>
      <c r="CSM38" s="124"/>
      <c r="CSN38"/>
      <c r="CSO38" s="124"/>
      <c r="CSP38"/>
      <c r="CSQ38" s="124"/>
      <c r="CSR38"/>
      <c r="CSS38" s="124"/>
      <c r="CST38"/>
      <c r="CSU38" s="124"/>
      <c r="CSV38"/>
      <c r="CSW38" s="124"/>
      <c r="CSX38"/>
      <c r="CSY38" s="124"/>
      <c r="CSZ38"/>
      <c r="CTA38" s="124"/>
      <c r="CTB38"/>
      <c r="CTC38" s="124"/>
      <c r="CTD38"/>
      <c r="CTE38" s="124"/>
      <c r="CTF38"/>
      <c r="CTG38" s="124"/>
      <c r="CTH38"/>
      <c r="CTI38" s="124"/>
      <c r="CTJ38"/>
      <c r="CTK38" s="124"/>
      <c r="CTL38"/>
      <c r="CTM38" s="124"/>
      <c r="CTN38"/>
      <c r="CTO38" s="124"/>
      <c r="CTP38"/>
      <c r="CTQ38" s="124"/>
      <c r="CTR38"/>
      <c r="CTS38" s="124"/>
      <c r="CTT38"/>
      <c r="CTU38" s="124"/>
      <c r="CTV38"/>
      <c r="CTW38" s="124"/>
      <c r="CTX38"/>
      <c r="CTY38" s="124"/>
      <c r="CTZ38"/>
      <c r="CUA38" s="124"/>
      <c r="CUB38"/>
      <c r="CUC38" s="124"/>
      <c r="CUD38"/>
      <c r="CUE38" s="124"/>
      <c r="CUF38"/>
      <c r="CUG38" s="124"/>
      <c r="CUH38"/>
      <c r="CUI38" s="124"/>
      <c r="CUJ38"/>
      <c r="CUK38" s="124"/>
      <c r="CUL38"/>
      <c r="CUM38" s="124"/>
      <c r="CUN38"/>
      <c r="CUO38" s="124"/>
      <c r="CUP38"/>
      <c r="CUQ38" s="124"/>
      <c r="CUR38"/>
      <c r="CUS38" s="124"/>
      <c r="CUT38"/>
      <c r="CUU38" s="124"/>
      <c r="CUV38"/>
      <c r="CUW38" s="124"/>
      <c r="CUX38"/>
      <c r="CUY38" s="124"/>
      <c r="CUZ38"/>
      <c r="CVA38" s="124"/>
      <c r="CVB38"/>
      <c r="CVC38" s="124"/>
      <c r="CVD38"/>
      <c r="CVE38" s="124"/>
      <c r="CVF38"/>
      <c r="CVG38" s="124"/>
      <c r="CVH38"/>
      <c r="CVI38" s="124"/>
      <c r="CVJ38"/>
      <c r="CVK38" s="124"/>
      <c r="CVL38"/>
      <c r="CVM38" s="124"/>
      <c r="CVN38"/>
      <c r="CVO38" s="124"/>
      <c r="CVP38"/>
      <c r="CVQ38" s="124"/>
      <c r="CVR38"/>
      <c r="CVS38" s="124"/>
      <c r="CVT38"/>
      <c r="CVU38" s="124"/>
      <c r="CVV38"/>
      <c r="CVW38" s="124"/>
      <c r="CVX38"/>
      <c r="CVY38" s="124"/>
      <c r="CVZ38"/>
      <c r="CWA38" s="124"/>
      <c r="CWB38"/>
      <c r="CWC38" s="124"/>
      <c r="CWD38"/>
      <c r="CWE38" s="124"/>
      <c r="CWF38"/>
      <c r="CWG38" s="124"/>
      <c r="CWH38"/>
      <c r="CWI38" s="124"/>
      <c r="CWJ38"/>
      <c r="CWK38" s="124"/>
      <c r="CWL38"/>
      <c r="CWM38" s="124"/>
      <c r="CWN38"/>
      <c r="CWO38" s="124"/>
      <c r="CWP38"/>
      <c r="CWQ38" s="124"/>
      <c r="CWR38"/>
      <c r="CWS38" s="124"/>
      <c r="CWT38"/>
      <c r="CWU38" s="124"/>
      <c r="CWV38"/>
      <c r="CWW38" s="124"/>
      <c r="CWX38"/>
      <c r="CWY38" s="124"/>
      <c r="CWZ38"/>
      <c r="CXA38" s="124"/>
      <c r="CXB38"/>
      <c r="CXC38" s="124"/>
      <c r="CXD38"/>
      <c r="CXE38" s="124"/>
      <c r="CXF38"/>
      <c r="CXG38" s="124"/>
      <c r="CXH38"/>
      <c r="CXI38" s="124"/>
      <c r="CXJ38"/>
      <c r="CXK38" s="124"/>
      <c r="CXL38"/>
      <c r="CXM38" s="124"/>
      <c r="CXN38"/>
      <c r="CXO38" s="124"/>
      <c r="CXP38"/>
      <c r="CXQ38" s="124"/>
      <c r="CXR38"/>
      <c r="CXS38" s="124"/>
      <c r="CXT38"/>
      <c r="CXU38" s="124"/>
      <c r="CXV38"/>
      <c r="CXW38" s="124"/>
      <c r="CXX38"/>
      <c r="CXY38" s="124"/>
      <c r="CXZ38"/>
      <c r="CYA38" s="124"/>
      <c r="CYB38"/>
      <c r="CYC38" s="124"/>
      <c r="CYD38"/>
      <c r="CYE38" s="124"/>
      <c r="CYF38"/>
      <c r="CYG38" s="124"/>
      <c r="CYH38"/>
      <c r="CYI38" s="124"/>
      <c r="CYJ38"/>
      <c r="CYK38" s="124"/>
      <c r="CYL38"/>
      <c r="CYM38" s="124"/>
      <c r="CYN38"/>
      <c r="CYO38" s="124"/>
      <c r="CYP38"/>
      <c r="CYQ38" s="124"/>
      <c r="CYR38"/>
      <c r="CYS38" s="124"/>
      <c r="CYT38"/>
      <c r="CYU38" s="124"/>
      <c r="CYV38"/>
      <c r="CYW38" s="124"/>
      <c r="CYX38"/>
      <c r="CYY38" s="124"/>
      <c r="CYZ38"/>
      <c r="CZA38" s="124"/>
      <c r="CZB38"/>
      <c r="CZC38" s="124"/>
      <c r="CZD38"/>
      <c r="CZE38" s="124"/>
      <c r="CZF38"/>
      <c r="CZG38" s="124"/>
      <c r="CZH38"/>
      <c r="CZI38" s="124"/>
      <c r="CZJ38"/>
      <c r="CZK38" s="124"/>
      <c r="CZL38"/>
      <c r="CZM38" s="124"/>
      <c r="CZN38"/>
      <c r="CZO38" s="124"/>
      <c r="CZP38"/>
      <c r="CZQ38" s="124"/>
      <c r="CZR38"/>
      <c r="CZS38" s="124"/>
      <c r="CZT38"/>
      <c r="CZU38" s="124"/>
      <c r="CZV38"/>
      <c r="CZW38" s="124"/>
      <c r="CZX38"/>
      <c r="CZY38" s="124"/>
      <c r="CZZ38"/>
      <c r="DAA38" s="124"/>
      <c r="DAB38"/>
      <c r="DAC38" s="124"/>
      <c r="DAD38"/>
      <c r="DAE38" s="124"/>
      <c r="DAF38"/>
      <c r="DAG38" s="124"/>
      <c r="DAH38"/>
      <c r="DAI38" s="124"/>
      <c r="DAJ38"/>
      <c r="DAK38" s="124"/>
      <c r="DAL38"/>
      <c r="DAM38" s="124"/>
      <c r="DAN38"/>
      <c r="DAO38" s="124"/>
      <c r="DAP38"/>
      <c r="DAQ38" s="124"/>
      <c r="DAR38"/>
      <c r="DAS38" s="124"/>
      <c r="DAT38"/>
      <c r="DAU38" s="124"/>
      <c r="DAV38"/>
      <c r="DAW38" s="124"/>
      <c r="DAX38"/>
      <c r="DAY38" s="124"/>
      <c r="DAZ38"/>
      <c r="DBA38" s="124"/>
      <c r="DBB38"/>
      <c r="DBC38" s="124"/>
      <c r="DBD38"/>
      <c r="DBE38" s="124"/>
      <c r="DBF38"/>
      <c r="DBG38" s="124"/>
      <c r="DBH38"/>
      <c r="DBI38" s="124"/>
      <c r="DBJ38"/>
      <c r="DBK38" s="124"/>
      <c r="DBL38"/>
      <c r="DBM38" s="124"/>
      <c r="DBN38"/>
      <c r="DBO38" s="124"/>
      <c r="DBP38"/>
      <c r="DBQ38" s="124"/>
      <c r="DBR38"/>
      <c r="DBS38" s="124"/>
      <c r="DBT38"/>
      <c r="DBU38" s="124"/>
      <c r="DBV38"/>
      <c r="DBW38" s="124"/>
      <c r="DBX38"/>
      <c r="DBY38" s="124"/>
      <c r="DBZ38"/>
      <c r="DCA38" s="124"/>
      <c r="DCB38"/>
      <c r="DCC38" s="124"/>
      <c r="DCD38"/>
      <c r="DCE38" s="124"/>
      <c r="DCF38"/>
      <c r="DCG38" s="124"/>
      <c r="DCH38"/>
      <c r="DCI38" s="124"/>
      <c r="DCJ38"/>
      <c r="DCK38" s="124"/>
      <c r="DCL38"/>
      <c r="DCM38" s="124"/>
      <c r="DCN38"/>
      <c r="DCO38" s="124"/>
      <c r="DCP38"/>
      <c r="DCQ38" s="124"/>
      <c r="DCR38"/>
      <c r="DCS38" s="124"/>
      <c r="DCT38"/>
      <c r="DCU38" s="124"/>
      <c r="DCV38"/>
      <c r="DCW38" s="124"/>
      <c r="DCX38"/>
      <c r="DCY38" s="124"/>
      <c r="DCZ38"/>
      <c r="DDA38" s="124"/>
      <c r="DDB38"/>
      <c r="DDC38" s="124"/>
      <c r="DDD38"/>
      <c r="DDE38" s="124"/>
      <c r="DDF38"/>
      <c r="DDG38" s="124"/>
      <c r="DDH38"/>
      <c r="DDI38" s="124"/>
      <c r="DDJ38"/>
      <c r="DDK38" s="124"/>
      <c r="DDL38"/>
      <c r="DDM38" s="124"/>
      <c r="DDN38"/>
      <c r="DDO38" s="124"/>
      <c r="DDP38"/>
      <c r="DDQ38" s="124"/>
      <c r="DDR38"/>
      <c r="DDS38" s="124"/>
      <c r="DDT38"/>
      <c r="DDU38" s="124"/>
      <c r="DDV38"/>
      <c r="DDW38" s="124"/>
      <c r="DDX38"/>
      <c r="DDY38" s="124"/>
      <c r="DDZ38"/>
      <c r="DEA38" s="124"/>
      <c r="DEB38"/>
      <c r="DEC38" s="124"/>
      <c r="DED38"/>
      <c r="DEE38" s="124"/>
      <c r="DEF38"/>
      <c r="DEG38" s="124"/>
      <c r="DEH38"/>
      <c r="DEI38" s="124"/>
      <c r="DEJ38"/>
      <c r="DEK38" s="124"/>
      <c r="DEL38"/>
      <c r="DEM38" s="124"/>
      <c r="DEN38"/>
      <c r="DEO38" s="124"/>
      <c r="DEP38"/>
      <c r="DEQ38" s="124"/>
      <c r="DER38"/>
      <c r="DES38" s="124"/>
      <c r="DET38"/>
      <c r="DEU38" s="124"/>
      <c r="DEV38"/>
      <c r="DEW38" s="124"/>
      <c r="DEX38"/>
      <c r="DEY38" s="124"/>
      <c r="DEZ38"/>
      <c r="DFA38" s="124"/>
      <c r="DFB38"/>
      <c r="DFC38" s="124"/>
      <c r="DFD38"/>
      <c r="DFE38" s="124"/>
      <c r="DFF38"/>
      <c r="DFG38" s="124"/>
      <c r="DFH38"/>
      <c r="DFI38" s="124"/>
      <c r="DFJ38"/>
      <c r="DFK38" s="124"/>
      <c r="DFL38"/>
      <c r="DFM38" s="124"/>
      <c r="DFN38"/>
      <c r="DFO38" s="124"/>
      <c r="DFP38"/>
      <c r="DFQ38" s="124"/>
      <c r="DFR38"/>
      <c r="DFS38" s="124"/>
      <c r="DFT38"/>
      <c r="DFU38" s="124"/>
      <c r="DFV38"/>
      <c r="DFW38" s="124"/>
      <c r="DFX38"/>
      <c r="DFY38" s="124"/>
      <c r="DFZ38"/>
      <c r="DGA38" s="124"/>
      <c r="DGB38"/>
      <c r="DGC38" s="124"/>
      <c r="DGD38"/>
      <c r="DGE38" s="124"/>
      <c r="DGF38"/>
      <c r="DGG38" s="124"/>
      <c r="DGH38"/>
      <c r="DGI38" s="124"/>
      <c r="DGJ38"/>
      <c r="DGK38" s="124"/>
      <c r="DGL38"/>
      <c r="DGM38" s="124"/>
      <c r="DGN38"/>
      <c r="DGO38" s="124"/>
      <c r="DGP38"/>
      <c r="DGQ38" s="124"/>
      <c r="DGR38"/>
      <c r="DGS38" s="124"/>
      <c r="DGT38"/>
      <c r="DGU38" s="124"/>
      <c r="DGV38"/>
      <c r="DGW38" s="124"/>
      <c r="DGX38"/>
      <c r="DGY38" s="124"/>
      <c r="DGZ38"/>
      <c r="DHA38" s="124"/>
      <c r="DHB38"/>
      <c r="DHC38" s="124"/>
      <c r="DHD38"/>
      <c r="DHE38" s="124"/>
      <c r="DHF38"/>
      <c r="DHG38" s="124"/>
      <c r="DHH38"/>
      <c r="DHI38" s="124"/>
      <c r="DHJ38"/>
      <c r="DHK38" s="124"/>
      <c r="DHL38"/>
      <c r="DHM38" s="124"/>
      <c r="DHN38"/>
      <c r="DHO38" s="124"/>
      <c r="DHP38"/>
      <c r="DHQ38" s="124"/>
      <c r="DHR38"/>
      <c r="DHS38" s="124"/>
      <c r="DHT38"/>
      <c r="DHU38" s="124"/>
      <c r="DHV38"/>
      <c r="DHW38" s="124"/>
      <c r="DHX38"/>
      <c r="DHY38" s="124"/>
      <c r="DHZ38"/>
      <c r="DIA38" s="124"/>
      <c r="DIB38"/>
      <c r="DIC38" s="124"/>
      <c r="DID38"/>
      <c r="DIE38" s="124"/>
      <c r="DIF38"/>
      <c r="DIG38" s="124"/>
      <c r="DIH38"/>
      <c r="DII38" s="124"/>
      <c r="DIJ38"/>
      <c r="DIK38" s="124"/>
      <c r="DIL38"/>
      <c r="DIM38" s="124"/>
      <c r="DIN38"/>
      <c r="DIO38" s="124"/>
      <c r="DIP38"/>
      <c r="DIQ38" s="124"/>
      <c r="DIR38"/>
      <c r="DIS38" s="124"/>
      <c r="DIT38"/>
      <c r="DIU38" s="124"/>
      <c r="DIV38"/>
      <c r="DIW38" s="124"/>
      <c r="DIX38"/>
      <c r="DIY38" s="124"/>
      <c r="DIZ38"/>
      <c r="DJA38" s="124"/>
      <c r="DJB38"/>
      <c r="DJC38" s="124"/>
      <c r="DJD38"/>
      <c r="DJE38" s="124"/>
      <c r="DJF38"/>
      <c r="DJG38" s="124"/>
      <c r="DJH38"/>
      <c r="DJI38" s="124"/>
      <c r="DJJ38"/>
      <c r="DJK38" s="124"/>
      <c r="DJL38"/>
      <c r="DJM38" s="124"/>
      <c r="DJN38"/>
      <c r="DJO38" s="124"/>
      <c r="DJP38"/>
      <c r="DJQ38" s="124"/>
      <c r="DJR38"/>
      <c r="DJS38" s="124"/>
      <c r="DJT38"/>
      <c r="DJU38" s="124"/>
      <c r="DJV38"/>
      <c r="DJW38" s="124"/>
      <c r="DJX38"/>
      <c r="DJY38" s="124"/>
      <c r="DJZ38"/>
      <c r="DKA38" s="124"/>
      <c r="DKB38"/>
      <c r="DKC38" s="124"/>
      <c r="DKD38"/>
      <c r="DKE38" s="124"/>
      <c r="DKF38"/>
      <c r="DKG38" s="124"/>
      <c r="DKH38"/>
      <c r="DKI38" s="124"/>
      <c r="DKJ38"/>
      <c r="DKK38" s="124"/>
      <c r="DKL38"/>
      <c r="DKM38" s="124"/>
      <c r="DKN38"/>
      <c r="DKO38" s="124"/>
      <c r="DKP38"/>
      <c r="DKQ38" s="124"/>
      <c r="DKR38"/>
      <c r="DKS38" s="124"/>
      <c r="DKT38"/>
      <c r="DKU38" s="124"/>
      <c r="DKV38"/>
      <c r="DKW38" s="124"/>
      <c r="DKX38"/>
      <c r="DKY38" s="124"/>
      <c r="DKZ38"/>
      <c r="DLA38" s="124"/>
      <c r="DLB38"/>
      <c r="DLC38" s="124"/>
      <c r="DLD38"/>
      <c r="DLE38" s="124"/>
      <c r="DLF38"/>
      <c r="DLG38" s="124"/>
      <c r="DLH38"/>
      <c r="DLI38" s="124"/>
      <c r="DLJ38"/>
      <c r="DLK38" s="124"/>
      <c r="DLL38"/>
      <c r="DLM38" s="124"/>
      <c r="DLN38"/>
      <c r="DLO38" s="124"/>
      <c r="DLP38"/>
      <c r="DLQ38" s="124"/>
      <c r="DLR38"/>
      <c r="DLS38" s="124"/>
      <c r="DLT38"/>
      <c r="DLU38" s="124"/>
      <c r="DLV38"/>
      <c r="DLW38" s="124"/>
      <c r="DLX38"/>
      <c r="DLY38" s="124"/>
      <c r="DLZ38"/>
      <c r="DMA38" s="124"/>
      <c r="DMB38"/>
      <c r="DMC38" s="124"/>
      <c r="DMD38"/>
      <c r="DME38" s="124"/>
      <c r="DMF38"/>
      <c r="DMG38" s="124"/>
      <c r="DMH38"/>
      <c r="DMI38" s="124"/>
      <c r="DMJ38"/>
      <c r="DMK38" s="124"/>
      <c r="DML38"/>
      <c r="DMM38" s="124"/>
      <c r="DMN38"/>
      <c r="DMO38" s="124"/>
      <c r="DMP38"/>
      <c r="DMQ38" s="124"/>
      <c r="DMR38"/>
      <c r="DMS38" s="124"/>
      <c r="DMT38"/>
      <c r="DMU38" s="124"/>
      <c r="DMV38"/>
      <c r="DMW38" s="124"/>
      <c r="DMX38"/>
      <c r="DMY38" s="124"/>
      <c r="DMZ38"/>
      <c r="DNA38" s="124"/>
      <c r="DNB38"/>
      <c r="DNC38" s="124"/>
      <c r="DND38"/>
      <c r="DNE38" s="124"/>
      <c r="DNF38"/>
      <c r="DNG38" s="124"/>
      <c r="DNH38"/>
      <c r="DNI38" s="124"/>
      <c r="DNJ38"/>
      <c r="DNK38" s="124"/>
      <c r="DNL38"/>
      <c r="DNM38" s="124"/>
      <c r="DNN38"/>
      <c r="DNO38" s="124"/>
      <c r="DNP38"/>
      <c r="DNQ38" s="124"/>
      <c r="DNR38"/>
      <c r="DNS38" s="124"/>
      <c r="DNT38"/>
      <c r="DNU38" s="124"/>
      <c r="DNV38"/>
      <c r="DNW38" s="124"/>
      <c r="DNX38"/>
      <c r="DNY38" s="124"/>
      <c r="DNZ38"/>
      <c r="DOA38" s="124"/>
      <c r="DOB38"/>
      <c r="DOC38" s="124"/>
      <c r="DOD38"/>
      <c r="DOE38" s="124"/>
      <c r="DOF38"/>
      <c r="DOG38" s="124"/>
      <c r="DOH38"/>
      <c r="DOI38" s="124"/>
      <c r="DOJ38"/>
      <c r="DOK38" s="124"/>
      <c r="DOL38"/>
      <c r="DOM38" s="124"/>
      <c r="DON38"/>
      <c r="DOO38" s="124"/>
      <c r="DOP38"/>
      <c r="DOQ38" s="124"/>
      <c r="DOR38"/>
      <c r="DOS38" s="124"/>
      <c r="DOT38"/>
      <c r="DOU38" s="124"/>
      <c r="DOV38"/>
      <c r="DOW38" s="124"/>
      <c r="DOX38"/>
      <c r="DOY38" s="124"/>
      <c r="DOZ38"/>
      <c r="DPA38" s="124"/>
      <c r="DPB38"/>
      <c r="DPC38" s="124"/>
      <c r="DPD38"/>
      <c r="DPE38" s="124"/>
      <c r="DPF38"/>
      <c r="DPG38" s="124"/>
      <c r="DPH38"/>
      <c r="DPI38" s="124"/>
      <c r="DPJ38"/>
      <c r="DPK38" s="124"/>
      <c r="DPL38"/>
      <c r="DPM38" s="124"/>
      <c r="DPN38"/>
      <c r="DPO38" s="124"/>
      <c r="DPP38"/>
      <c r="DPQ38" s="124"/>
      <c r="DPR38"/>
      <c r="DPS38" s="124"/>
      <c r="DPT38"/>
      <c r="DPU38" s="124"/>
      <c r="DPV38"/>
      <c r="DPW38" s="124"/>
      <c r="DPX38"/>
      <c r="DPY38" s="124"/>
      <c r="DPZ38"/>
      <c r="DQA38" s="124"/>
      <c r="DQB38"/>
      <c r="DQC38" s="124"/>
      <c r="DQD38"/>
      <c r="DQE38" s="124"/>
      <c r="DQF38"/>
      <c r="DQG38" s="124"/>
      <c r="DQH38"/>
      <c r="DQI38" s="124"/>
      <c r="DQJ38"/>
      <c r="DQK38" s="124"/>
      <c r="DQL38"/>
      <c r="DQM38" s="124"/>
      <c r="DQN38"/>
      <c r="DQO38" s="124"/>
      <c r="DQP38"/>
      <c r="DQQ38" s="124"/>
      <c r="DQR38"/>
      <c r="DQS38" s="124"/>
      <c r="DQT38"/>
      <c r="DQU38" s="124"/>
      <c r="DQV38"/>
      <c r="DQW38" s="124"/>
      <c r="DQX38"/>
      <c r="DQY38" s="124"/>
      <c r="DQZ38"/>
      <c r="DRA38" s="124"/>
      <c r="DRB38"/>
      <c r="DRC38" s="124"/>
      <c r="DRD38"/>
      <c r="DRE38" s="124"/>
      <c r="DRF38"/>
      <c r="DRG38" s="124"/>
      <c r="DRH38"/>
      <c r="DRI38" s="124"/>
      <c r="DRJ38"/>
      <c r="DRK38" s="124"/>
      <c r="DRL38"/>
      <c r="DRM38" s="124"/>
      <c r="DRN38"/>
      <c r="DRO38" s="124"/>
      <c r="DRP38"/>
      <c r="DRQ38" s="124"/>
      <c r="DRR38"/>
      <c r="DRS38" s="124"/>
      <c r="DRT38"/>
      <c r="DRU38" s="124"/>
      <c r="DRV38"/>
      <c r="DRW38" s="124"/>
      <c r="DRX38"/>
      <c r="DRY38" s="124"/>
      <c r="DRZ38"/>
      <c r="DSA38" s="124"/>
      <c r="DSB38"/>
      <c r="DSC38" s="124"/>
      <c r="DSD38"/>
      <c r="DSE38" s="124"/>
      <c r="DSF38"/>
      <c r="DSG38" s="124"/>
      <c r="DSH38"/>
      <c r="DSI38" s="124"/>
      <c r="DSJ38"/>
      <c r="DSK38" s="124"/>
      <c r="DSL38"/>
      <c r="DSM38" s="124"/>
      <c r="DSN38"/>
      <c r="DSO38" s="124"/>
      <c r="DSP38"/>
      <c r="DSQ38" s="124"/>
      <c r="DSR38"/>
      <c r="DSS38" s="124"/>
      <c r="DST38"/>
      <c r="DSU38" s="124"/>
      <c r="DSV38"/>
      <c r="DSW38" s="124"/>
      <c r="DSX38"/>
      <c r="DSY38" s="124"/>
      <c r="DSZ38"/>
      <c r="DTA38" s="124"/>
      <c r="DTB38"/>
      <c r="DTC38" s="124"/>
      <c r="DTD38"/>
      <c r="DTE38" s="124"/>
      <c r="DTF38"/>
      <c r="DTG38" s="124"/>
      <c r="DTH38"/>
      <c r="DTI38" s="124"/>
      <c r="DTJ38"/>
      <c r="DTK38" s="124"/>
      <c r="DTL38"/>
      <c r="DTM38" s="124"/>
      <c r="DTN38"/>
      <c r="DTO38" s="124"/>
      <c r="DTP38"/>
      <c r="DTQ38" s="124"/>
      <c r="DTR38"/>
      <c r="DTS38" s="124"/>
      <c r="DTT38"/>
      <c r="DTU38" s="124"/>
      <c r="DTV38"/>
      <c r="DTW38" s="124"/>
      <c r="DTX38"/>
      <c r="DTY38" s="124"/>
      <c r="DTZ38"/>
      <c r="DUA38" s="124"/>
      <c r="DUB38"/>
      <c r="DUC38" s="124"/>
      <c r="DUD38"/>
      <c r="DUE38" s="124"/>
      <c r="DUF38"/>
      <c r="DUG38" s="124"/>
      <c r="DUH38"/>
      <c r="DUI38" s="124"/>
      <c r="DUJ38"/>
      <c r="DUK38" s="124"/>
      <c r="DUL38"/>
      <c r="DUM38" s="124"/>
      <c r="DUN38"/>
      <c r="DUO38" s="124"/>
      <c r="DUP38"/>
      <c r="DUQ38" s="124"/>
      <c r="DUR38"/>
      <c r="DUS38" s="124"/>
      <c r="DUT38"/>
      <c r="DUU38" s="124"/>
      <c r="DUV38"/>
      <c r="DUW38" s="124"/>
      <c r="DUX38"/>
      <c r="DUY38" s="124"/>
      <c r="DUZ38"/>
      <c r="DVA38" s="124"/>
      <c r="DVB38"/>
      <c r="DVC38" s="124"/>
      <c r="DVD38"/>
      <c r="DVE38" s="124"/>
      <c r="DVF38"/>
      <c r="DVG38" s="124"/>
      <c r="DVH38"/>
      <c r="DVI38" s="124"/>
      <c r="DVJ38"/>
      <c r="DVK38" s="124"/>
      <c r="DVL38"/>
      <c r="DVM38" s="124"/>
      <c r="DVN38"/>
      <c r="DVO38" s="124"/>
      <c r="DVP38"/>
      <c r="DVQ38" s="124"/>
      <c r="DVR38"/>
      <c r="DVS38" s="124"/>
      <c r="DVT38"/>
      <c r="DVU38" s="124"/>
      <c r="DVV38"/>
      <c r="DVW38" s="124"/>
      <c r="DVX38"/>
      <c r="DVY38" s="124"/>
      <c r="DVZ38"/>
      <c r="DWA38" s="124"/>
      <c r="DWB38"/>
      <c r="DWC38" s="124"/>
      <c r="DWD38"/>
      <c r="DWE38" s="124"/>
      <c r="DWF38"/>
      <c r="DWG38" s="124"/>
      <c r="DWH38"/>
      <c r="DWI38" s="124"/>
      <c r="DWJ38"/>
      <c r="DWK38" s="124"/>
      <c r="DWL38"/>
      <c r="DWM38" s="124"/>
      <c r="DWN38"/>
      <c r="DWO38" s="124"/>
      <c r="DWP38"/>
      <c r="DWQ38" s="124"/>
      <c r="DWR38"/>
      <c r="DWS38" s="124"/>
      <c r="DWT38"/>
      <c r="DWU38" s="124"/>
      <c r="DWV38"/>
      <c r="DWW38" s="124"/>
      <c r="DWX38"/>
      <c r="DWY38" s="124"/>
      <c r="DWZ38"/>
      <c r="DXA38" s="124"/>
      <c r="DXB38"/>
      <c r="DXC38" s="124"/>
      <c r="DXD38"/>
      <c r="DXE38" s="124"/>
      <c r="DXF38"/>
      <c r="DXG38" s="124"/>
      <c r="DXH38"/>
      <c r="DXI38" s="124"/>
      <c r="DXJ38"/>
      <c r="DXK38" s="124"/>
      <c r="DXL38"/>
      <c r="DXM38" s="124"/>
      <c r="DXN38"/>
      <c r="DXO38" s="124"/>
      <c r="DXP38"/>
      <c r="DXQ38" s="124"/>
      <c r="DXR38"/>
      <c r="DXS38" s="124"/>
      <c r="DXT38"/>
      <c r="DXU38" s="124"/>
      <c r="DXV38"/>
      <c r="DXW38" s="124"/>
      <c r="DXX38"/>
      <c r="DXY38" s="124"/>
      <c r="DXZ38"/>
      <c r="DYA38" s="124"/>
      <c r="DYB38"/>
      <c r="DYC38" s="124"/>
      <c r="DYD38"/>
      <c r="DYE38" s="124"/>
      <c r="DYF38"/>
      <c r="DYG38" s="124"/>
      <c r="DYH38"/>
      <c r="DYI38" s="124"/>
      <c r="DYJ38"/>
      <c r="DYK38" s="124"/>
      <c r="DYL38"/>
      <c r="DYM38" s="124"/>
      <c r="DYN38"/>
      <c r="DYO38" s="124"/>
      <c r="DYP38"/>
      <c r="DYQ38" s="124"/>
      <c r="DYR38"/>
      <c r="DYS38" s="124"/>
      <c r="DYT38"/>
      <c r="DYU38" s="124"/>
      <c r="DYV38"/>
      <c r="DYW38" s="124"/>
      <c r="DYX38"/>
      <c r="DYY38" s="124"/>
      <c r="DYZ38"/>
      <c r="DZA38" s="124"/>
      <c r="DZB38"/>
      <c r="DZC38" s="124"/>
      <c r="DZD38"/>
      <c r="DZE38" s="124"/>
      <c r="DZF38"/>
      <c r="DZG38" s="124"/>
      <c r="DZH38"/>
      <c r="DZI38" s="124"/>
      <c r="DZJ38"/>
      <c r="DZK38" s="124"/>
      <c r="DZL38"/>
      <c r="DZM38" s="124"/>
      <c r="DZN38"/>
      <c r="DZO38" s="124"/>
      <c r="DZP38"/>
      <c r="DZQ38" s="124"/>
      <c r="DZR38"/>
      <c r="DZS38" s="124"/>
      <c r="DZT38"/>
      <c r="DZU38" s="124"/>
      <c r="DZV38"/>
      <c r="DZW38" s="124"/>
      <c r="DZX38"/>
      <c r="DZY38" s="124"/>
      <c r="DZZ38"/>
      <c r="EAA38" s="124"/>
      <c r="EAB38"/>
      <c r="EAC38" s="124"/>
      <c r="EAD38"/>
      <c r="EAE38" s="124"/>
      <c r="EAF38"/>
      <c r="EAG38" s="124"/>
      <c r="EAH38"/>
      <c r="EAI38" s="124"/>
      <c r="EAJ38"/>
      <c r="EAK38" s="124"/>
      <c r="EAL38"/>
      <c r="EAM38" s="124"/>
      <c r="EAN38"/>
      <c r="EAO38" s="124"/>
      <c r="EAP38"/>
      <c r="EAQ38" s="124"/>
      <c r="EAR38"/>
      <c r="EAS38" s="124"/>
      <c r="EAT38"/>
      <c r="EAU38" s="124"/>
      <c r="EAV38"/>
      <c r="EAW38" s="124"/>
      <c r="EAX38"/>
      <c r="EAY38" s="124"/>
      <c r="EAZ38"/>
      <c r="EBA38" s="124"/>
      <c r="EBB38"/>
      <c r="EBC38" s="124"/>
      <c r="EBD38"/>
      <c r="EBE38" s="124"/>
      <c r="EBF38"/>
      <c r="EBG38" s="124"/>
      <c r="EBH38"/>
      <c r="EBI38" s="124"/>
      <c r="EBJ38"/>
      <c r="EBK38" s="124"/>
      <c r="EBL38"/>
      <c r="EBM38" s="124"/>
      <c r="EBN38"/>
      <c r="EBO38" s="124"/>
      <c r="EBP38"/>
      <c r="EBQ38" s="124"/>
      <c r="EBR38"/>
      <c r="EBS38" s="124"/>
      <c r="EBT38"/>
      <c r="EBU38" s="124"/>
      <c r="EBV38"/>
      <c r="EBW38" s="124"/>
      <c r="EBX38"/>
      <c r="EBY38" s="124"/>
      <c r="EBZ38"/>
      <c r="ECA38" s="124"/>
      <c r="ECB38"/>
      <c r="ECC38" s="124"/>
      <c r="ECD38"/>
      <c r="ECE38" s="124"/>
      <c r="ECF38"/>
      <c r="ECG38" s="124"/>
      <c r="ECH38"/>
      <c r="ECI38" s="124"/>
      <c r="ECJ38"/>
      <c r="ECK38" s="124"/>
      <c r="ECL38"/>
      <c r="ECM38" s="124"/>
      <c r="ECN38"/>
      <c r="ECO38" s="124"/>
      <c r="ECP38"/>
      <c r="ECQ38" s="124"/>
      <c r="ECR38"/>
      <c r="ECS38" s="124"/>
      <c r="ECT38"/>
      <c r="ECU38" s="124"/>
      <c r="ECV38"/>
      <c r="ECW38" s="124"/>
      <c r="ECX38"/>
      <c r="ECY38" s="124"/>
      <c r="ECZ38"/>
      <c r="EDA38" s="124"/>
      <c r="EDB38"/>
      <c r="EDC38" s="124"/>
      <c r="EDD38"/>
      <c r="EDE38" s="124"/>
      <c r="EDF38"/>
      <c r="EDG38" s="124"/>
      <c r="EDH38"/>
      <c r="EDI38" s="124"/>
      <c r="EDJ38"/>
      <c r="EDK38" s="124"/>
      <c r="EDL38"/>
      <c r="EDM38" s="124"/>
      <c r="EDN38"/>
      <c r="EDO38" s="124"/>
      <c r="EDP38"/>
      <c r="EDQ38" s="124"/>
      <c r="EDR38"/>
      <c r="EDS38" s="124"/>
      <c r="EDT38"/>
      <c r="EDU38" s="124"/>
      <c r="EDV38"/>
      <c r="EDW38" s="124"/>
      <c r="EDX38"/>
      <c r="EDY38" s="124"/>
      <c r="EDZ38"/>
      <c r="EEA38" s="124"/>
      <c r="EEB38"/>
      <c r="EEC38" s="124"/>
      <c r="EED38"/>
      <c r="EEE38" s="124"/>
      <c r="EEF38"/>
      <c r="EEG38" s="124"/>
      <c r="EEH38"/>
      <c r="EEI38" s="124"/>
      <c r="EEJ38"/>
      <c r="EEK38" s="124"/>
      <c r="EEL38"/>
      <c r="EEM38" s="124"/>
      <c r="EEN38"/>
      <c r="EEO38" s="124"/>
      <c r="EEP38"/>
      <c r="EEQ38" s="124"/>
      <c r="EER38"/>
      <c r="EES38" s="124"/>
      <c r="EET38"/>
      <c r="EEU38" s="124"/>
      <c r="EEV38"/>
      <c r="EEW38" s="124"/>
      <c r="EEX38"/>
      <c r="EEY38" s="124"/>
      <c r="EEZ38"/>
      <c r="EFA38" s="124"/>
      <c r="EFB38"/>
      <c r="EFC38" s="124"/>
      <c r="EFD38"/>
      <c r="EFE38" s="124"/>
      <c r="EFF38"/>
      <c r="EFG38" s="124"/>
      <c r="EFH38"/>
      <c r="EFI38" s="124"/>
      <c r="EFJ38"/>
      <c r="EFK38" s="124"/>
      <c r="EFL38"/>
      <c r="EFM38" s="124"/>
      <c r="EFN38"/>
      <c r="EFO38" s="124"/>
      <c r="EFP38"/>
      <c r="EFQ38" s="124"/>
      <c r="EFR38"/>
      <c r="EFS38" s="124"/>
      <c r="EFT38"/>
      <c r="EFU38" s="124"/>
      <c r="EFV38"/>
      <c r="EFW38" s="124"/>
      <c r="EFX38"/>
      <c r="EFY38" s="124"/>
      <c r="EFZ38"/>
      <c r="EGA38" s="124"/>
      <c r="EGB38"/>
      <c r="EGC38" s="124"/>
      <c r="EGD38"/>
      <c r="EGE38" s="124"/>
      <c r="EGF38"/>
      <c r="EGG38" s="124"/>
      <c r="EGH38"/>
      <c r="EGI38" s="124"/>
      <c r="EGJ38"/>
      <c r="EGK38" s="124"/>
      <c r="EGL38"/>
      <c r="EGM38" s="124"/>
      <c r="EGN38"/>
      <c r="EGO38" s="124"/>
      <c r="EGP38"/>
      <c r="EGQ38" s="124"/>
      <c r="EGR38"/>
      <c r="EGS38" s="124"/>
      <c r="EGT38"/>
      <c r="EGU38" s="124"/>
      <c r="EGV38"/>
      <c r="EGW38" s="124"/>
      <c r="EGX38"/>
      <c r="EGY38" s="124"/>
      <c r="EGZ38"/>
      <c r="EHA38" s="124"/>
      <c r="EHB38"/>
      <c r="EHC38" s="124"/>
      <c r="EHD38"/>
      <c r="EHE38" s="124"/>
      <c r="EHF38"/>
      <c r="EHG38" s="124"/>
      <c r="EHH38"/>
      <c r="EHI38" s="124"/>
      <c r="EHJ38"/>
      <c r="EHK38" s="124"/>
      <c r="EHL38"/>
      <c r="EHM38" s="124"/>
      <c r="EHN38"/>
      <c r="EHO38" s="124"/>
      <c r="EHP38"/>
      <c r="EHQ38" s="124"/>
      <c r="EHR38"/>
      <c r="EHS38" s="124"/>
      <c r="EHT38"/>
      <c r="EHU38" s="124"/>
      <c r="EHV38"/>
      <c r="EHW38" s="124"/>
      <c r="EHX38"/>
      <c r="EHY38" s="124"/>
      <c r="EHZ38"/>
      <c r="EIA38" s="124"/>
      <c r="EIB38"/>
      <c r="EIC38" s="124"/>
      <c r="EID38"/>
      <c r="EIE38" s="124"/>
      <c r="EIF38"/>
      <c r="EIG38" s="124"/>
      <c r="EIH38"/>
      <c r="EII38" s="124"/>
      <c r="EIJ38"/>
      <c r="EIK38" s="124"/>
      <c r="EIL38"/>
      <c r="EIM38" s="124"/>
      <c r="EIN38"/>
      <c r="EIO38" s="124"/>
      <c r="EIP38"/>
      <c r="EIQ38" s="124"/>
      <c r="EIR38"/>
      <c r="EIS38" s="124"/>
      <c r="EIT38"/>
      <c r="EIU38" s="124"/>
      <c r="EIV38"/>
      <c r="EIW38" s="124"/>
      <c r="EIX38"/>
      <c r="EIY38" s="124"/>
      <c r="EIZ38"/>
      <c r="EJA38" s="124"/>
      <c r="EJB38"/>
      <c r="EJC38" s="124"/>
      <c r="EJD38"/>
      <c r="EJE38" s="124"/>
      <c r="EJF38"/>
      <c r="EJG38" s="124"/>
      <c r="EJH38"/>
      <c r="EJI38" s="124"/>
      <c r="EJJ38"/>
      <c r="EJK38" s="124"/>
      <c r="EJL38"/>
      <c r="EJM38" s="124"/>
      <c r="EJN38"/>
      <c r="EJO38" s="124"/>
      <c r="EJP38"/>
      <c r="EJQ38" s="124"/>
      <c r="EJR38"/>
      <c r="EJS38" s="124"/>
      <c r="EJT38"/>
      <c r="EJU38" s="124"/>
      <c r="EJV38"/>
      <c r="EJW38" s="124"/>
      <c r="EJX38"/>
      <c r="EJY38" s="124"/>
      <c r="EJZ38"/>
      <c r="EKA38" s="124"/>
      <c r="EKB38"/>
      <c r="EKC38" s="124"/>
      <c r="EKD38"/>
      <c r="EKE38" s="124"/>
      <c r="EKF38"/>
      <c r="EKG38" s="124"/>
      <c r="EKH38"/>
      <c r="EKI38" s="124"/>
      <c r="EKJ38"/>
      <c r="EKK38" s="124"/>
      <c r="EKL38"/>
      <c r="EKM38" s="124"/>
      <c r="EKN38"/>
      <c r="EKO38" s="124"/>
      <c r="EKP38"/>
      <c r="EKQ38" s="124"/>
      <c r="EKR38"/>
      <c r="EKS38" s="124"/>
      <c r="EKT38"/>
      <c r="EKU38" s="124"/>
      <c r="EKV38"/>
      <c r="EKW38" s="124"/>
      <c r="EKX38"/>
      <c r="EKY38" s="124"/>
      <c r="EKZ38"/>
      <c r="ELA38" s="124"/>
      <c r="ELB38"/>
      <c r="ELC38" s="124"/>
      <c r="ELD38"/>
      <c r="ELE38" s="124"/>
      <c r="ELF38"/>
      <c r="ELG38" s="124"/>
      <c r="ELH38"/>
      <c r="ELI38" s="124"/>
      <c r="ELJ38"/>
      <c r="ELK38" s="124"/>
      <c r="ELL38"/>
      <c r="ELM38" s="124"/>
      <c r="ELN38"/>
      <c r="ELO38" s="124"/>
      <c r="ELP38"/>
      <c r="ELQ38" s="124"/>
      <c r="ELR38"/>
      <c r="ELS38" s="124"/>
      <c r="ELT38"/>
      <c r="ELU38" s="124"/>
      <c r="ELV38"/>
      <c r="ELW38" s="124"/>
      <c r="ELX38"/>
      <c r="ELY38" s="124"/>
      <c r="ELZ38"/>
      <c r="EMA38" s="124"/>
      <c r="EMB38"/>
      <c r="EMC38" s="124"/>
      <c r="EMD38"/>
      <c r="EME38" s="124"/>
      <c r="EMF38"/>
      <c r="EMG38" s="124"/>
      <c r="EMH38"/>
      <c r="EMI38" s="124"/>
      <c r="EMJ38"/>
      <c r="EMK38" s="124"/>
      <c r="EML38"/>
      <c r="EMM38" s="124"/>
      <c r="EMN38"/>
      <c r="EMO38" s="124"/>
      <c r="EMP38"/>
      <c r="EMQ38" s="124"/>
      <c r="EMR38"/>
      <c r="EMS38" s="124"/>
      <c r="EMT38"/>
      <c r="EMU38" s="124"/>
      <c r="EMV38"/>
      <c r="EMW38" s="124"/>
      <c r="EMX38"/>
      <c r="EMY38" s="124"/>
      <c r="EMZ38"/>
      <c r="ENA38" s="124"/>
      <c r="ENB38"/>
      <c r="ENC38" s="124"/>
      <c r="END38"/>
      <c r="ENE38" s="124"/>
      <c r="ENF38"/>
      <c r="ENG38" s="124"/>
      <c r="ENH38"/>
      <c r="ENI38" s="124"/>
      <c r="ENJ38"/>
      <c r="ENK38" s="124"/>
      <c r="ENL38"/>
      <c r="ENM38" s="124"/>
      <c r="ENN38"/>
      <c r="ENO38" s="124"/>
      <c r="ENP38"/>
      <c r="ENQ38" s="124"/>
      <c r="ENR38"/>
      <c r="ENS38" s="124"/>
      <c r="ENT38"/>
      <c r="ENU38" s="124"/>
      <c r="ENV38"/>
      <c r="ENW38" s="124"/>
      <c r="ENX38"/>
      <c r="ENY38" s="124"/>
      <c r="ENZ38"/>
      <c r="EOA38" s="124"/>
      <c r="EOB38"/>
      <c r="EOC38" s="124"/>
      <c r="EOD38"/>
      <c r="EOE38" s="124"/>
      <c r="EOF38"/>
      <c r="EOG38" s="124"/>
      <c r="EOH38"/>
      <c r="EOI38" s="124"/>
      <c r="EOJ38"/>
      <c r="EOK38" s="124"/>
      <c r="EOL38"/>
      <c r="EOM38" s="124"/>
      <c r="EON38"/>
      <c r="EOO38" s="124"/>
      <c r="EOP38"/>
      <c r="EOQ38" s="124"/>
      <c r="EOR38"/>
      <c r="EOS38" s="124"/>
      <c r="EOT38"/>
      <c r="EOU38" s="124"/>
      <c r="EOV38"/>
      <c r="EOW38" s="124"/>
      <c r="EOX38"/>
      <c r="EOY38" s="124"/>
      <c r="EOZ38"/>
      <c r="EPA38" s="124"/>
      <c r="EPB38"/>
      <c r="EPC38" s="124"/>
      <c r="EPD38"/>
      <c r="EPE38" s="124"/>
      <c r="EPF38"/>
      <c r="EPG38" s="124"/>
      <c r="EPH38"/>
      <c r="EPI38" s="124"/>
      <c r="EPJ38"/>
      <c r="EPK38" s="124"/>
      <c r="EPL38"/>
      <c r="EPM38" s="124"/>
      <c r="EPN38"/>
      <c r="EPO38" s="124"/>
      <c r="EPP38"/>
      <c r="EPQ38" s="124"/>
      <c r="EPR38"/>
      <c r="EPS38" s="124"/>
      <c r="EPT38"/>
      <c r="EPU38" s="124"/>
      <c r="EPV38"/>
      <c r="EPW38" s="124"/>
      <c r="EPX38"/>
      <c r="EPY38" s="124"/>
      <c r="EPZ38"/>
      <c r="EQA38" s="124"/>
      <c r="EQB38"/>
      <c r="EQC38" s="124"/>
      <c r="EQD38"/>
      <c r="EQE38" s="124"/>
      <c r="EQF38"/>
      <c r="EQG38" s="124"/>
      <c r="EQH38"/>
      <c r="EQI38" s="124"/>
      <c r="EQJ38"/>
      <c r="EQK38" s="124"/>
      <c r="EQL38"/>
      <c r="EQM38" s="124"/>
      <c r="EQN38"/>
      <c r="EQO38" s="124"/>
      <c r="EQP38"/>
      <c r="EQQ38" s="124"/>
      <c r="EQR38"/>
      <c r="EQS38" s="124"/>
      <c r="EQT38"/>
      <c r="EQU38" s="124"/>
      <c r="EQV38"/>
      <c r="EQW38" s="124"/>
      <c r="EQX38"/>
      <c r="EQY38" s="124"/>
      <c r="EQZ38"/>
      <c r="ERA38" s="124"/>
      <c r="ERB38"/>
      <c r="ERC38" s="124"/>
      <c r="ERD38"/>
      <c r="ERE38" s="124"/>
      <c r="ERF38"/>
      <c r="ERG38" s="124"/>
      <c r="ERH38"/>
      <c r="ERI38" s="124"/>
      <c r="ERJ38"/>
      <c r="ERK38" s="124"/>
      <c r="ERL38"/>
      <c r="ERM38" s="124"/>
      <c r="ERN38"/>
      <c r="ERO38" s="124"/>
      <c r="ERP38"/>
      <c r="ERQ38" s="124"/>
      <c r="ERR38"/>
      <c r="ERS38" s="124"/>
      <c r="ERT38"/>
      <c r="ERU38" s="124"/>
      <c r="ERV38"/>
      <c r="ERW38" s="124"/>
      <c r="ERX38"/>
      <c r="ERY38" s="124"/>
      <c r="ERZ38"/>
      <c r="ESA38" s="124"/>
      <c r="ESB38"/>
      <c r="ESC38" s="124"/>
      <c r="ESD38"/>
      <c r="ESE38" s="124"/>
      <c r="ESF38"/>
      <c r="ESG38" s="124"/>
      <c r="ESH38"/>
      <c r="ESI38" s="124"/>
      <c r="ESJ38"/>
      <c r="ESK38" s="124"/>
      <c r="ESL38"/>
      <c r="ESM38" s="124"/>
      <c r="ESN38"/>
      <c r="ESO38" s="124"/>
      <c r="ESP38"/>
      <c r="ESQ38" s="124"/>
      <c r="ESR38"/>
      <c r="ESS38" s="124"/>
      <c r="EST38"/>
      <c r="ESU38" s="124"/>
      <c r="ESV38"/>
      <c r="ESW38" s="124"/>
      <c r="ESX38"/>
      <c r="ESY38" s="124"/>
      <c r="ESZ38"/>
      <c r="ETA38" s="124"/>
      <c r="ETB38"/>
      <c r="ETC38" s="124"/>
      <c r="ETD38"/>
      <c r="ETE38" s="124"/>
      <c r="ETF38"/>
      <c r="ETG38" s="124"/>
      <c r="ETH38"/>
      <c r="ETI38" s="124"/>
      <c r="ETJ38"/>
      <c r="ETK38" s="124"/>
      <c r="ETL38"/>
      <c r="ETM38" s="124"/>
      <c r="ETN38"/>
      <c r="ETO38" s="124"/>
      <c r="ETP38"/>
      <c r="ETQ38" s="124"/>
      <c r="ETR38"/>
      <c r="ETS38" s="124"/>
      <c r="ETT38"/>
      <c r="ETU38" s="124"/>
      <c r="ETV38"/>
      <c r="ETW38" s="124"/>
      <c r="ETX38"/>
      <c r="ETY38" s="124"/>
      <c r="ETZ38"/>
      <c r="EUA38" s="124"/>
      <c r="EUB38"/>
      <c r="EUC38" s="124"/>
      <c r="EUD38"/>
      <c r="EUE38" s="124"/>
      <c r="EUF38"/>
      <c r="EUG38" s="124"/>
      <c r="EUH38"/>
      <c r="EUI38" s="124"/>
      <c r="EUJ38"/>
      <c r="EUK38" s="124"/>
      <c r="EUL38"/>
      <c r="EUM38" s="124"/>
      <c r="EUN38"/>
      <c r="EUO38" s="124"/>
      <c r="EUP38"/>
      <c r="EUQ38" s="124"/>
      <c r="EUR38"/>
      <c r="EUS38" s="124"/>
      <c r="EUT38"/>
      <c r="EUU38" s="124"/>
      <c r="EUV38"/>
      <c r="EUW38" s="124"/>
      <c r="EUX38"/>
      <c r="EUY38" s="124"/>
      <c r="EUZ38"/>
      <c r="EVA38" s="124"/>
      <c r="EVB38"/>
      <c r="EVC38" s="124"/>
      <c r="EVD38"/>
      <c r="EVE38" s="124"/>
      <c r="EVF38"/>
      <c r="EVG38" s="124"/>
      <c r="EVH38"/>
      <c r="EVI38" s="124"/>
      <c r="EVJ38"/>
      <c r="EVK38" s="124"/>
      <c r="EVL38"/>
      <c r="EVM38" s="124"/>
      <c r="EVN38"/>
      <c r="EVO38" s="124"/>
      <c r="EVP38"/>
      <c r="EVQ38" s="124"/>
      <c r="EVR38"/>
      <c r="EVS38" s="124"/>
      <c r="EVT38"/>
      <c r="EVU38" s="124"/>
      <c r="EVV38"/>
      <c r="EVW38" s="124"/>
      <c r="EVX38"/>
      <c r="EVY38" s="124"/>
      <c r="EVZ38"/>
      <c r="EWA38" s="124"/>
      <c r="EWB38"/>
      <c r="EWC38" s="124"/>
      <c r="EWD38"/>
      <c r="EWE38" s="124"/>
      <c r="EWF38"/>
      <c r="EWG38" s="124"/>
      <c r="EWH38"/>
      <c r="EWI38" s="124"/>
      <c r="EWJ38"/>
      <c r="EWK38" s="124"/>
      <c r="EWL38"/>
      <c r="EWM38" s="124"/>
      <c r="EWN38"/>
      <c r="EWO38" s="124"/>
      <c r="EWP38"/>
      <c r="EWQ38" s="124"/>
      <c r="EWR38"/>
      <c r="EWS38" s="124"/>
      <c r="EWT38"/>
      <c r="EWU38" s="124"/>
      <c r="EWV38"/>
      <c r="EWW38" s="124"/>
      <c r="EWX38"/>
      <c r="EWY38" s="124"/>
      <c r="EWZ38"/>
      <c r="EXA38" s="124"/>
      <c r="EXB38"/>
      <c r="EXC38" s="124"/>
      <c r="EXD38"/>
      <c r="EXE38" s="124"/>
      <c r="EXF38"/>
      <c r="EXG38" s="124"/>
      <c r="EXH38"/>
      <c r="EXI38" s="124"/>
      <c r="EXJ38"/>
      <c r="EXK38" s="124"/>
      <c r="EXL38"/>
      <c r="EXM38" s="124"/>
      <c r="EXN38"/>
      <c r="EXO38" s="124"/>
      <c r="EXP38"/>
      <c r="EXQ38" s="124"/>
      <c r="EXR38"/>
      <c r="EXS38" s="124"/>
      <c r="EXT38"/>
      <c r="EXU38" s="124"/>
      <c r="EXV38"/>
      <c r="EXW38" s="124"/>
      <c r="EXX38"/>
      <c r="EXY38" s="124"/>
      <c r="EXZ38"/>
      <c r="EYA38" s="124"/>
      <c r="EYB38"/>
      <c r="EYC38" s="124"/>
      <c r="EYD38"/>
      <c r="EYE38" s="124"/>
      <c r="EYF38"/>
      <c r="EYG38" s="124"/>
      <c r="EYH38"/>
      <c r="EYI38" s="124"/>
      <c r="EYJ38"/>
      <c r="EYK38" s="124"/>
      <c r="EYL38"/>
      <c r="EYM38" s="124"/>
      <c r="EYN38"/>
      <c r="EYO38" s="124"/>
      <c r="EYP38"/>
      <c r="EYQ38" s="124"/>
      <c r="EYR38"/>
      <c r="EYS38" s="124"/>
      <c r="EYT38"/>
      <c r="EYU38" s="124"/>
      <c r="EYV38"/>
      <c r="EYW38" s="124"/>
      <c r="EYX38"/>
      <c r="EYY38" s="124"/>
      <c r="EYZ38"/>
      <c r="EZA38" s="124"/>
      <c r="EZB38"/>
      <c r="EZC38" s="124"/>
      <c r="EZD38"/>
      <c r="EZE38" s="124"/>
      <c r="EZF38"/>
      <c r="EZG38" s="124"/>
      <c r="EZH38"/>
      <c r="EZI38" s="124"/>
      <c r="EZJ38"/>
      <c r="EZK38" s="124"/>
      <c r="EZL38"/>
      <c r="EZM38" s="124"/>
      <c r="EZN38"/>
      <c r="EZO38" s="124"/>
      <c r="EZP38"/>
      <c r="EZQ38" s="124"/>
      <c r="EZR38"/>
      <c r="EZS38" s="124"/>
      <c r="EZT38"/>
      <c r="EZU38" s="124"/>
      <c r="EZV38"/>
      <c r="EZW38" s="124"/>
      <c r="EZX38"/>
      <c r="EZY38" s="124"/>
      <c r="EZZ38"/>
      <c r="FAA38" s="124"/>
      <c r="FAB38"/>
      <c r="FAC38" s="124"/>
      <c r="FAD38"/>
      <c r="FAE38" s="124"/>
      <c r="FAF38"/>
      <c r="FAG38" s="124"/>
      <c r="FAH38"/>
      <c r="FAI38" s="124"/>
      <c r="FAJ38"/>
      <c r="FAK38" s="124"/>
      <c r="FAL38"/>
      <c r="FAM38" s="124"/>
      <c r="FAN38"/>
      <c r="FAO38" s="124"/>
      <c r="FAP38"/>
      <c r="FAQ38" s="124"/>
      <c r="FAR38"/>
      <c r="FAS38" s="124"/>
      <c r="FAT38"/>
      <c r="FAU38" s="124"/>
      <c r="FAV38"/>
      <c r="FAW38" s="124"/>
      <c r="FAX38"/>
      <c r="FAY38" s="124"/>
      <c r="FAZ38"/>
      <c r="FBA38" s="124"/>
      <c r="FBB38"/>
      <c r="FBC38" s="124"/>
      <c r="FBD38"/>
      <c r="FBE38" s="124"/>
      <c r="FBF38"/>
      <c r="FBG38" s="124"/>
      <c r="FBH38"/>
      <c r="FBI38" s="124"/>
      <c r="FBJ38"/>
      <c r="FBK38" s="124"/>
      <c r="FBL38"/>
      <c r="FBM38" s="124"/>
      <c r="FBN38"/>
      <c r="FBO38" s="124"/>
      <c r="FBP38"/>
      <c r="FBQ38" s="124"/>
      <c r="FBR38"/>
      <c r="FBS38" s="124"/>
      <c r="FBT38"/>
      <c r="FBU38" s="124"/>
      <c r="FBV38"/>
      <c r="FBW38" s="124"/>
      <c r="FBX38"/>
      <c r="FBY38" s="124"/>
      <c r="FBZ38"/>
      <c r="FCA38" s="124"/>
      <c r="FCB38"/>
      <c r="FCC38" s="124"/>
      <c r="FCD38"/>
      <c r="FCE38" s="124"/>
      <c r="FCF38"/>
      <c r="FCG38" s="124"/>
      <c r="FCH38"/>
      <c r="FCI38" s="124"/>
      <c r="FCJ38"/>
      <c r="FCK38" s="124"/>
      <c r="FCL38"/>
      <c r="FCM38" s="124"/>
      <c r="FCN38"/>
      <c r="FCO38" s="124"/>
      <c r="FCP38"/>
      <c r="FCQ38" s="124"/>
      <c r="FCR38"/>
      <c r="FCS38" s="124"/>
      <c r="FCT38"/>
      <c r="FCU38" s="124"/>
      <c r="FCV38"/>
      <c r="FCW38" s="124"/>
      <c r="FCX38"/>
      <c r="FCY38" s="124"/>
      <c r="FCZ38"/>
      <c r="FDA38" s="124"/>
      <c r="FDB38"/>
      <c r="FDC38" s="124"/>
      <c r="FDD38"/>
      <c r="FDE38" s="124"/>
      <c r="FDF38"/>
      <c r="FDG38" s="124"/>
      <c r="FDH38"/>
      <c r="FDI38" s="124"/>
      <c r="FDJ38"/>
      <c r="FDK38" s="124"/>
      <c r="FDL38"/>
      <c r="FDM38" s="124"/>
      <c r="FDN38"/>
      <c r="FDO38" s="124"/>
      <c r="FDP38"/>
      <c r="FDQ38" s="124"/>
      <c r="FDR38"/>
      <c r="FDS38" s="124"/>
      <c r="FDT38"/>
      <c r="FDU38" s="124"/>
      <c r="FDV38"/>
      <c r="FDW38" s="124"/>
      <c r="FDX38"/>
      <c r="FDY38" s="124"/>
      <c r="FDZ38"/>
      <c r="FEA38" s="124"/>
      <c r="FEB38"/>
      <c r="FEC38" s="124"/>
      <c r="FED38"/>
      <c r="FEE38" s="124"/>
      <c r="FEF38"/>
      <c r="FEG38" s="124"/>
      <c r="FEH38"/>
      <c r="FEI38" s="124"/>
      <c r="FEJ38"/>
      <c r="FEK38" s="124"/>
      <c r="FEL38"/>
      <c r="FEM38" s="124"/>
      <c r="FEN38"/>
      <c r="FEO38" s="124"/>
      <c r="FEP38"/>
      <c r="FEQ38" s="124"/>
      <c r="FER38"/>
      <c r="FES38" s="124"/>
      <c r="FET38"/>
      <c r="FEU38" s="124"/>
      <c r="FEV38"/>
      <c r="FEW38" s="124"/>
      <c r="FEX38"/>
      <c r="FEY38" s="124"/>
      <c r="FEZ38"/>
      <c r="FFA38" s="124"/>
      <c r="FFB38"/>
      <c r="FFC38" s="124"/>
      <c r="FFD38"/>
      <c r="FFE38" s="124"/>
      <c r="FFF38"/>
      <c r="FFG38" s="124"/>
      <c r="FFH38"/>
      <c r="FFI38" s="124"/>
      <c r="FFJ38"/>
      <c r="FFK38" s="124"/>
      <c r="FFL38"/>
      <c r="FFM38" s="124"/>
      <c r="FFN38"/>
      <c r="FFO38" s="124"/>
      <c r="FFP38"/>
      <c r="FFQ38" s="124"/>
      <c r="FFR38"/>
      <c r="FFS38" s="124"/>
      <c r="FFT38"/>
      <c r="FFU38" s="124"/>
      <c r="FFV38"/>
      <c r="FFW38" s="124"/>
      <c r="FFX38"/>
      <c r="FFY38" s="124"/>
      <c r="FFZ38"/>
      <c r="FGA38" s="124"/>
      <c r="FGB38"/>
      <c r="FGC38" s="124"/>
      <c r="FGD38"/>
      <c r="FGE38" s="124"/>
      <c r="FGF38"/>
      <c r="FGG38" s="124"/>
      <c r="FGH38"/>
      <c r="FGI38" s="124"/>
      <c r="FGJ38"/>
      <c r="FGK38" s="124"/>
      <c r="FGL38"/>
      <c r="FGM38" s="124"/>
      <c r="FGN38"/>
      <c r="FGO38" s="124"/>
      <c r="FGP38"/>
      <c r="FGQ38" s="124"/>
      <c r="FGR38"/>
      <c r="FGS38" s="124"/>
      <c r="FGT38"/>
      <c r="FGU38" s="124"/>
      <c r="FGV38"/>
      <c r="FGW38" s="124"/>
      <c r="FGX38"/>
      <c r="FGY38" s="124"/>
      <c r="FGZ38"/>
      <c r="FHA38" s="124"/>
      <c r="FHB38"/>
      <c r="FHC38" s="124"/>
      <c r="FHD38"/>
      <c r="FHE38" s="124"/>
      <c r="FHF38"/>
      <c r="FHG38" s="124"/>
      <c r="FHH38"/>
      <c r="FHI38" s="124"/>
      <c r="FHJ38"/>
      <c r="FHK38" s="124"/>
      <c r="FHL38"/>
      <c r="FHM38" s="124"/>
      <c r="FHN38"/>
      <c r="FHO38" s="124"/>
      <c r="FHP38"/>
      <c r="FHQ38" s="124"/>
      <c r="FHR38"/>
      <c r="FHS38" s="124"/>
      <c r="FHT38"/>
      <c r="FHU38" s="124"/>
      <c r="FHV38"/>
      <c r="FHW38" s="124"/>
      <c r="FHX38"/>
      <c r="FHY38" s="124"/>
      <c r="FHZ38"/>
      <c r="FIA38" s="124"/>
      <c r="FIB38"/>
      <c r="FIC38" s="124"/>
      <c r="FID38"/>
      <c r="FIE38" s="124"/>
      <c r="FIF38"/>
      <c r="FIG38" s="124"/>
      <c r="FIH38"/>
      <c r="FII38" s="124"/>
      <c r="FIJ38"/>
      <c r="FIK38" s="124"/>
      <c r="FIL38"/>
      <c r="FIM38" s="124"/>
      <c r="FIN38"/>
      <c r="FIO38" s="124"/>
      <c r="FIP38"/>
      <c r="FIQ38" s="124"/>
      <c r="FIR38"/>
      <c r="FIS38" s="124"/>
      <c r="FIT38"/>
      <c r="FIU38" s="124"/>
      <c r="FIV38"/>
      <c r="FIW38" s="124"/>
      <c r="FIX38"/>
      <c r="FIY38" s="124"/>
      <c r="FIZ38"/>
      <c r="FJA38" s="124"/>
      <c r="FJB38"/>
      <c r="FJC38" s="124"/>
      <c r="FJD38"/>
      <c r="FJE38" s="124"/>
      <c r="FJF38"/>
      <c r="FJG38" s="124"/>
      <c r="FJH38"/>
      <c r="FJI38" s="124"/>
      <c r="FJJ38"/>
      <c r="FJK38" s="124"/>
      <c r="FJL38"/>
      <c r="FJM38" s="124"/>
      <c r="FJN38"/>
      <c r="FJO38" s="124"/>
      <c r="FJP38"/>
      <c r="FJQ38" s="124"/>
      <c r="FJR38"/>
      <c r="FJS38" s="124"/>
      <c r="FJT38"/>
      <c r="FJU38" s="124"/>
      <c r="FJV38"/>
      <c r="FJW38" s="124"/>
      <c r="FJX38"/>
      <c r="FJY38" s="124"/>
      <c r="FJZ38"/>
      <c r="FKA38" s="124"/>
      <c r="FKB38"/>
      <c r="FKC38" s="124"/>
      <c r="FKD38"/>
      <c r="FKE38" s="124"/>
      <c r="FKF38"/>
      <c r="FKG38" s="124"/>
      <c r="FKH38"/>
      <c r="FKI38" s="124"/>
      <c r="FKJ38"/>
      <c r="FKK38" s="124"/>
      <c r="FKL38"/>
      <c r="FKM38" s="124"/>
      <c r="FKN38"/>
      <c r="FKO38" s="124"/>
      <c r="FKP38"/>
      <c r="FKQ38" s="124"/>
      <c r="FKR38"/>
      <c r="FKS38" s="124"/>
      <c r="FKT38"/>
      <c r="FKU38" s="124"/>
      <c r="FKV38"/>
      <c r="FKW38" s="124"/>
      <c r="FKX38"/>
      <c r="FKY38" s="124"/>
      <c r="FKZ38"/>
      <c r="FLA38" s="124"/>
      <c r="FLB38"/>
      <c r="FLC38" s="124"/>
      <c r="FLD38"/>
      <c r="FLE38" s="124"/>
      <c r="FLF38"/>
      <c r="FLG38" s="124"/>
      <c r="FLH38"/>
      <c r="FLI38" s="124"/>
      <c r="FLJ38"/>
      <c r="FLK38" s="124"/>
      <c r="FLL38"/>
      <c r="FLM38" s="124"/>
      <c r="FLN38"/>
      <c r="FLO38" s="124"/>
      <c r="FLP38"/>
      <c r="FLQ38" s="124"/>
      <c r="FLR38"/>
      <c r="FLS38" s="124"/>
      <c r="FLT38"/>
      <c r="FLU38" s="124"/>
      <c r="FLV38"/>
      <c r="FLW38" s="124"/>
      <c r="FLX38"/>
      <c r="FLY38" s="124"/>
      <c r="FLZ38"/>
      <c r="FMA38" s="124"/>
      <c r="FMB38"/>
      <c r="FMC38" s="124"/>
      <c r="FMD38"/>
      <c r="FME38" s="124"/>
      <c r="FMF38"/>
      <c r="FMG38" s="124"/>
      <c r="FMH38"/>
      <c r="FMI38" s="124"/>
      <c r="FMJ38"/>
      <c r="FMK38" s="124"/>
      <c r="FML38"/>
      <c r="FMM38" s="124"/>
      <c r="FMN38"/>
      <c r="FMO38" s="124"/>
      <c r="FMP38"/>
      <c r="FMQ38" s="124"/>
      <c r="FMR38"/>
      <c r="FMS38" s="124"/>
      <c r="FMT38"/>
      <c r="FMU38" s="124"/>
      <c r="FMV38"/>
      <c r="FMW38" s="124"/>
      <c r="FMX38"/>
      <c r="FMY38" s="124"/>
      <c r="FMZ38"/>
      <c r="FNA38" s="124"/>
      <c r="FNB38"/>
      <c r="FNC38" s="124"/>
      <c r="FND38"/>
      <c r="FNE38" s="124"/>
      <c r="FNF38"/>
      <c r="FNG38" s="124"/>
      <c r="FNH38"/>
      <c r="FNI38" s="124"/>
      <c r="FNJ38"/>
      <c r="FNK38" s="124"/>
      <c r="FNL38"/>
      <c r="FNM38" s="124"/>
      <c r="FNN38"/>
      <c r="FNO38" s="124"/>
      <c r="FNP38"/>
      <c r="FNQ38" s="124"/>
      <c r="FNR38"/>
      <c r="FNS38" s="124"/>
      <c r="FNT38"/>
      <c r="FNU38" s="124"/>
      <c r="FNV38"/>
      <c r="FNW38" s="124"/>
      <c r="FNX38"/>
      <c r="FNY38" s="124"/>
      <c r="FNZ38"/>
      <c r="FOA38" s="124"/>
      <c r="FOB38"/>
      <c r="FOC38" s="124"/>
      <c r="FOD38"/>
      <c r="FOE38" s="124"/>
      <c r="FOF38"/>
      <c r="FOG38" s="124"/>
      <c r="FOH38"/>
      <c r="FOI38" s="124"/>
      <c r="FOJ38"/>
      <c r="FOK38" s="124"/>
      <c r="FOL38"/>
      <c r="FOM38" s="124"/>
      <c r="FON38"/>
      <c r="FOO38" s="124"/>
      <c r="FOP38"/>
      <c r="FOQ38" s="124"/>
      <c r="FOR38"/>
      <c r="FOS38" s="124"/>
      <c r="FOT38"/>
      <c r="FOU38" s="124"/>
      <c r="FOV38"/>
      <c r="FOW38" s="124"/>
      <c r="FOX38"/>
      <c r="FOY38" s="124"/>
      <c r="FOZ38"/>
      <c r="FPA38" s="124"/>
      <c r="FPB38"/>
      <c r="FPC38" s="124"/>
      <c r="FPD38"/>
      <c r="FPE38" s="124"/>
      <c r="FPF38"/>
      <c r="FPG38" s="124"/>
      <c r="FPH38"/>
      <c r="FPI38" s="124"/>
      <c r="FPJ38"/>
      <c r="FPK38" s="124"/>
      <c r="FPL38"/>
      <c r="FPM38" s="124"/>
      <c r="FPN38"/>
      <c r="FPO38" s="124"/>
      <c r="FPP38"/>
      <c r="FPQ38" s="124"/>
      <c r="FPR38"/>
      <c r="FPS38" s="124"/>
      <c r="FPT38"/>
      <c r="FPU38" s="124"/>
      <c r="FPV38"/>
      <c r="FPW38" s="124"/>
      <c r="FPX38"/>
      <c r="FPY38" s="124"/>
      <c r="FPZ38"/>
      <c r="FQA38" s="124"/>
      <c r="FQB38"/>
      <c r="FQC38" s="124"/>
      <c r="FQD38"/>
      <c r="FQE38" s="124"/>
      <c r="FQF38"/>
      <c r="FQG38" s="124"/>
      <c r="FQH38"/>
      <c r="FQI38" s="124"/>
      <c r="FQJ38"/>
      <c r="FQK38" s="124"/>
      <c r="FQL38"/>
      <c r="FQM38" s="124"/>
      <c r="FQN38"/>
      <c r="FQO38" s="124"/>
      <c r="FQP38"/>
      <c r="FQQ38" s="124"/>
      <c r="FQR38"/>
      <c r="FQS38" s="124"/>
      <c r="FQT38"/>
      <c r="FQU38" s="124"/>
      <c r="FQV38"/>
      <c r="FQW38" s="124"/>
      <c r="FQX38"/>
      <c r="FQY38" s="124"/>
      <c r="FQZ38"/>
      <c r="FRA38" s="124"/>
      <c r="FRB38"/>
      <c r="FRC38" s="124"/>
      <c r="FRD38"/>
      <c r="FRE38" s="124"/>
      <c r="FRF38"/>
      <c r="FRG38" s="124"/>
      <c r="FRH38"/>
      <c r="FRI38" s="124"/>
      <c r="FRJ38"/>
      <c r="FRK38" s="124"/>
      <c r="FRL38"/>
      <c r="FRM38" s="124"/>
      <c r="FRN38"/>
      <c r="FRO38" s="124"/>
      <c r="FRP38"/>
      <c r="FRQ38" s="124"/>
      <c r="FRR38"/>
      <c r="FRS38" s="124"/>
      <c r="FRT38"/>
      <c r="FRU38" s="124"/>
      <c r="FRV38"/>
      <c r="FRW38" s="124"/>
      <c r="FRX38"/>
      <c r="FRY38" s="124"/>
      <c r="FRZ38"/>
      <c r="FSA38" s="124"/>
      <c r="FSB38"/>
      <c r="FSC38" s="124"/>
      <c r="FSD38"/>
      <c r="FSE38" s="124"/>
      <c r="FSF38"/>
      <c r="FSG38" s="124"/>
      <c r="FSH38"/>
      <c r="FSI38" s="124"/>
      <c r="FSJ38"/>
      <c r="FSK38" s="124"/>
      <c r="FSL38"/>
      <c r="FSM38" s="124"/>
      <c r="FSN38"/>
      <c r="FSO38" s="124"/>
      <c r="FSP38"/>
      <c r="FSQ38" s="124"/>
      <c r="FSR38"/>
      <c r="FSS38" s="124"/>
      <c r="FST38"/>
      <c r="FSU38" s="124"/>
      <c r="FSV38"/>
      <c r="FSW38" s="124"/>
      <c r="FSX38"/>
      <c r="FSY38" s="124"/>
      <c r="FSZ38"/>
      <c r="FTA38" s="124"/>
      <c r="FTB38"/>
      <c r="FTC38" s="124"/>
      <c r="FTD38"/>
      <c r="FTE38" s="124"/>
      <c r="FTF38"/>
      <c r="FTG38" s="124"/>
      <c r="FTH38"/>
      <c r="FTI38" s="124"/>
      <c r="FTJ38"/>
      <c r="FTK38" s="124"/>
      <c r="FTL38"/>
      <c r="FTM38" s="124"/>
      <c r="FTN38"/>
      <c r="FTO38" s="124"/>
      <c r="FTP38"/>
      <c r="FTQ38" s="124"/>
      <c r="FTR38"/>
      <c r="FTS38" s="124"/>
      <c r="FTT38"/>
      <c r="FTU38" s="124"/>
      <c r="FTV38"/>
      <c r="FTW38" s="124"/>
      <c r="FTX38"/>
      <c r="FTY38" s="124"/>
      <c r="FTZ38"/>
      <c r="FUA38" s="124"/>
      <c r="FUB38"/>
      <c r="FUC38" s="124"/>
      <c r="FUD38"/>
      <c r="FUE38" s="124"/>
      <c r="FUF38"/>
      <c r="FUG38" s="124"/>
      <c r="FUH38"/>
      <c r="FUI38" s="124"/>
      <c r="FUJ38"/>
      <c r="FUK38" s="124"/>
      <c r="FUL38"/>
      <c r="FUM38" s="124"/>
      <c r="FUN38"/>
      <c r="FUO38" s="124"/>
      <c r="FUP38"/>
      <c r="FUQ38" s="124"/>
      <c r="FUR38"/>
      <c r="FUS38" s="124"/>
      <c r="FUT38"/>
      <c r="FUU38" s="124"/>
      <c r="FUV38"/>
      <c r="FUW38" s="124"/>
      <c r="FUX38"/>
      <c r="FUY38" s="124"/>
      <c r="FUZ38"/>
      <c r="FVA38" s="124"/>
      <c r="FVB38"/>
      <c r="FVC38" s="124"/>
      <c r="FVD38"/>
      <c r="FVE38" s="124"/>
      <c r="FVF38"/>
      <c r="FVG38" s="124"/>
      <c r="FVH38"/>
      <c r="FVI38" s="124"/>
      <c r="FVJ38"/>
      <c r="FVK38" s="124"/>
      <c r="FVL38"/>
      <c r="FVM38" s="124"/>
      <c r="FVN38"/>
      <c r="FVO38" s="124"/>
      <c r="FVP38"/>
      <c r="FVQ38" s="124"/>
      <c r="FVR38"/>
      <c r="FVS38" s="124"/>
      <c r="FVT38"/>
      <c r="FVU38" s="124"/>
      <c r="FVV38"/>
      <c r="FVW38" s="124"/>
      <c r="FVX38"/>
      <c r="FVY38" s="124"/>
      <c r="FVZ38"/>
      <c r="FWA38" s="124"/>
      <c r="FWB38"/>
      <c r="FWC38" s="124"/>
      <c r="FWD38"/>
      <c r="FWE38" s="124"/>
      <c r="FWF38"/>
      <c r="FWG38" s="124"/>
      <c r="FWH38"/>
      <c r="FWI38" s="124"/>
      <c r="FWJ38"/>
      <c r="FWK38" s="124"/>
      <c r="FWL38"/>
      <c r="FWM38" s="124"/>
      <c r="FWN38"/>
      <c r="FWO38" s="124"/>
      <c r="FWP38"/>
      <c r="FWQ38" s="124"/>
      <c r="FWR38"/>
      <c r="FWS38" s="124"/>
      <c r="FWT38"/>
      <c r="FWU38" s="124"/>
      <c r="FWV38"/>
      <c r="FWW38" s="124"/>
      <c r="FWX38"/>
      <c r="FWY38" s="124"/>
      <c r="FWZ38"/>
      <c r="FXA38" s="124"/>
      <c r="FXB38"/>
      <c r="FXC38" s="124"/>
      <c r="FXD38"/>
      <c r="FXE38" s="124"/>
      <c r="FXF38"/>
      <c r="FXG38" s="124"/>
      <c r="FXH38"/>
      <c r="FXI38" s="124"/>
      <c r="FXJ38"/>
      <c r="FXK38" s="124"/>
      <c r="FXL38"/>
      <c r="FXM38" s="124"/>
      <c r="FXN38"/>
      <c r="FXO38" s="124"/>
      <c r="FXP38"/>
      <c r="FXQ38" s="124"/>
      <c r="FXR38"/>
      <c r="FXS38" s="124"/>
      <c r="FXT38"/>
      <c r="FXU38" s="124"/>
      <c r="FXV38"/>
      <c r="FXW38" s="124"/>
      <c r="FXX38"/>
      <c r="FXY38" s="124"/>
      <c r="FXZ38"/>
      <c r="FYA38" s="124"/>
      <c r="FYB38"/>
      <c r="FYC38" s="124"/>
      <c r="FYD38"/>
      <c r="FYE38" s="124"/>
      <c r="FYF38"/>
      <c r="FYG38" s="124"/>
      <c r="FYH38"/>
      <c r="FYI38" s="124"/>
      <c r="FYJ38"/>
      <c r="FYK38" s="124"/>
      <c r="FYL38"/>
      <c r="FYM38" s="124"/>
      <c r="FYN38"/>
      <c r="FYO38" s="124"/>
      <c r="FYP38"/>
      <c r="FYQ38" s="124"/>
      <c r="FYR38"/>
      <c r="FYS38" s="124"/>
      <c r="FYT38"/>
      <c r="FYU38" s="124"/>
      <c r="FYV38"/>
      <c r="FYW38" s="124"/>
      <c r="FYX38"/>
      <c r="FYY38" s="124"/>
      <c r="FYZ38"/>
      <c r="FZA38" s="124"/>
      <c r="FZB38"/>
      <c r="FZC38" s="124"/>
      <c r="FZD38"/>
      <c r="FZE38" s="124"/>
      <c r="FZF38"/>
      <c r="FZG38" s="124"/>
      <c r="FZH38"/>
      <c r="FZI38" s="124"/>
      <c r="FZJ38"/>
      <c r="FZK38" s="124"/>
      <c r="FZL38"/>
      <c r="FZM38" s="124"/>
      <c r="FZN38"/>
      <c r="FZO38" s="124"/>
      <c r="FZP38"/>
      <c r="FZQ38" s="124"/>
      <c r="FZR38"/>
      <c r="FZS38" s="124"/>
      <c r="FZT38"/>
      <c r="FZU38" s="124"/>
      <c r="FZV38"/>
      <c r="FZW38" s="124"/>
      <c r="FZX38"/>
      <c r="FZY38" s="124"/>
      <c r="FZZ38"/>
      <c r="GAA38" s="124"/>
      <c r="GAB38"/>
      <c r="GAC38" s="124"/>
      <c r="GAD38"/>
      <c r="GAE38" s="124"/>
      <c r="GAF38"/>
      <c r="GAG38" s="124"/>
      <c r="GAH38"/>
      <c r="GAI38" s="124"/>
      <c r="GAJ38"/>
      <c r="GAK38" s="124"/>
      <c r="GAL38"/>
      <c r="GAM38" s="124"/>
      <c r="GAN38"/>
      <c r="GAO38" s="124"/>
      <c r="GAP38"/>
      <c r="GAQ38" s="124"/>
      <c r="GAR38"/>
      <c r="GAS38" s="124"/>
      <c r="GAT38"/>
      <c r="GAU38" s="124"/>
      <c r="GAV38"/>
      <c r="GAW38" s="124"/>
      <c r="GAX38"/>
      <c r="GAY38" s="124"/>
      <c r="GAZ38"/>
      <c r="GBA38" s="124"/>
      <c r="GBB38"/>
      <c r="GBC38" s="124"/>
      <c r="GBD38"/>
      <c r="GBE38" s="124"/>
      <c r="GBF38"/>
      <c r="GBG38" s="124"/>
      <c r="GBH38"/>
      <c r="GBI38" s="124"/>
      <c r="GBJ38"/>
      <c r="GBK38" s="124"/>
      <c r="GBL38"/>
      <c r="GBM38" s="124"/>
      <c r="GBN38"/>
      <c r="GBO38" s="124"/>
      <c r="GBP38"/>
      <c r="GBQ38" s="124"/>
      <c r="GBR38"/>
      <c r="GBS38" s="124"/>
      <c r="GBT38"/>
      <c r="GBU38" s="124"/>
      <c r="GBV38"/>
      <c r="GBW38" s="124"/>
      <c r="GBX38"/>
      <c r="GBY38" s="124"/>
      <c r="GBZ38"/>
      <c r="GCA38" s="124"/>
      <c r="GCB38"/>
      <c r="GCC38" s="124"/>
      <c r="GCD38"/>
      <c r="GCE38" s="124"/>
      <c r="GCF38"/>
      <c r="GCG38" s="124"/>
      <c r="GCH38"/>
      <c r="GCI38" s="124"/>
      <c r="GCJ38"/>
      <c r="GCK38" s="124"/>
      <c r="GCL38"/>
      <c r="GCM38" s="124"/>
      <c r="GCN38"/>
      <c r="GCO38" s="124"/>
      <c r="GCP38"/>
      <c r="GCQ38" s="124"/>
      <c r="GCR38"/>
      <c r="GCS38" s="124"/>
      <c r="GCT38"/>
      <c r="GCU38" s="124"/>
      <c r="GCV38"/>
      <c r="GCW38" s="124"/>
      <c r="GCX38"/>
      <c r="GCY38" s="124"/>
      <c r="GCZ38"/>
      <c r="GDA38" s="124"/>
      <c r="GDB38"/>
      <c r="GDC38" s="124"/>
      <c r="GDD38"/>
      <c r="GDE38" s="124"/>
      <c r="GDF38"/>
      <c r="GDG38" s="124"/>
      <c r="GDH38"/>
      <c r="GDI38" s="124"/>
      <c r="GDJ38"/>
      <c r="GDK38" s="124"/>
      <c r="GDL38"/>
      <c r="GDM38" s="124"/>
      <c r="GDN38"/>
      <c r="GDO38" s="124"/>
      <c r="GDP38"/>
      <c r="GDQ38" s="124"/>
      <c r="GDR38"/>
      <c r="GDS38" s="124"/>
      <c r="GDT38"/>
      <c r="GDU38" s="124"/>
      <c r="GDV38"/>
      <c r="GDW38" s="124"/>
      <c r="GDX38"/>
      <c r="GDY38" s="124"/>
      <c r="GDZ38"/>
      <c r="GEA38" s="124"/>
      <c r="GEB38"/>
      <c r="GEC38" s="124"/>
      <c r="GED38"/>
      <c r="GEE38" s="124"/>
      <c r="GEF38"/>
      <c r="GEG38" s="124"/>
      <c r="GEH38"/>
      <c r="GEI38" s="124"/>
      <c r="GEJ38"/>
      <c r="GEK38" s="124"/>
      <c r="GEL38"/>
      <c r="GEM38" s="124"/>
      <c r="GEN38"/>
      <c r="GEO38" s="124"/>
      <c r="GEP38"/>
      <c r="GEQ38" s="124"/>
      <c r="GER38"/>
      <c r="GES38" s="124"/>
      <c r="GET38"/>
      <c r="GEU38" s="124"/>
      <c r="GEV38"/>
      <c r="GEW38" s="124"/>
      <c r="GEX38"/>
      <c r="GEY38" s="124"/>
      <c r="GEZ38"/>
      <c r="GFA38" s="124"/>
      <c r="GFB38"/>
      <c r="GFC38" s="124"/>
      <c r="GFD38"/>
      <c r="GFE38" s="124"/>
      <c r="GFF38"/>
      <c r="GFG38" s="124"/>
      <c r="GFH38"/>
      <c r="GFI38" s="124"/>
      <c r="GFJ38"/>
      <c r="GFK38" s="124"/>
      <c r="GFL38"/>
      <c r="GFM38" s="124"/>
      <c r="GFN38"/>
      <c r="GFO38" s="124"/>
      <c r="GFP38"/>
      <c r="GFQ38" s="124"/>
      <c r="GFR38"/>
      <c r="GFS38" s="124"/>
      <c r="GFT38"/>
      <c r="GFU38" s="124"/>
      <c r="GFV38"/>
      <c r="GFW38" s="124"/>
      <c r="GFX38"/>
      <c r="GFY38" s="124"/>
      <c r="GFZ38"/>
      <c r="GGA38" s="124"/>
      <c r="GGB38"/>
      <c r="GGC38" s="124"/>
      <c r="GGD38"/>
      <c r="GGE38" s="124"/>
      <c r="GGF38"/>
      <c r="GGG38" s="124"/>
      <c r="GGH38"/>
      <c r="GGI38" s="124"/>
      <c r="GGJ38"/>
      <c r="GGK38" s="124"/>
      <c r="GGL38"/>
      <c r="GGM38" s="124"/>
      <c r="GGN38"/>
      <c r="GGO38" s="124"/>
      <c r="GGP38"/>
      <c r="GGQ38" s="124"/>
      <c r="GGR38"/>
      <c r="GGS38" s="124"/>
      <c r="GGT38"/>
      <c r="GGU38" s="124"/>
      <c r="GGV38"/>
      <c r="GGW38" s="124"/>
      <c r="GGX38"/>
      <c r="GGY38" s="124"/>
      <c r="GGZ38"/>
      <c r="GHA38" s="124"/>
      <c r="GHB38"/>
      <c r="GHC38" s="124"/>
      <c r="GHD38"/>
      <c r="GHE38" s="124"/>
      <c r="GHF38"/>
      <c r="GHG38" s="124"/>
      <c r="GHH38"/>
      <c r="GHI38" s="124"/>
      <c r="GHJ38"/>
      <c r="GHK38" s="124"/>
      <c r="GHL38"/>
      <c r="GHM38" s="124"/>
      <c r="GHN38"/>
      <c r="GHO38" s="124"/>
      <c r="GHP38"/>
      <c r="GHQ38" s="124"/>
      <c r="GHR38"/>
      <c r="GHS38" s="124"/>
      <c r="GHT38"/>
      <c r="GHU38" s="124"/>
      <c r="GHV38"/>
      <c r="GHW38" s="124"/>
      <c r="GHX38"/>
      <c r="GHY38" s="124"/>
      <c r="GHZ38"/>
      <c r="GIA38" s="124"/>
      <c r="GIB38"/>
      <c r="GIC38" s="124"/>
      <c r="GID38"/>
      <c r="GIE38" s="124"/>
      <c r="GIF38"/>
      <c r="GIG38" s="124"/>
      <c r="GIH38"/>
      <c r="GII38" s="124"/>
      <c r="GIJ38"/>
      <c r="GIK38" s="124"/>
      <c r="GIL38"/>
      <c r="GIM38" s="124"/>
      <c r="GIN38"/>
      <c r="GIO38" s="124"/>
      <c r="GIP38"/>
      <c r="GIQ38" s="124"/>
      <c r="GIR38"/>
      <c r="GIS38" s="124"/>
      <c r="GIT38"/>
      <c r="GIU38" s="124"/>
      <c r="GIV38"/>
      <c r="GIW38" s="124"/>
      <c r="GIX38"/>
      <c r="GIY38" s="124"/>
      <c r="GIZ38"/>
      <c r="GJA38" s="124"/>
      <c r="GJB38"/>
      <c r="GJC38" s="124"/>
      <c r="GJD38"/>
      <c r="GJE38" s="124"/>
      <c r="GJF38"/>
      <c r="GJG38" s="124"/>
      <c r="GJH38"/>
      <c r="GJI38" s="124"/>
      <c r="GJJ38"/>
      <c r="GJK38" s="124"/>
      <c r="GJL38"/>
      <c r="GJM38" s="124"/>
      <c r="GJN38"/>
      <c r="GJO38" s="124"/>
      <c r="GJP38"/>
      <c r="GJQ38" s="124"/>
      <c r="GJR38"/>
      <c r="GJS38" s="124"/>
      <c r="GJT38"/>
      <c r="GJU38" s="124"/>
      <c r="GJV38"/>
      <c r="GJW38" s="124"/>
      <c r="GJX38"/>
      <c r="GJY38" s="124"/>
      <c r="GJZ38"/>
      <c r="GKA38" s="124"/>
      <c r="GKB38"/>
      <c r="GKC38" s="124"/>
      <c r="GKD38"/>
      <c r="GKE38" s="124"/>
      <c r="GKF38"/>
      <c r="GKG38" s="124"/>
      <c r="GKH38"/>
      <c r="GKI38" s="124"/>
      <c r="GKJ38"/>
      <c r="GKK38" s="124"/>
      <c r="GKL38"/>
      <c r="GKM38" s="124"/>
      <c r="GKN38"/>
      <c r="GKO38" s="124"/>
      <c r="GKP38"/>
      <c r="GKQ38" s="124"/>
      <c r="GKR38"/>
      <c r="GKS38" s="124"/>
      <c r="GKT38"/>
      <c r="GKU38" s="124"/>
      <c r="GKV38"/>
      <c r="GKW38" s="124"/>
      <c r="GKX38"/>
      <c r="GKY38" s="124"/>
      <c r="GKZ38"/>
      <c r="GLA38" s="124"/>
      <c r="GLB38"/>
      <c r="GLC38" s="124"/>
      <c r="GLD38"/>
      <c r="GLE38" s="124"/>
      <c r="GLF38"/>
      <c r="GLG38" s="124"/>
      <c r="GLH38"/>
      <c r="GLI38" s="124"/>
      <c r="GLJ38"/>
      <c r="GLK38" s="124"/>
      <c r="GLL38"/>
      <c r="GLM38" s="124"/>
      <c r="GLN38"/>
      <c r="GLO38" s="124"/>
      <c r="GLP38"/>
      <c r="GLQ38" s="124"/>
      <c r="GLR38"/>
      <c r="GLS38" s="124"/>
      <c r="GLT38"/>
      <c r="GLU38" s="124"/>
      <c r="GLV38"/>
      <c r="GLW38" s="124"/>
      <c r="GLX38"/>
      <c r="GLY38" s="124"/>
      <c r="GLZ38"/>
      <c r="GMA38" s="124"/>
      <c r="GMB38"/>
      <c r="GMC38" s="124"/>
      <c r="GMD38"/>
      <c r="GME38" s="124"/>
      <c r="GMF38"/>
      <c r="GMG38" s="124"/>
      <c r="GMH38"/>
      <c r="GMI38" s="124"/>
      <c r="GMJ38"/>
      <c r="GMK38" s="124"/>
      <c r="GML38"/>
      <c r="GMM38" s="124"/>
      <c r="GMN38"/>
      <c r="GMO38" s="124"/>
      <c r="GMP38"/>
      <c r="GMQ38" s="124"/>
      <c r="GMR38"/>
      <c r="GMS38" s="124"/>
      <c r="GMT38"/>
      <c r="GMU38" s="124"/>
      <c r="GMV38"/>
      <c r="GMW38" s="124"/>
      <c r="GMX38"/>
      <c r="GMY38" s="124"/>
      <c r="GMZ38"/>
      <c r="GNA38" s="124"/>
      <c r="GNB38"/>
      <c r="GNC38" s="124"/>
      <c r="GND38"/>
      <c r="GNE38" s="124"/>
      <c r="GNF38"/>
      <c r="GNG38" s="124"/>
      <c r="GNH38"/>
      <c r="GNI38" s="124"/>
      <c r="GNJ38"/>
      <c r="GNK38" s="124"/>
      <c r="GNL38"/>
      <c r="GNM38" s="124"/>
      <c r="GNN38"/>
      <c r="GNO38" s="124"/>
      <c r="GNP38"/>
      <c r="GNQ38" s="124"/>
      <c r="GNR38"/>
      <c r="GNS38" s="124"/>
      <c r="GNT38"/>
      <c r="GNU38" s="124"/>
      <c r="GNV38"/>
      <c r="GNW38" s="124"/>
      <c r="GNX38"/>
      <c r="GNY38" s="124"/>
      <c r="GNZ38"/>
      <c r="GOA38" s="124"/>
      <c r="GOB38"/>
      <c r="GOC38" s="124"/>
      <c r="GOD38"/>
      <c r="GOE38" s="124"/>
      <c r="GOF38"/>
      <c r="GOG38" s="124"/>
      <c r="GOH38"/>
      <c r="GOI38" s="124"/>
      <c r="GOJ38"/>
      <c r="GOK38" s="124"/>
      <c r="GOL38"/>
      <c r="GOM38" s="124"/>
      <c r="GON38"/>
      <c r="GOO38" s="124"/>
      <c r="GOP38"/>
      <c r="GOQ38" s="124"/>
      <c r="GOR38"/>
      <c r="GOS38" s="124"/>
      <c r="GOT38"/>
      <c r="GOU38" s="124"/>
      <c r="GOV38"/>
      <c r="GOW38" s="124"/>
      <c r="GOX38"/>
      <c r="GOY38" s="124"/>
      <c r="GOZ38"/>
      <c r="GPA38" s="124"/>
      <c r="GPB38"/>
      <c r="GPC38" s="124"/>
      <c r="GPD38"/>
      <c r="GPE38" s="124"/>
      <c r="GPF38"/>
      <c r="GPG38" s="124"/>
      <c r="GPH38"/>
      <c r="GPI38" s="124"/>
      <c r="GPJ38"/>
      <c r="GPK38" s="124"/>
      <c r="GPL38"/>
      <c r="GPM38" s="124"/>
      <c r="GPN38"/>
      <c r="GPO38" s="124"/>
      <c r="GPP38"/>
      <c r="GPQ38" s="124"/>
      <c r="GPR38"/>
      <c r="GPS38" s="124"/>
      <c r="GPT38"/>
      <c r="GPU38" s="124"/>
      <c r="GPV38"/>
      <c r="GPW38" s="124"/>
      <c r="GPX38"/>
      <c r="GPY38" s="124"/>
      <c r="GPZ38"/>
      <c r="GQA38" s="124"/>
      <c r="GQB38"/>
      <c r="GQC38" s="124"/>
      <c r="GQD38"/>
      <c r="GQE38" s="124"/>
      <c r="GQF38"/>
      <c r="GQG38" s="124"/>
      <c r="GQH38"/>
      <c r="GQI38" s="124"/>
      <c r="GQJ38"/>
      <c r="GQK38" s="124"/>
      <c r="GQL38"/>
      <c r="GQM38" s="124"/>
      <c r="GQN38"/>
      <c r="GQO38" s="124"/>
      <c r="GQP38"/>
      <c r="GQQ38" s="124"/>
      <c r="GQR38"/>
      <c r="GQS38" s="124"/>
      <c r="GQT38"/>
      <c r="GQU38" s="124"/>
      <c r="GQV38"/>
      <c r="GQW38" s="124"/>
      <c r="GQX38"/>
      <c r="GQY38" s="124"/>
      <c r="GQZ38"/>
      <c r="GRA38" s="124"/>
      <c r="GRB38"/>
      <c r="GRC38" s="124"/>
      <c r="GRD38"/>
      <c r="GRE38" s="124"/>
      <c r="GRF38"/>
      <c r="GRG38" s="124"/>
      <c r="GRH38"/>
      <c r="GRI38" s="124"/>
      <c r="GRJ38"/>
      <c r="GRK38" s="124"/>
      <c r="GRL38"/>
      <c r="GRM38" s="124"/>
      <c r="GRN38"/>
      <c r="GRO38" s="124"/>
      <c r="GRP38"/>
      <c r="GRQ38" s="124"/>
      <c r="GRR38"/>
      <c r="GRS38" s="124"/>
      <c r="GRT38"/>
      <c r="GRU38" s="124"/>
      <c r="GRV38"/>
      <c r="GRW38" s="124"/>
      <c r="GRX38"/>
      <c r="GRY38" s="124"/>
      <c r="GRZ38"/>
      <c r="GSA38" s="124"/>
      <c r="GSB38"/>
      <c r="GSC38" s="124"/>
      <c r="GSD38"/>
      <c r="GSE38" s="124"/>
      <c r="GSF38"/>
      <c r="GSG38" s="124"/>
      <c r="GSH38"/>
      <c r="GSI38" s="124"/>
      <c r="GSJ38"/>
      <c r="GSK38" s="124"/>
      <c r="GSL38"/>
      <c r="GSM38" s="124"/>
      <c r="GSN38"/>
      <c r="GSO38" s="124"/>
      <c r="GSP38"/>
      <c r="GSQ38" s="124"/>
      <c r="GSR38"/>
      <c r="GSS38" s="124"/>
      <c r="GST38"/>
      <c r="GSU38" s="124"/>
      <c r="GSV38"/>
      <c r="GSW38" s="124"/>
      <c r="GSX38"/>
      <c r="GSY38" s="124"/>
      <c r="GSZ38"/>
      <c r="GTA38" s="124"/>
      <c r="GTB38"/>
      <c r="GTC38" s="124"/>
      <c r="GTD38"/>
      <c r="GTE38" s="124"/>
      <c r="GTF38"/>
      <c r="GTG38" s="124"/>
      <c r="GTH38"/>
      <c r="GTI38" s="124"/>
      <c r="GTJ38"/>
      <c r="GTK38" s="124"/>
      <c r="GTL38"/>
      <c r="GTM38" s="124"/>
      <c r="GTN38"/>
      <c r="GTO38" s="124"/>
      <c r="GTP38"/>
      <c r="GTQ38" s="124"/>
      <c r="GTR38"/>
      <c r="GTS38" s="124"/>
      <c r="GTT38"/>
      <c r="GTU38" s="124"/>
      <c r="GTV38"/>
      <c r="GTW38" s="124"/>
      <c r="GTX38"/>
      <c r="GTY38" s="124"/>
      <c r="GTZ38"/>
      <c r="GUA38" s="124"/>
      <c r="GUB38"/>
      <c r="GUC38" s="124"/>
      <c r="GUD38"/>
      <c r="GUE38" s="124"/>
      <c r="GUF38"/>
      <c r="GUG38" s="124"/>
      <c r="GUH38"/>
      <c r="GUI38" s="124"/>
      <c r="GUJ38"/>
      <c r="GUK38" s="124"/>
      <c r="GUL38"/>
      <c r="GUM38" s="124"/>
      <c r="GUN38"/>
      <c r="GUO38" s="124"/>
      <c r="GUP38"/>
      <c r="GUQ38" s="124"/>
      <c r="GUR38"/>
      <c r="GUS38" s="124"/>
      <c r="GUT38"/>
      <c r="GUU38" s="124"/>
      <c r="GUV38"/>
      <c r="GUW38" s="124"/>
      <c r="GUX38"/>
      <c r="GUY38" s="124"/>
      <c r="GUZ38"/>
      <c r="GVA38" s="124"/>
      <c r="GVB38"/>
      <c r="GVC38" s="124"/>
      <c r="GVD38"/>
      <c r="GVE38" s="124"/>
      <c r="GVF38"/>
      <c r="GVG38" s="124"/>
      <c r="GVH38"/>
      <c r="GVI38" s="124"/>
      <c r="GVJ38"/>
      <c r="GVK38" s="124"/>
      <c r="GVL38"/>
      <c r="GVM38" s="124"/>
      <c r="GVN38"/>
      <c r="GVO38" s="124"/>
      <c r="GVP38"/>
      <c r="GVQ38" s="124"/>
      <c r="GVR38"/>
      <c r="GVS38" s="124"/>
      <c r="GVT38"/>
      <c r="GVU38" s="124"/>
      <c r="GVV38"/>
      <c r="GVW38" s="124"/>
      <c r="GVX38"/>
      <c r="GVY38" s="124"/>
      <c r="GVZ38"/>
      <c r="GWA38" s="124"/>
      <c r="GWB38"/>
      <c r="GWC38" s="124"/>
      <c r="GWD38"/>
      <c r="GWE38" s="124"/>
      <c r="GWF38"/>
      <c r="GWG38" s="124"/>
      <c r="GWH38"/>
      <c r="GWI38" s="124"/>
      <c r="GWJ38"/>
      <c r="GWK38" s="124"/>
      <c r="GWL38"/>
      <c r="GWM38" s="124"/>
      <c r="GWN38"/>
      <c r="GWO38" s="124"/>
      <c r="GWP38"/>
      <c r="GWQ38" s="124"/>
      <c r="GWR38"/>
      <c r="GWS38" s="124"/>
      <c r="GWT38"/>
      <c r="GWU38" s="124"/>
      <c r="GWV38"/>
      <c r="GWW38" s="124"/>
      <c r="GWX38"/>
      <c r="GWY38" s="124"/>
      <c r="GWZ38"/>
      <c r="GXA38" s="124"/>
      <c r="GXB38"/>
      <c r="GXC38" s="124"/>
      <c r="GXD38"/>
      <c r="GXE38" s="124"/>
      <c r="GXF38"/>
      <c r="GXG38" s="124"/>
      <c r="GXH38"/>
      <c r="GXI38" s="124"/>
      <c r="GXJ38"/>
      <c r="GXK38" s="124"/>
      <c r="GXL38"/>
      <c r="GXM38" s="124"/>
      <c r="GXN38"/>
      <c r="GXO38" s="124"/>
      <c r="GXP38"/>
      <c r="GXQ38" s="124"/>
      <c r="GXR38"/>
      <c r="GXS38" s="124"/>
      <c r="GXT38"/>
      <c r="GXU38" s="124"/>
      <c r="GXV38"/>
      <c r="GXW38" s="124"/>
      <c r="GXX38"/>
      <c r="GXY38" s="124"/>
      <c r="GXZ38"/>
      <c r="GYA38" s="124"/>
      <c r="GYB38"/>
      <c r="GYC38" s="124"/>
      <c r="GYD38"/>
      <c r="GYE38" s="124"/>
      <c r="GYF38"/>
      <c r="GYG38" s="124"/>
      <c r="GYH38"/>
      <c r="GYI38" s="124"/>
      <c r="GYJ38"/>
      <c r="GYK38" s="124"/>
      <c r="GYL38"/>
      <c r="GYM38" s="124"/>
      <c r="GYN38"/>
      <c r="GYO38" s="124"/>
      <c r="GYP38"/>
      <c r="GYQ38" s="124"/>
      <c r="GYR38"/>
      <c r="GYS38" s="124"/>
      <c r="GYT38"/>
      <c r="GYU38" s="124"/>
      <c r="GYV38"/>
      <c r="GYW38" s="124"/>
      <c r="GYX38"/>
      <c r="GYY38" s="124"/>
      <c r="GYZ38"/>
      <c r="GZA38" s="124"/>
      <c r="GZB38"/>
      <c r="GZC38" s="124"/>
      <c r="GZD38"/>
      <c r="GZE38" s="124"/>
      <c r="GZF38"/>
      <c r="GZG38" s="124"/>
      <c r="GZH38"/>
      <c r="GZI38" s="124"/>
      <c r="GZJ38"/>
      <c r="GZK38" s="124"/>
      <c r="GZL38"/>
      <c r="GZM38" s="124"/>
      <c r="GZN38"/>
      <c r="GZO38" s="124"/>
      <c r="GZP38"/>
      <c r="GZQ38" s="124"/>
      <c r="GZR38"/>
      <c r="GZS38" s="124"/>
      <c r="GZT38"/>
      <c r="GZU38" s="124"/>
      <c r="GZV38"/>
      <c r="GZW38" s="124"/>
      <c r="GZX38"/>
      <c r="GZY38" s="124"/>
      <c r="GZZ38"/>
      <c r="HAA38" s="124"/>
      <c r="HAB38"/>
      <c r="HAC38" s="124"/>
      <c r="HAD38"/>
      <c r="HAE38" s="124"/>
      <c r="HAF38"/>
      <c r="HAG38" s="124"/>
      <c r="HAH38"/>
      <c r="HAI38" s="124"/>
      <c r="HAJ38"/>
      <c r="HAK38" s="124"/>
      <c r="HAL38"/>
      <c r="HAM38" s="124"/>
      <c r="HAN38"/>
      <c r="HAO38" s="124"/>
      <c r="HAP38"/>
      <c r="HAQ38" s="124"/>
      <c r="HAR38"/>
      <c r="HAS38" s="124"/>
      <c r="HAT38"/>
      <c r="HAU38" s="124"/>
      <c r="HAV38"/>
      <c r="HAW38" s="124"/>
      <c r="HAX38"/>
      <c r="HAY38" s="124"/>
      <c r="HAZ38"/>
      <c r="HBA38" s="124"/>
      <c r="HBB38"/>
      <c r="HBC38" s="124"/>
      <c r="HBD38"/>
      <c r="HBE38" s="124"/>
      <c r="HBF38"/>
      <c r="HBG38" s="124"/>
      <c r="HBH38"/>
      <c r="HBI38" s="124"/>
      <c r="HBJ38"/>
      <c r="HBK38" s="124"/>
      <c r="HBL38"/>
      <c r="HBM38" s="124"/>
      <c r="HBN38"/>
      <c r="HBO38" s="124"/>
      <c r="HBP38"/>
      <c r="HBQ38" s="124"/>
      <c r="HBR38"/>
      <c r="HBS38" s="124"/>
      <c r="HBT38"/>
      <c r="HBU38" s="124"/>
      <c r="HBV38"/>
      <c r="HBW38" s="124"/>
      <c r="HBX38"/>
      <c r="HBY38" s="124"/>
      <c r="HBZ38"/>
      <c r="HCA38" s="124"/>
      <c r="HCB38"/>
      <c r="HCC38" s="124"/>
      <c r="HCD38"/>
      <c r="HCE38" s="124"/>
      <c r="HCF38"/>
      <c r="HCG38" s="124"/>
      <c r="HCH38"/>
      <c r="HCI38" s="124"/>
      <c r="HCJ38"/>
      <c r="HCK38" s="124"/>
      <c r="HCL38"/>
      <c r="HCM38" s="124"/>
      <c r="HCN38"/>
      <c r="HCO38" s="124"/>
      <c r="HCP38"/>
      <c r="HCQ38" s="124"/>
      <c r="HCR38"/>
      <c r="HCS38" s="124"/>
      <c r="HCT38"/>
      <c r="HCU38" s="124"/>
      <c r="HCV38"/>
      <c r="HCW38" s="124"/>
      <c r="HCX38"/>
      <c r="HCY38" s="124"/>
      <c r="HCZ38"/>
      <c r="HDA38" s="124"/>
      <c r="HDB38"/>
      <c r="HDC38" s="124"/>
      <c r="HDD38"/>
      <c r="HDE38" s="124"/>
      <c r="HDF38"/>
      <c r="HDG38" s="124"/>
      <c r="HDH38"/>
      <c r="HDI38" s="124"/>
      <c r="HDJ38"/>
      <c r="HDK38" s="124"/>
      <c r="HDL38"/>
      <c r="HDM38" s="124"/>
      <c r="HDN38"/>
      <c r="HDO38" s="124"/>
      <c r="HDP38"/>
      <c r="HDQ38" s="124"/>
      <c r="HDR38"/>
      <c r="HDS38" s="124"/>
      <c r="HDT38"/>
      <c r="HDU38" s="124"/>
      <c r="HDV38"/>
      <c r="HDW38" s="124"/>
      <c r="HDX38"/>
      <c r="HDY38" s="124"/>
      <c r="HDZ38"/>
      <c r="HEA38" s="124"/>
      <c r="HEB38"/>
      <c r="HEC38" s="124"/>
      <c r="HED38"/>
      <c r="HEE38" s="124"/>
      <c r="HEF38"/>
      <c r="HEG38" s="124"/>
      <c r="HEH38"/>
      <c r="HEI38" s="124"/>
      <c r="HEJ38"/>
      <c r="HEK38" s="124"/>
      <c r="HEL38"/>
      <c r="HEM38" s="124"/>
      <c r="HEN38"/>
      <c r="HEO38" s="124"/>
      <c r="HEP38"/>
      <c r="HEQ38" s="124"/>
      <c r="HER38"/>
      <c r="HES38" s="124"/>
      <c r="HET38"/>
      <c r="HEU38" s="124"/>
      <c r="HEV38"/>
      <c r="HEW38" s="124"/>
      <c r="HEX38"/>
      <c r="HEY38" s="124"/>
      <c r="HEZ38"/>
      <c r="HFA38" s="124"/>
      <c r="HFB38"/>
      <c r="HFC38" s="124"/>
      <c r="HFD38"/>
      <c r="HFE38" s="124"/>
      <c r="HFF38"/>
      <c r="HFG38" s="124"/>
      <c r="HFH38"/>
      <c r="HFI38" s="124"/>
      <c r="HFJ38"/>
      <c r="HFK38" s="124"/>
      <c r="HFL38"/>
      <c r="HFM38" s="124"/>
      <c r="HFN38"/>
      <c r="HFO38" s="124"/>
      <c r="HFP38"/>
      <c r="HFQ38" s="124"/>
      <c r="HFR38"/>
      <c r="HFS38" s="124"/>
      <c r="HFT38"/>
      <c r="HFU38" s="124"/>
      <c r="HFV38"/>
      <c r="HFW38" s="124"/>
      <c r="HFX38"/>
      <c r="HFY38" s="124"/>
      <c r="HFZ38"/>
      <c r="HGA38" s="124"/>
      <c r="HGB38"/>
      <c r="HGC38" s="124"/>
      <c r="HGD38"/>
      <c r="HGE38" s="124"/>
      <c r="HGF38"/>
      <c r="HGG38" s="124"/>
      <c r="HGH38"/>
      <c r="HGI38" s="124"/>
      <c r="HGJ38"/>
      <c r="HGK38" s="124"/>
      <c r="HGL38"/>
      <c r="HGM38" s="124"/>
      <c r="HGN38"/>
      <c r="HGO38" s="124"/>
      <c r="HGP38"/>
      <c r="HGQ38" s="124"/>
      <c r="HGR38"/>
      <c r="HGS38" s="124"/>
      <c r="HGT38"/>
      <c r="HGU38" s="124"/>
      <c r="HGV38"/>
      <c r="HGW38" s="124"/>
      <c r="HGX38"/>
      <c r="HGY38" s="124"/>
      <c r="HGZ38"/>
      <c r="HHA38" s="124"/>
      <c r="HHB38"/>
      <c r="HHC38" s="124"/>
      <c r="HHD38"/>
      <c r="HHE38" s="124"/>
      <c r="HHF38"/>
      <c r="HHG38" s="124"/>
      <c r="HHH38"/>
      <c r="HHI38" s="124"/>
      <c r="HHJ38"/>
      <c r="HHK38" s="124"/>
      <c r="HHL38"/>
      <c r="HHM38" s="124"/>
      <c r="HHN38"/>
      <c r="HHO38" s="124"/>
      <c r="HHP38"/>
      <c r="HHQ38" s="124"/>
      <c r="HHR38"/>
      <c r="HHS38" s="124"/>
      <c r="HHT38"/>
      <c r="HHU38" s="124"/>
      <c r="HHV38"/>
      <c r="HHW38" s="124"/>
      <c r="HHX38"/>
      <c r="HHY38" s="124"/>
      <c r="HHZ38"/>
      <c r="HIA38" s="124"/>
      <c r="HIB38"/>
      <c r="HIC38" s="124"/>
      <c r="HID38"/>
      <c r="HIE38" s="124"/>
      <c r="HIF38"/>
      <c r="HIG38" s="124"/>
      <c r="HIH38"/>
      <c r="HII38" s="124"/>
      <c r="HIJ38"/>
      <c r="HIK38" s="124"/>
      <c r="HIL38"/>
      <c r="HIM38" s="124"/>
      <c r="HIN38"/>
      <c r="HIO38" s="124"/>
      <c r="HIP38"/>
      <c r="HIQ38" s="124"/>
      <c r="HIR38"/>
      <c r="HIS38" s="124"/>
      <c r="HIT38"/>
      <c r="HIU38" s="124"/>
      <c r="HIV38"/>
      <c r="HIW38" s="124"/>
      <c r="HIX38"/>
      <c r="HIY38" s="124"/>
      <c r="HIZ38"/>
      <c r="HJA38" s="124"/>
      <c r="HJB38"/>
      <c r="HJC38" s="124"/>
      <c r="HJD38"/>
      <c r="HJE38" s="124"/>
      <c r="HJF38"/>
      <c r="HJG38" s="124"/>
      <c r="HJH38"/>
      <c r="HJI38" s="124"/>
      <c r="HJJ38"/>
      <c r="HJK38" s="124"/>
      <c r="HJL38"/>
      <c r="HJM38" s="124"/>
      <c r="HJN38"/>
      <c r="HJO38" s="124"/>
      <c r="HJP38"/>
      <c r="HJQ38" s="124"/>
      <c r="HJR38"/>
      <c r="HJS38" s="124"/>
      <c r="HJT38"/>
      <c r="HJU38" s="124"/>
      <c r="HJV38"/>
      <c r="HJW38" s="124"/>
      <c r="HJX38"/>
      <c r="HJY38" s="124"/>
      <c r="HJZ38"/>
      <c r="HKA38" s="124"/>
      <c r="HKB38"/>
      <c r="HKC38" s="124"/>
      <c r="HKD38"/>
      <c r="HKE38" s="124"/>
      <c r="HKF38"/>
      <c r="HKG38" s="124"/>
      <c r="HKH38"/>
      <c r="HKI38" s="124"/>
      <c r="HKJ38"/>
      <c r="HKK38" s="124"/>
      <c r="HKL38"/>
      <c r="HKM38" s="124"/>
      <c r="HKN38"/>
      <c r="HKO38" s="124"/>
      <c r="HKP38"/>
      <c r="HKQ38" s="124"/>
      <c r="HKR38"/>
      <c r="HKS38" s="124"/>
      <c r="HKT38"/>
      <c r="HKU38" s="124"/>
      <c r="HKV38"/>
      <c r="HKW38" s="124"/>
      <c r="HKX38"/>
      <c r="HKY38" s="124"/>
      <c r="HKZ38"/>
      <c r="HLA38" s="124"/>
      <c r="HLB38"/>
      <c r="HLC38" s="124"/>
      <c r="HLD38"/>
      <c r="HLE38" s="124"/>
      <c r="HLF38"/>
      <c r="HLG38" s="124"/>
      <c r="HLH38"/>
      <c r="HLI38" s="124"/>
      <c r="HLJ38"/>
      <c r="HLK38" s="124"/>
      <c r="HLL38"/>
      <c r="HLM38" s="124"/>
      <c r="HLN38"/>
      <c r="HLO38" s="124"/>
      <c r="HLP38"/>
      <c r="HLQ38" s="124"/>
      <c r="HLR38"/>
      <c r="HLS38" s="124"/>
      <c r="HLT38"/>
      <c r="HLU38" s="124"/>
      <c r="HLV38"/>
      <c r="HLW38" s="124"/>
      <c r="HLX38"/>
      <c r="HLY38" s="124"/>
      <c r="HLZ38"/>
      <c r="HMA38" s="124"/>
      <c r="HMB38"/>
      <c r="HMC38" s="124"/>
      <c r="HMD38"/>
      <c r="HME38" s="124"/>
      <c r="HMF38"/>
      <c r="HMG38" s="124"/>
      <c r="HMH38"/>
      <c r="HMI38" s="124"/>
      <c r="HMJ38"/>
      <c r="HMK38" s="124"/>
      <c r="HML38"/>
      <c r="HMM38" s="124"/>
      <c r="HMN38"/>
      <c r="HMO38" s="124"/>
      <c r="HMP38"/>
      <c r="HMQ38" s="124"/>
      <c r="HMR38"/>
      <c r="HMS38" s="124"/>
      <c r="HMT38"/>
      <c r="HMU38" s="124"/>
      <c r="HMV38"/>
      <c r="HMW38" s="124"/>
      <c r="HMX38"/>
      <c r="HMY38" s="124"/>
      <c r="HMZ38"/>
      <c r="HNA38" s="124"/>
      <c r="HNB38"/>
      <c r="HNC38" s="124"/>
      <c r="HND38"/>
      <c r="HNE38" s="124"/>
      <c r="HNF38"/>
      <c r="HNG38" s="124"/>
      <c r="HNH38"/>
      <c r="HNI38" s="124"/>
      <c r="HNJ38"/>
      <c r="HNK38" s="124"/>
      <c r="HNL38"/>
      <c r="HNM38" s="124"/>
      <c r="HNN38"/>
      <c r="HNO38" s="124"/>
      <c r="HNP38"/>
      <c r="HNQ38" s="124"/>
      <c r="HNR38"/>
      <c r="HNS38" s="124"/>
      <c r="HNT38"/>
      <c r="HNU38" s="124"/>
      <c r="HNV38"/>
      <c r="HNW38" s="124"/>
      <c r="HNX38"/>
      <c r="HNY38" s="124"/>
      <c r="HNZ38"/>
      <c r="HOA38" s="124"/>
      <c r="HOB38"/>
      <c r="HOC38" s="124"/>
      <c r="HOD38"/>
      <c r="HOE38" s="124"/>
      <c r="HOF38"/>
      <c r="HOG38" s="124"/>
      <c r="HOH38"/>
      <c r="HOI38" s="124"/>
      <c r="HOJ38"/>
      <c r="HOK38" s="124"/>
      <c r="HOL38"/>
      <c r="HOM38" s="124"/>
      <c r="HON38"/>
      <c r="HOO38" s="124"/>
      <c r="HOP38"/>
      <c r="HOQ38" s="124"/>
      <c r="HOR38"/>
      <c r="HOS38" s="124"/>
      <c r="HOT38"/>
      <c r="HOU38" s="124"/>
      <c r="HOV38"/>
      <c r="HOW38" s="124"/>
      <c r="HOX38"/>
      <c r="HOY38" s="124"/>
      <c r="HOZ38"/>
      <c r="HPA38" s="124"/>
      <c r="HPB38"/>
      <c r="HPC38" s="124"/>
      <c r="HPD38"/>
      <c r="HPE38" s="124"/>
      <c r="HPF38"/>
      <c r="HPG38" s="124"/>
      <c r="HPH38"/>
      <c r="HPI38" s="124"/>
      <c r="HPJ38"/>
      <c r="HPK38" s="124"/>
      <c r="HPL38"/>
      <c r="HPM38" s="124"/>
      <c r="HPN38"/>
      <c r="HPO38" s="124"/>
      <c r="HPP38"/>
      <c r="HPQ38" s="124"/>
      <c r="HPR38"/>
      <c r="HPS38" s="124"/>
      <c r="HPT38"/>
      <c r="HPU38" s="124"/>
      <c r="HPV38"/>
      <c r="HPW38" s="124"/>
      <c r="HPX38"/>
      <c r="HPY38" s="124"/>
      <c r="HPZ38"/>
      <c r="HQA38" s="124"/>
      <c r="HQB38"/>
      <c r="HQC38" s="124"/>
      <c r="HQD38"/>
      <c r="HQE38" s="124"/>
      <c r="HQF38"/>
      <c r="HQG38" s="124"/>
      <c r="HQH38"/>
      <c r="HQI38" s="124"/>
      <c r="HQJ38"/>
      <c r="HQK38" s="124"/>
      <c r="HQL38"/>
      <c r="HQM38" s="124"/>
      <c r="HQN38"/>
      <c r="HQO38" s="124"/>
      <c r="HQP38"/>
      <c r="HQQ38" s="124"/>
      <c r="HQR38"/>
      <c r="HQS38" s="124"/>
      <c r="HQT38"/>
      <c r="HQU38" s="124"/>
      <c r="HQV38"/>
      <c r="HQW38" s="124"/>
      <c r="HQX38"/>
      <c r="HQY38" s="124"/>
      <c r="HQZ38"/>
      <c r="HRA38" s="124"/>
      <c r="HRB38"/>
      <c r="HRC38" s="124"/>
      <c r="HRD38"/>
      <c r="HRE38" s="124"/>
      <c r="HRF38"/>
      <c r="HRG38" s="124"/>
      <c r="HRH38"/>
      <c r="HRI38" s="124"/>
      <c r="HRJ38"/>
      <c r="HRK38" s="124"/>
      <c r="HRL38"/>
      <c r="HRM38" s="124"/>
      <c r="HRN38"/>
      <c r="HRO38" s="124"/>
      <c r="HRP38"/>
      <c r="HRQ38" s="124"/>
      <c r="HRR38"/>
      <c r="HRS38" s="124"/>
      <c r="HRT38"/>
      <c r="HRU38" s="124"/>
      <c r="HRV38"/>
      <c r="HRW38" s="124"/>
      <c r="HRX38"/>
      <c r="HRY38" s="124"/>
      <c r="HRZ38"/>
      <c r="HSA38" s="124"/>
      <c r="HSB38"/>
      <c r="HSC38" s="124"/>
      <c r="HSD38"/>
      <c r="HSE38" s="124"/>
      <c r="HSF38"/>
      <c r="HSG38" s="124"/>
      <c r="HSH38"/>
      <c r="HSI38" s="124"/>
      <c r="HSJ38"/>
      <c r="HSK38" s="124"/>
      <c r="HSL38"/>
      <c r="HSM38" s="124"/>
      <c r="HSN38"/>
      <c r="HSO38" s="124"/>
      <c r="HSP38"/>
      <c r="HSQ38" s="124"/>
      <c r="HSR38"/>
      <c r="HSS38" s="124"/>
      <c r="HST38"/>
      <c r="HSU38" s="124"/>
      <c r="HSV38"/>
      <c r="HSW38" s="124"/>
      <c r="HSX38"/>
      <c r="HSY38" s="124"/>
      <c r="HSZ38"/>
      <c r="HTA38" s="124"/>
      <c r="HTB38"/>
      <c r="HTC38" s="124"/>
      <c r="HTD38"/>
      <c r="HTE38" s="124"/>
      <c r="HTF38"/>
      <c r="HTG38" s="124"/>
      <c r="HTH38"/>
      <c r="HTI38" s="124"/>
      <c r="HTJ38"/>
      <c r="HTK38" s="124"/>
      <c r="HTL38"/>
      <c r="HTM38" s="124"/>
      <c r="HTN38"/>
      <c r="HTO38" s="124"/>
      <c r="HTP38"/>
      <c r="HTQ38" s="124"/>
      <c r="HTR38"/>
      <c r="HTS38" s="124"/>
      <c r="HTT38"/>
      <c r="HTU38" s="124"/>
      <c r="HTV38"/>
      <c r="HTW38" s="124"/>
      <c r="HTX38"/>
      <c r="HTY38" s="124"/>
      <c r="HTZ38"/>
      <c r="HUA38" s="124"/>
      <c r="HUB38"/>
      <c r="HUC38" s="124"/>
      <c r="HUD38"/>
      <c r="HUE38" s="124"/>
      <c r="HUF38"/>
      <c r="HUG38" s="124"/>
      <c r="HUH38"/>
      <c r="HUI38" s="124"/>
      <c r="HUJ38"/>
      <c r="HUK38" s="124"/>
      <c r="HUL38"/>
      <c r="HUM38" s="124"/>
      <c r="HUN38"/>
      <c r="HUO38" s="124"/>
      <c r="HUP38"/>
      <c r="HUQ38" s="124"/>
      <c r="HUR38"/>
      <c r="HUS38" s="124"/>
      <c r="HUT38"/>
      <c r="HUU38" s="124"/>
      <c r="HUV38"/>
      <c r="HUW38" s="124"/>
      <c r="HUX38"/>
      <c r="HUY38" s="124"/>
      <c r="HUZ38"/>
      <c r="HVA38" s="124"/>
      <c r="HVB38"/>
      <c r="HVC38" s="124"/>
      <c r="HVD38"/>
      <c r="HVE38" s="124"/>
      <c r="HVF38"/>
      <c r="HVG38" s="124"/>
      <c r="HVH38"/>
      <c r="HVI38" s="124"/>
      <c r="HVJ38"/>
      <c r="HVK38" s="124"/>
      <c r="HVL38"/>
      <c r="HVM38" s="124"/>
      <c r="HVN38"/>
      <c r="HVO38" s="124"/>
      <c r="HVP38"/>
      <c r="HVQ38" s="124"/>
      <c r="HVR38"/>
      <c r="HVS38" s="124"/>
      <c r="HVT38"/>
      <c r="HVU38" s="124"/>
      <c r="HVV38"/>
      <c r="HVW38" s="124"/>
      <c r="HVX38"/>
      <c r="HVY38" s="124"/>
      <c r="HVZ38"/>
      <c r="HWA38" s="124"/>
      <c r="HWB38"/>
      <c r="HWC38" s="124"/>
      <c r="HWD38"/>
      <c r="HWE38" s="124"/>
      <c r="HWF38"/>
      <c r="HWG38" s="124"/>
      <c r="HWH38"/>
      <c r="HWI38" s="124"/>
      <c r="HWJ38"/>
      <c r="HWK38" s="124"/>
      <c r="HWL38"/>
      <c r="HWM38" s="124"/>
      <c r="HWN38"/>
      <c r="HWO38" s="124"/>
      <c r="HWP38"/>
      <c r="HWQ38" s="124"/>
      <c r="HWR38"/>
      <c r="HWS38" s="124"/>
      <c r="HWT38"/>
      <c r="HWU38" s="124"/>
      <c r="HWV38"/>
      <c r="HWW38" s="124"/>
      <c r="HWX38"/>
      <c r="HWY38" s="124"/>
      <c r="HWZ38"/>
      <c r="HXA38" s="124"/>
      <c r="HXB38"/>
      <c r="HXC38" s="124"/>
      <c r="HXD38"/>
      <c r="HXE38" s="124"/>
      <c r="HXF38"/>
      <c r="HXG38" s="124"/>
      <c r="HXH38"/>
      <c r="HXI38" s="124"/>
      <c r="HXJ38"/>
      <c r="HXK38" s="124"/>
      <c r="HXL38"/>
      <c r="HXM38" s="124"/>
      <c r="HXN38"/>
      <c r="HXO38" s="124"/>
      <c r="HXP38"/>
      <c r="HXQ38" s="124"/>
      <c r="HXR38"/>
      <c r="HXS38" s="124"/>
      <c r="HXT38"/>
      <c r="HXU38" s="124"/>
      <c r="HXV38"/>
      <c r="HXW38" s="124"/>
      <c r="HXX38"/>
      <c r="HXY38" s="124"/>
      <c r="HXZ38"/>
      <c r="HYA38" s="124"/>
      <c r="HYB38"/>
      <c r="HYC38" s="124"/>
      <c r="HYD38"/>
      <c r="HYE38" s="124"/>
      <c r="HYF38"/>
      <c r="HYG38" s="124"/>
      <c r="HYH38"/>
      <c r="HYI38" s="124"/>
      <c r="HYJ38"/>
      <c r="HYK38" s="124"/>
      <c r="HYL38"/>
      <c r="HYM38" s="124"/>
      <c r="HYN38"/>
      <c r="HYO38" s="124"/>
      <c r="HYP38"/>
      <c r="HYQ38" s="124"/>
      <c r="HYR38"/>
      <c r="HYS38" s="124"/>
      <c r="HYT38"/>
      <c r="HYU38" s="124"/>
      <c r="HYV38"/>
      <c r="HYW38" s="124"/>
      <c r="HYX38"/>
      <c r="HYY38" s="124"/>
      <c r="HYZ38"/>
      <c r="HZA38" s="124"/>
      <c r="HZB38"/>
      <c r="HZC38" s="124"/>
      <c r="HZD38"/>
      <c r="HZE38" s="124"/>
      <c r="HZF38"/>
      <c r="HZG38" s="124"/>
      <c r="HZH38"/>
      <c r="HZI38" s="124"/>
      <c r="HZJ38"/>
      <c r="HZK38" s="124"/>
      <c r="HZL38"/>
      <c r="HZM38" s="124"/>
      <c r="HZN38"/>
      <c r="HZO38" s="124"/>
      <c r="HZP38"/>
      <c r="HZQ38" s="124"/>
      <c r="HZR38"/>
      <c r="HZS38" s="124"/>
      <c r="HZT38"/>
      <c r="HZU38" s="124"/>
      <c r="HZV38"/>
      <c r="HZW38" s="124"/>
      <c r="HZX38"/>
      <c r="HZY38" s="124"/>
      <c r="HZZ38"/>
      <c r="IAA38" s="124"/>
      <c r="IAB38"/>
      <c r="IAC38" s="124"/>
      <c r="IAD38"/>
      <c r="IAE38" s="124"/>
      <c r="IAF38"/>
      <c r="IAG38" s="124"/>
      <c r="IAH38"/>
      <c r="IAI38" s="124"/>
      <c r="IAJ38"/>
      <c r="IAK38" s="124"/>
      <c r="IAL38"/>
      <c r="IAM38" s="124"/>
      <c r="IAN38"/>
      <c r="IAO38" s="124"/>
      <c r="IAP38"/>
      <c r="IAQ38" s="124"/>
      <c r="IAR38"/>
      <c r="IAS38" s="124"/>
      <c r="IAT38"/>
      <c r="IAU38" s="124"/>
      <c r="IAV38"/>
      <c r="IAW38" s="124"/>
      <c r="IAX38"/>
      <c r="IAY38" s="124"/>
      <c r="IAZ38"/>
      <c r="IBA38" s="124"/>
      <c r="IBB38"/>
      <c r="IBC38" s="124"/>
      <c r="IBD38"/>
      <c r="IBE38" s="124"/>
      <c r="IBF38"/>
      <c r="IBG38" s="124"/>
      <c r="IBH38"/>
      <c r="IBI38" s="124"/>
      <c r="IBJ38"/>
      <c r="IBK38" s="124"/>
      <c r="IBL38"/>
      <c r="IBM38" s="124"/>
      <c r="IBN38"/>
      <c r="IBO38" s="124"/>
      <c r="IBP38"/>
      <c r="IBQ38" s="124"/>
      <c r="IBR38"/>
      <c r="IBS38" s="124"/>
      <c r="IBT38"/>
      <c r="IBU38" s="124"/>
      <c r="IBV38"/>
      <c r="IBW38" s="124"/>
      <c r="IBX38"/>
      <c r="IBY38" s="124"/>
      <c r="IBZ38"/>
      <c r="ICA38" s="124"/>
      <c r="ICB38"/>
      <c r="ICC38" s="124"/>
      <c r="ICD38"/>
      <c r="ICE38" s="124"/>
      <c r="ICF38"/>
      <c r="ICG38" s="124"/>
      <c r="ICH38"/>
      <c r="ICI38" s="124"/>
      <c r="ICJ38"/>
      <c r="ICK38" s="124"/>
      <c r="ICL38"/>
      <c r="ICM38" s="124"/>
      <c r="ICN38"/>
      <c r="ICO38" s="124"/>
      <c r="ICP38"/>
      <c r="ICQ38" s="124"/>
      <c r="ICR38"/>
      <c r="ICS38" s="124"/>
      <c r="ICT38"/>
      <c r="ICU38" s="124"/>
      <c r="ICV38"/>
      <c r="ICW38" s="124"/>
      <c r="ICX38"/>
      <c r="ICY38" s="124"/>
      <c r="ICZ38"/>
      <c r="IDA38" s="124"/>
      <c r="IDB38"/>
      <c r="IDC38" s="124"/>
      <c r="IDD38"/>
      <c r="IDE38" s="124"/>
      <c r="IDF38"/>
      <c r="IDG38" s="124"/>
      <c r="IDH38"/>
      <c r="IDI38" s="124"/>
      <c r="IDJ38"/>
      <c r="IDK38" s="124"/>
      <c r="IDL38"/>
      <c r="IDM38" s="124"/>
      <c r="IDN38"/>
      <c r="IDO38" s="124"/>
      <c r="IDP38"/>
      <c r="IDQ38" s="124"/>
      <c r="IDR38"/>
      <c r="IDS38" s="124"/>
      <c r="IDT38"/>
      <c r="IDU38" s="124"/>
      <c r="IDV38"/>
      <c r="IDW38" s="124"/>
      <c r="IDX38"/>
      <c r="IDY38" s="124"/>
      <c r="IDZ38"/>
      <c r="IEA38" s="124"/>
      <c r="IEB38"/>
      <c r="IEC38" s="124"/>
      <c r="IED38"/>
      <c r="IEE38" s="124"/>
      <c r="IEF38"/>
      <c r="IEG38" s="124"/>
      <c r="IEH38"/>
      <c r="IEI38" s="124"/>
      <c r="IEJ38"/>
      <c r="IEK38" s="124"/>
      <c r="IEL38"/>
      <c r="IEM38" s="124"/>
      <c r="IEN38"/>
      <c r="IEO38" s="124"/>
      <c r="IEP38"/>
      <c r="IEQ38" s="124"/>
      <c r="IER38"/>
      <c r="IES38" s="124"/>
      <c r="IET38"/>
      <c r="IEU38" s="124"/>
      <c r="IEV38"/>
      <c r="IEW38" s="124"/>
      <c r="IEX38"/>
      <c r="IEY38" s="124"/>
      <c r="IEZ38"/>
      <c r="IFA38" s="124"/>
      <c r="IFB38"/>
      <c r="IFC38" s="124"/>
      <c r="IFD38"/>
      <c r="IFE38" s="124"/>
      <c r="IFF38"/>
      <c r="IFG38" s="124"/>
      <c r="IFH38"/>
      <c r="IFI38" s="124"/>
      <c r="IFJ38"/>
      <c r="IFK38" s="124"/>
      <c r="IFL38"/>
      <c r="IFM38" s="124"/>
      <c r="IFN38"/>
      <c r="IFO38" s="124"/>
      <c r="IFP38"/>
      <c r="IFQ38" s="124"/>
      <c r="IFR38"/>
      <c r="IFS38" s="124"/>
      <c r="IFT38"/>
      <c r="IFU38" s="124"/>
      <c r="IFV38"/>
      <c r="IFW38" s="124"/>
      <c r="IFX38"/>
      <c r="IFY38" s="124"/>
      <c r="IFZ38"/>
      <c r="IGA38" s="124"/>
      <c r="IGB38"/>
      <c r="IGC38" s="124"/>
      <c r="IGD38"/>
      <c r="IGE38" s="124"/>
      <c r="IGF38"/>
      <c r="IGG38" s="124"/>
      <c r="IGH38"/>
      <c r="IGI38" s="124"/>
      <c r="IGJ38"/>
      <c r="IGK38" s="124"/>
      <c r="IGL38"/>
      <c r="IGM38" s="124"/>
      <c r="IGN38"/>
      <c r="IGO38" s="124"/>
      <c r="IGP38"/>
      <c r="IGQ38" s="124"/>
      <c r="IGR38"/>
      <c r="IGS38" s="124"/>
      <c r="IGT38"/>
      <c r="IGU38" s="124"/>
      <c r="IGV38"/>
      <c r="IGW38" s="124"/>
      <c r="IGX38"/>
      <c r="IGY38" s="124"/>
      <c r="IGZ38"/>
      <c r="IHA38" s="124"/>
      <c r="IHB38"/>
      <c r="IHC38" s="124"/>
      <c r="IHD38"/>
      <c r="IHE38" s="124"/>
      <c r="IHF38"/>
      <c r="IHG38" s="124"/>
      <c r="IHH38"/>
      <c r="IHI38" s="124"/>
      <c r="IHJ38"/>
      <c r="IHK38" s="124"/>
      <c r="IHL38"/>
      <c r="IHM38" s="124"/>
      <c r="IHN38"/>
      <c r="IHO38" s="124"/>
      <c r="IHP38"/>
      <c r="IHQ38" s="124"/>
      <c r="IHR38"/>
      <c r="IHS38" s="124"/>
      <c r="IHT38"/>
      <c r="IHU38" s="124"/>
      <c r="IHV38"/>
      <c r="IHW38" s="124"/>
      <c r="IHX38"/>
      <c r="IHY38" s="124"/>
      <c r="IHZ38"/>
      <c r="IIA38" s="124"/>
      <c r="IIB38"/>
      <c r="IIC38" s="124"/>
      <c r="IID38"/>
      <c r="IIE38" s="124"/>
      <c r="IIF38"/>
      <c r="IIG38" s="124"/>
      <c r="IIH38"/>
      <c r="III38" s="124"/>
      <c r="IIJ38"/>
      <c r="IIK38" s="124"/>
      <c r="IIL38"/>
      <c r="IIM38" s="124"/>
      <c r="IIN38"/>
      <c r="IIO38" s="124"/>
      <c r="IIP38"/>
      <c r="IIQ38" s="124"/>
      <c r="IIR38"/>
      <c r="IIS38" s="124"/>
      <c r="IIT38"/>
      <c r="IIU38" s="124"/>
      <c r="IIV38"/>
      <c r="IIW38" s="124"/>
      <c r="IIX38"/>
      <c r="IIY38" s="124"/>
      <c r="IIZ38"/>
      <c r="IJA38" s="124"/>
      <c r="IJB38"/>
      <c r="IJC38" s="124"/>
      <c r="IJD38"/>
      <c r="IJE38" s="124"/>
      <c r="IJF38"/>
      <c r="IJG38" s="124"/>
      <c r="IJH38"/>
      <c r="IJI38" s="124"/>
      <c r="IJJ38"/>
      <c r="IJK38" s="124"/>
      <c r="IJL38"/>
      <c r="IJM38" s="124"/>
      <c r="IJN38"/>
      <c r="IJO38" s="124"/>
      <c r="IJP38"/>
      <c r="IJQ38" s="124"/>
      <c r="IJR38"/>
      <c r="IJS38" s="124"/>
      <c r="IJT38"/>
      <c r="IJU38" s="124"/>
      <c r="IJV38"/>
      <c r="IJW38" s="124"/>
      <c r="IJX38"/>
      <c r="IJY38" s="124"/>
      <c r="IJZ38"/>
      <c r="IKA38" s="124"/>
      <c r="IKB38"/>
      <c r="IKC38" s="124"/>
      <c r="IKD38"/>
      <c r="IKE38" s="124"/>
      <c r="IKF38"/>
      <c r="IKG38" s="124"/>
      <c r="IKH38"/>
      <c r="IKI38" s="124"/>
      <c r="IKJ38"/>
      <c r="IKK38" s="124"/>
      <c r="IKL38"/>
      <c r="IKM38" s="124"/>
      <c r="IKN38"/>
      <c r="IKO38" s="124"/>
      <c r="IKP38"/>
      <c r="IKQ38" s="124"/>
      <c r="IKR38"/>
      <c r="IKS38" s="124"/>
      <c r="IKT38"/>
      <c r="IKU38" s="124"/>
      <c r="IKV38"/>
      <c r="IKW38" s="124"/>
      <c r="IKX38"/>
      <c r="IKY38" s="124"/>
      <c r="IKZ38"/>
      <c r="ILA38" s="124"/>
      <c r="ILB38"/>
      <c r="ILC38" s="124"/>
      <c r="ILD38"/>
      <c r="ILE38" s="124"/>
      <c r="ILF38"/>
      <c r="ILG38" s="124"/>
      <c r="ILH38"/>
      <c r="ILI38" s="124"/>
      <c r="ILJ38"/>
      <c r="ILK38" s="124"/>
      <c r="ILL38"/>
      <c r="ILM38" s="124"/>
      <c r="ILN38"/>
      <c r="ILO38" s="124"/>
      <c r="ILP38"/>
      <c r="ILQ38" s="124"/>
      <c r="ILR38"/>
      <c r="ILS38" s="124"/>
      <c r="ILT38"/>
      <c r="ILU38" s="124"/>
      <c r="ILV38"/>
      <c r="ILW38" s="124"/>
      <c r="ILX38"/>
      <c r="ILY38" s="124"/>
      <c r="ILZ38"/>
      <c r="IMA38" s="124"/>
      <c r="IMB38"/>
      <c r="IMC38" s="124"/>
      <c r="IMD38"/>
      <c r="IME38" s="124"/>
      <c r="IMF38"/>
      <c r="IMG38" s="124"/>
      <c r="IMH38"/>
      <c r="IMI38" s="124"/>
      <c r="IMJ38"/>
      <c r="IMK38" s="124"/>
      <c r="IML38"/>
      <c r="IMM38" s="124"/>
      <c r="IMN38"/>
      <c r="IMO38" s="124"/>
      <c r="IMP38"/>
      <c r="IMQ38" s="124"/>
      <c r="IMR38"/>
      <c r="IMS38" s="124"/>
      <c r="IMT38"/>
      <c r="IMU38" s="124"/>
      <c r="IMV38"/>
      <c r="IMW38" s="124"/>
      <c r="IMX38"/>
      <c r="IMY38" s="124"/>
      <c r="IMZ38"/>
      <c r="INA38" s="124"/>
      <c r="INB38"/>
      <c r="INC38" s="124"/>
      <c r="IND38"/>
      <c r="INE38" s="124"/>
      <c r="INF38"/>
      <c r="ING38" s="124"/>
      <c r="INH38"/>
      <c r="INI38" s="124"/>
      <c r="INJ38"/>
      <c r="INK38" s="124"/>
      <c r="INL38"/>
      <c r="INM38" s="124"/>
      <c r="INN38"/>
      <c r="INO38" s="124"/>
      <c r="INP38"/>
      <c r="INQ38" s="124"/>
      <c r="INR38"/>
      <c r="INS38" s="124"/>
      <c r="INT38"/>
      <c r="INU38" s="124"/>
      <c r="INV38"/>
      <c r="INW38" s="124"/>
      <c r="INX38"/>
      <c r="INY38" s="124"/>
      <c r="INZ38"/>
      <c r="IOA38" s="124"/>
      <c r="IOB38"/>
      <c r="IOC38" s="124"/>
      <c r="IOD38"/>
      <c r="IOE38" s="124"/>
      <c r="IOF38"/>
      <c r="IOG38" s="124"/>
      <c r="IOH38"/>
      <c r="IOI38" s="124"/>
      <c r="IOJ38"/>
      <c r="IOK38" s="124"/>
      <c r="IOL38"/>
      <c r="IOM38" s="124"/>
      <c r="ION38"/>
      <c r="IOO38" s="124"/>
      <c r="IOP38"/>
      <c r="IOQ38" s="124"/>
      <c r="IOR38"/>
      <c r="IOS38" s="124"/>
      <c r="IOT38"/>
      <c r="IOU38" s="124"/>
      <c r="IOV38"/>
      <c r="IOW38" s="124"/>
      <c r="IOX38"/>
      <c r="IOY38" s="124"/>
      <c r="IOZ38"/>
      <c r="IPA38" s="124"/>
      <c r="IPB38"/>
      <c r="IPC38" s="124"/>
      <c r="IPD38"/>
      <c r="IPE38" s="124"/>
      <c r="IPF38"/>
      <c r="IPG38" s="124"/>
      <c r="IPH38"/>
      <c r="IPI38" s="124"/>
      <c r="IPJ38"/>
      <c r="IPK38" s="124"/>
      <c r="IPL38"/>
      <c r="IPM38" s="124"/>
      <c r="IPN38"/>
      <c r="IPO38" s="124"/>
      <c r="IPP38"/>
      <c r="IPQ38" s="124"/>
      <c r="IPR38"/>
      <c r="IPS38" s="124"/>
      <c r="IPT38"/>
      <c r="IPU38" s="124"/>
      <c r="IPV38"/>
      <c r="IPW38" s="124"/>
      <c r="IPX38"/>
      <c r="IPY38" s="124"/>
      <c r="IPZ38"/>
      <c r="IQA38" s="124"/>
      <c r="IQB38"/>
      <c r="IQC38" s="124"/>
      <c r="IQD38"/>
      <c r="IQE38" s="124"/>
      <c r="IQF38"/>
      <c r="IQG38" s="124"/>
      <c r="IQH38"/>
      <c r="IQI38" s="124"/>
      <c r="IQJ38"/>
      <c r="IQK38" s="124"/>
      <c r="IQL38"/>
      <c r="IQM38" s="124"/>
      <c r="IQN38"/>
      <c r="IQO38" s="124"/>
      <c r="IQP38"/>
      <c r="IQQ38" s="124"/>
      <c r="IQR38"/>
      <c r="IQS38" s="124"/>
      <c r="IQT38"/>
      <c r="IQU38" s="124"/>
      <c r="IQV38"/>
      <c r="IQW38" s="124"/>
      <c r="IQX38"/>
      <c r="IQY38" s="124"/>
      <c r="IQZ38"/>
      <c r="IRA38" s="124"/>
      <c r="IRB38"/>
      <c r="IRC38" s="124"/>
      <c r="IRD38"/>
      <c r="IRE38" s="124"/>
      <c r="IRF38"/>
      <c r="IRG38" s="124"/>
      <c r="IRH38"/>
      <c r="IRI38" s="124"/>
      <c r="IRJ38"/>
      <c r="IRK38" s="124"/>
      <c r="IRL38"/>
      <c r="IRM38" s="124"/>
      <c r="IRN38"/>
      <c r="IRO38" s="124"/>
      <c r="IRP38"/>
      <c r="IRQ38" s="124"/>
      <c r="IRR38"/>
      <c r="IRS38" s="124"/>
      <c r="IRT38"/>
      <c r="IRU38" s="124"/>
      <c r="IRV38"/>
      <c r="IRW38" s="124"/>
      <c r="IRX38"/>
      <c r="IRY38" s="124"/>
      <c r="IRZ38"/>
      <c r="ISA38" s="124"/>
      <c r="ISB38"/>
      <c r="ISC38" s="124"/>
      <c r="ISD38"/>
      <c r="ISE38" s="124"/>
      <c r="ISF38"/>
      <c r="ISG38" s="124"/>
      <c r="ISH38"/>
      <c r="ISI38" s="124"/>
      <c r="ISJ38"/>
      <c r="ISK38" s="124"/>
      <c r="ISL38"/>
      <c r="ISM38" s="124"/>
      <c r="ISN38"/>
      <c r="ISO38" s="124"/>
      <c r="ISP38"/>
      <c r="ISQ38" s="124"/>
      <c r="ISR38"/>
      <c r="ISS38" s="124"/>
      <c r="IST38"/>
      <c r="ISU38" s="124"/>
      <c r="ISV38"/>
      <c r="ISW38" s="124"/>
      <c r="ISX38"/>
      <c r="ISY38" s="124"/>
      <c r="ISZ38"/>
      <c r="ITA38" s="124"/>
      <c r="ITB38"/>
      <c r="ITC38" s="124"/>
      <c r="ITD38"/>
      <c r="ITE38" s="124"/>
      <c r="ITF38"/>
      <c r="ITG38" s="124"/>
      <c r="ITH38"/>
      <c r="ITI38" s="124"/>
      <c r="ITJ38"/>
      <c r="ITK38" s="124"/>
      <c r="ITL38"/>
      <c r="ITM38" s="124"/>
      <c r="ITN38"/>
      <c r="ITO38" s="124"/>
      <c r="ITP38"/>
      <c r="ITQ38" s="124"/>
      <c r="ITR38"/>
      <c r="ITS38" s="124"/>
      <c r="ITT38"/>
      <c r="ITU38" s="124"/>
      <c r="ITV38"/>
      <c r="ITW38" s="124"/>
      <c r="ITX38"/>
      <c r="ITY38" s="124"/>
      <c r="ITZ38"/>
      <c r="IUA38" s="124"/>
      <c r="IUB38"/>
      <c r="IUC38" s="124"/>
      <c r="IUD38"/>
      <c r="IUE38" s="124"/>
      <c r="IUF38"/>
      <c r="IUG38" s="124"/>
      <c r="IUH38"/>
      <c r="IUI38" s="124"/>
      <c r="IUJ38"/>
      <c r="IUK38" s="124"/>
      <c r="IUL38"/>
      <c r="IUM38" s="124"/>
      <c r="IUN38"/>
      <c r="IUO38" s="124"/>
      <c r="IUP38"/>
      <c r="IUQ38" s="124"/>
      <c r="IUR38"/>
      <c r="IUS38" s="124"/>
      <c r="IUT38"/>
      <c r="IUU38" s="124"/>
      <c r="IUV38"/>
      <c r="IUW38" s="124"/>
      <c r="IUX38"/>
      <c r="IUY38" s="124"/>
      <c r="IUZ38"/>
      <c r="IVA38" s="124"/>
      <c r="IVB38"/>
      <c r="IVC38" s="124"/>
      <c r="IVD38"/>
      <c r="IVE38" s="124"/>
      <c r="IVF38"/>
      <c r="IVG38" s="124"/>
      <c r="IVH38"/>
      <c r="IVI38" s="124"/>
      <c r="IVJ38"/>
      <c r="IVK38" s="124"/>
      <c r="IVL38"/>
      <c r="IVM38" s="124"/>
      <c r="IVN38"/>
      <c r="IVO38" s="124"/>
      <c r="IVP38"/>
      <c r="IVQ38" s="124"/>
      <c r="IVR38"/>
      <c r="IVS38" s="124"/>
      <c r="IVT38"/>
      <c r="IVU38" s="124"/>
      <c r="IVV38"/>
      <c r="IVW38" s="124"/>
      <c r="IVX38"/>
      <c r="IVY38" s="124"/>
      <c r="IVZ38"/>
      <c r="IWA38" s="124"/>
      <c r="IWB38"/>
      <c r="IWC38" s="124"/>
      <c r="IWD38"/>
      <c r="IWE38" s="124"/>
      <c r="IWF38"/>
      <c r="IWG38" s="124"/>
      <c r="IWH38"/>
      <c r="IWI38" s="124"/>
      <c r="IWJ38"/>
      <c r="IWK38" s="124"/>
      <c r="IWL38"/>
      <c r="IWM38" s="124"/>
      <c r="IWN38"/>
      <c r="IWO38" s="124"/>
      <c r="IWP38"/>
      <c r="IWQ38" s="124"/>
      <c r="IWR38"/>
      <c r="IWS38" s="124"/>
      <c r="IWT38"/>
      <c r="IWU38" s="124"/>
      <c r="IWV38"/>
      <c r="IWW38" s="124"/>
      <c r="IWX38"/>
      <c r="IWY38" s="124"/>
      <c r="IWZ38"/>
      <c r="IXA38" s="124"/>
      <c r="IXB38"/>
      <c r="IXC38" s="124"/>
      <c r="IXD38"/>
      <c r="IXE38" s="124"/>
      <c r="IXF38"/>
      <c r="IXG38" s="124"/>
      <c r="IXH38"/>
      <c r="IXI38" s="124"/>
      <c r="IXJ38"/>
      <c r="IXK38" s="124"/>
      <c r="IXL38"/>
      <c r="IXM38" s="124"/>
      <c r="IXN38"/>
      <c r="IXO38" s="124"/>
      <c r="IXP38"/>
      <c r="IXQ38" s="124"/>
      <c r="IXR38"/>
      <c r="IXS38" s="124"/>
      <c r="IXT38"/>
      <c r="IXU38" s="124"/>
      <c r="IXV38"/>
      <c r="IXW38" s="124"/>
      <c r="IXX38"/>
      <c r="IXY38" s="124"/>
      <c r="IXZ38"/>
      <c r="IYA38" s="124"/>
      <c r="IYB38"/>
      <c r="IYC38" s="124"/>
      <c r="IYD38"/>
      <c r="IYE38" s="124"/>
      <c r="IYF38"/>
      <c r="IYG38" s="124"/>
      <c r="IYH38"/>
      <c r="IYI38" s="124"/>
      <c r="IYJ38"/>
      <c r="IYK38" s="124"/>
      <c r="IYL38"/>
      <c r="IYM38" s="124"/>
      <c r="IYN38"/>
      <c r="IYO38" s="124"/>
      <c r="IYP38"/>
      <c r="IYQ38" s="124"/>
      <c r="IYR38"/>
      <c r="IYS38" s="124"/>
      <c r="IYT38"/>
      <c r="IYU38" s="124"/>
      <c r="IYV38"/>
      <c r="IYW38" s="124"/>
      <c r="IYX38"/>
      <c r="IYY38" s="124"/>
      <c r="IYZ38"/>
      <c r="IZA38" s="124"/>
      <c r="IZB38"/>
      <c r="IZC38" s="124"/>
      <c r="IZD38"/>
      <c r="IZE38" s="124"/>
      <c r="IZF38"/>
      <c r="IZG38" s="124"/>
      <c r="IZH38"/>
      <c r="IZI38" s="124"/>
      <c r="IZJ38"/>
      <c r="IZK38" s="124"/>
      <c r="IZL38"/>
      <c r="IZM38" s="124"/>
      <c r="IZN38"/>
      <c r="IZO38" s="124"/>
      <c r="IZP38"/>
      <c r="IZQ38" s="124"/>
      <c r="IZR38"/>
      <c r="IZS38" s="124"/>
      <c r="IZT38"/>
      <c r="IZU38" s="124"/>
      <c r="IZV38"/>
      <c r="IZW38" s="124"/>
      <c r="IZX38"/>
      <c r="IZY38" s="124"/>
      <c r="IZZ38"/>
      <c r="JAA38" s="124"/>
      <c r="JAB38"/>
      <c r="JAC38" s="124"/>
      <c r="JAD38"/>
      <c r="JAE38" s="124"/>
      <c r="JAF38"/>
      <c r="JAG38" s="124"/>
      <c r="JAH38"/>
      <c r="JAI38" s="124"/>
      <c r="JAJ38"/>
      <c r="JAK38" s="124"/>
      <c r="JAL38"/>
      <c r="JAM38" s="124"/>
      <c r="JAN38"/>
      <c r="JAO38" s="124"/>
      <c r="JAP38"/>
      <c r="JAQ38" s="124"/>
      <c r="JAR38"/>
      <c r="JAS38" s="124"/>
      <c r="JAT38"/>
      <c r="JAU38" s="124"/>
      <c r="JAV38"/>
      <c r="JAW38" s="124"/>
      <c r="JAX38"/>
      <c r="JAY38" s="124"/>
      <c r="JAZ38"/>
      <c r="JBA38" s="124"/>
      <c r="JBB38"/>
      <c r="JBC38" s="124"/>
      <c r="JBD38"/>
      <c r="JBE38" s="124"/>
      <c r="JBF38"/>
      <c r="JBG38" s="124"/>
      <c r="JBH38"/>
      <c r="JBI38" s="124"/>
      <c r="JBJ38"/>
      <c r="JBK38" s="124"/>
      <c r="JBL38"/>
      <c r="JBM38" s="124"/>
      <c r="JBN38"/>
      <c r="JBO38" s="124"/>
      <c r="JBP38"/>
      <c r="JBQ38" s="124"/>
      <c r="JBR38"/>
      <c r="JBS38" s="124"/>
      <c r="JBT38"/>
      <c r="JBU38" s="124"/>
      <c r="JBV38"/>
      <c r="JBW38" s="124"/>
      <c r="JBX38"/>
      <c r="JBY38" s="124"/>
      <c r="JBZ38"/>
      <c r="JCA38" s="124"/>
      <c r="JCB38"/>
      <c r="JCC38" s="124"/>
      <c r="JCD38"/>
      <c r="JCE38" s="124"/>
      <c r="JCF38"/>
      <c r="JCG38" s="124"/>
      <c r="JCH38"/>
      <c r="JCI38" s="124"/>
      <c r="JCJ38"/>
      <c r="JCK38" s="124"/>
      <c r="JCL38"/>
      <c r="JCM38" s="124"/>
      <c r="JCN38"/>
      <c r="JCO38" s="124"/>
      <c r="JCP38"/>
      <c r="JCQ38" s="124"/>
      <c r="JCR38"/>
      <c r="JCS38" s="124"/>
      <c r="JCT38"/>
      <c r="JCU38" s="124"/>
      <c r="JCV38"/>
      <c r="JCW38" s="124"/>
      <c r="JCX38"/>
      <c r="JCY38" s="124"/>
      <c r="JCZ38"/>
      <c r="JDA38" s="124"/>
      <c r="JDB38"/>
      <c r="JDC38" s="124"/>
      <c r="JDD38"/>
      <c r="JDE38" s="124"/>
      <c r="JDF38"/>
      <c r="JDG38" s="124"/>
      <c r="JDH38"/>
      <c r="JDI38" s="124"/>
      <c r="JDJ38"/>
      <c r="JDK38" s="124"/>
      <c r="JDL38"/>
      <c r="JDM38" s="124"/>
      <c r="JDN38"/>
      <c r="JDO38" s="124"/>
      <c r="JDP38"/>
      <c r="JDQ38" s="124"/>
      <c r="JDR38"/>
      <c r="JDS38" s="124"/>
      <c r="JDT38"/>
      <c r="JDU38" s="124"/>
      <c r="JDV38"/>
      <c r="JDW38" s="124"/>
      <c r="JDX38"/>
      <c r="JDY38" s="124"/>
      <c r="JDZ38"/>
      <c r="JEA38" s="124"/>
      <c r="JEB38"/>
      <c r="JEC38" s="124"/>
      <c r="JED38"/>
      <c r="JEE38" s="124"/>
      <c r="JEF38"/>
      <c r="JEG38" s="124"/>
      <c r="JEH38"/>
      <c r="JEI38" s="124"/>
      <c r="JEJ38"/>
      <c r="JEK38" s="124"/>
      <c r="JEL38"/>
      <c r="JEM38" s="124"/>
      <c r="JEN38"/>
      <c r="JEO38" s="124"/>
      <c r="JEP38"/>
      <c r="JEQ38" s="124"/>
      <c r="JER38"/>
      <c r="JES38" s="124"/>
      <c r="JET38"/>
      <c r="JEU38" s="124"/>
      <c r="JEV38"/>
      <c r="JEW38" s="124"/>
      <c r="JEX38"/>
      <c r="JEY38" s="124"/>
      <c r="JEZ38"/>
      <c r="JFA38" s="124"/>
      <c r="JFB38"/>
      <c r="JFC38" s="124"/>
      <c r="JFD38"/>
      <c r="JFE38" s="124"/>
      <c r="JFF38"/>
      <c r="JFG38" s="124"/>
      <c r="JFH38"/>
      <c r="JFI38" s="124"/>
      <c r="JFJ38"/>
      <c r="JFK38" s="124"/>
      <c r="JFL38"/>
      <c r="JFM38" s="124"/>
      <c r="JFN38"/>
      <c r="JFO38" s="124"/>
      <c r="JFP38"/>
      <c r="JFQ38" s="124"/>
      <c r="JFR38"/>
      <c r="JFS38" s="124"/>
      <c r="JFT38"/>
      <c r="JFU38" s="124"/>
      <c r="JFV38"/>
      <c r="JFW38" s="124"/>
      <c r="JFX38"/>
      <c r="JFY38" s="124"/>
      <c r="JFZ38"/>
      <c r="JGA38" s="124"/>
      <c r="JGB38"/>
      <c r="JGC38" s="124"/>
      <c r="JGD38"/>
      <c r="JGE38" s="124"/>
      <c r="JGF38"/>
      <c r="JGG38" s="124"/>
      <c r="JGH38"/>
      <c r="JGI38" s="124"/>
      <c r="JGJ38"/>
      <c r="JGK38" s="124"/>
      <c r="JGL38"/>
      <c r="JGM38" s="124"/>
      <c r="JGN38"/>
      <c r="JGO38" s="124"/>
      <c r="JGP38"/>
      <c r="JGQ38" s="124"/>
      <c r="JGR38"/>
      <c r="JGS38" s="124"/>
      <c r="JGT38"/>
      <c r="JGU38" s="124"/>
      <c r="JGV38"/>
      <c r="JGW38" s="124"/>
      <c r="JGX38"/>
      <c r="JGY38" s="124"/>
      <c r="JGZ38"/>
      <c r="JHA38" s="124"/>
      <c r="JHB38"/>
      <c r="JHC38" s="124"/>
      <c r="JHD38"/>
      <c r="JHE38" s="124"/>
      <c r="JHF38"/>
      <c r="JHG38" s="124"/>
      <c r="JHH38"/>
      <c r="JHI38" s="124"/>
      <c r="JHJ38"/>
      <c r="JHK38" s="124"/>
      <c r="JHL38"/>
      <c r="JHM38" s="124"/>
      <c r="JHN38"/>
      <c r="JHO38" s="124"/>
      <c r="JHP38"/>
      <c r="JHQ38" s="124"/>
      <c r="JHR38"/>
      <c r="JHS38" s="124"/>
      <c r="JHT38"/>
      <c r="JHU38" s="124"/>
      <c r="JHV38"/>
      <c r="JHW38" s="124"/>
      <c r="JHX38"/>
      <c r="JHY38" s="124"/>
      <c r="JHZ38"/>
      <c r="JIA38" s="124"/>
      <c r="JIB38"/>
      <c r="JIC38" s="124"/>
      <c r="JID38"/>
      <c r="JIE38" s="124"/>
      <c r="JIF38"/>
      <c r="JIG38" s="124"/>
      <c r="JIH38"/>
      <c r="JII38" s="124"/>
      <c r="JIJ38"/>
      <c r="JIK38" s="124"/>
      <c r="JIL38"/>
      <c r="JIM38" s="124"/>
      <c r="JIN38"/>
      <c r="JIO38" s="124"/>
      <c r="JIP38"/>
      <c r="JIQ38" s="124"/>
      <c r="JIR38"/>
      <c r="JIS38" s="124"/>
      <c r="JIT38"/>
      <c r="JIU38" s="124"/>
      <c r="JIV38"/>
      <c r="JIW38" s="124"/>
      <c r="JIX38"/>
      <c r="JIY38" s="124"/>
      <c r="JIZ38"/>
      <c r="JJA38" s="124"/>
      <c r="JJB38"/>
      <c r="JJC38" s="124"/>
      <c r="JJD38"/>
      <c r="JJE38" s="124"/>
      <c r="JJF38"/>
      <c r="JJG38" s="124"/>
      <c r="JJH38"/>
      <c r="JJI38" s="124"/>
      <c r="JJJ38"/>
      <c r="JJK38" s="124"/>
      <c r="JJL38"/>
      <c r="JJM38" s="124"/>
      <c r="JJN38"/>
      <c r="JJO38" s="124"/>
      <c r="JJP38"/>
      <c r="JJQ38" s="124"/>
      <c r="JJR38"/>
      <c r="JJS38" s="124"/>
      <c r="JJT38"/>
      <c r="JJU38" s="124"/>
      <c r="JJV38"/>
      <c r="JJW38" s="124"/>
      <c r="JJX38"/>
      <c r="JJY38" s="124"/>
      <c r="JJZ38"/>
      <c r="JKA38" s="124"/>
      <c r="JKB38"/>
      <c r="JKC38" s="124"/>
      <c r="JKD38"/>
      <c r="JKE38" s="124"/>
      <c r="JKF38"/>
      <c r="JKG38" s="124"/>
      <c r="JKH38"/>
      <c r="JKI38" s="124"/>
      <c r="JKJ38"/>
      <c r="JKK38" s="124"/>
      <c r="JKL38"/>
      <c r="JKM38" s="124"/>
      <c r="JKN38"/>
      <c r="JKO38" s="124"/>
      <c r="JKP38"/>
      <c r="JKQ38" s="124"/>
      <c r="JKR38"/>
      <c r="JKS38" s="124"/>
      <c r="JKT38"/>
      <c r="JKU38" s="124"/>
      <c r="JKV38"/>
      <c r="JKW38" s="124"/>
      <c r="JKX38"/>
      <c r="JKY38" s="124"/>
      <c r="JKZ38"/>
      <c r="JLA38" s="124"/>
      <c r="JLB38"/>
      <c r="JLC38" s="124"/>
      <c r="JLD38"/>
      <c r="JLE38" s="124"/>
      <c r="JLF38"/>
      <c r="JLG38" s="124"/>
      <c r="JLH38"/>
      <c r="JLI38" s="124"/>
      <c r="JLJ38"/>
      <c r="JLK38" s="124"/>
      <c r="JLL38"/>
      <c r="JLM38" s="124"/>
      <c r="JLN38"/>
      <c r="JLO38" s="124"/>
      <c r="JLP38"/>
      <c r="JLQ38" s="124"/>
      <c r="JLR38"/>
      <c r="JLS38" s="124"/>
      <c r="JLT38"/>
      <c r="JLU38" s="124"/>
      <c r="JLV38"/>
      <c r="JLW38" s="124"/>
      <c r="JLX38"/>
      <c r="JLY38" s="124"/>
      <c r="JLZ38"/>
      <c r="JMA38" s="124"/>
      <c r="JMB38"/>
      <c r="JMC38" s="124"/>
      <c r="JMD38"/>
      <c r="JME38" s="124"/>
      <c r="JMF38"/>
      <c r="JMG38" s="124"/>
      <c r="JMH38"/>
      <c r="JMI38" s="124"/>
      <c r="JMJ38"/>
      <c r="JMK38" s="124"/>
      <c r="JML38"/>
      <c r="JMM38" s="124"/>
      <c r="JMN38"/>
      <c r="JMO38" s="124"/>
      <c r="JMP38"/>
      <c r="JMQ38" s="124"/>
      <c r="JMR38"/>
      <c r="JMS38" s="124"/>
      <c r="JMT38"/>
      <c r="JMU38" s="124"/>
      <c r="JMV38"/>
      <c r="JMW38" s="124"/>
      <c r="JMX38"/>
      <c r="JMY38" s="124"/>
      <c r="JMZ38"/>
      <c r="JNA38" s="124"/>
      <c r="JNB38"/>
      <c r="JNC38" s="124"/>
      <c r="JND38"/>
      <c r="JNE38" s="124"/>
      <c r="JNF38"/>
      <c r="JNG38" s="124"/>
      <c r="JNH38"/>
      <c r="JNI38" s="124"/>
      <c r="JNJ38"/>
      <c r="JNK38" s="124"/>
      <c r="JNL38"/>
      <c r="JNM38" s="124"/>
      <c r="JNN38"/>
      <c r="JNO38" s="124"/>
      <c r="JNP38"/>
      <c r="JNQ38" s="124"/>
      <c r="JNR38"/>
      <c r="JNS38" s="124"/>
      <c r="JNT38"/>
      <c r="JNU38" s="124"/>
      <c r="JNV38"/>
      <c r="JNW38" s="124"/>
      <c r="JNX38"/>
      <c r="JNY38" s="124"/>
      <c r="JNZ38"/>
      <c r="JOA38" s="124"/>
      <c r="JOB38"/>
      <c r="JOC38" s="124"/>
      <c r="JOD38"/>
      <c r="JOE38" s="124"/>
      <c r="JOF38"/>
      <c r="JOG38" s="124"/>
      <c r="JOH38"/>
      <c r="JOI38" s="124"/>
      <c r="JOJ38"/>
      <c r="JOK38" s="124"/>
      <c r="JOL38"/>
      <c r="JOM38" s="124"/>
      <c r="JON38"/>
      <c r="JOO38" s="124"/>
      <c r="JOP38"/>
      <c r="JOQ38" s="124"/>
      <c r="JOR38"/>
      <c r="JOS38" s="124"/>
      <c r="JOT38"/>
      <c r="JOU38" s="124"/>
      <c r="JOV38"/>
      <c r="JOW38" s="124"/>
      <c r="JOX38"/>
      <c r="JOY38" s="124"/>
      <c r="JOZ38"/>
      <c r="JPA38" s="124"/>
      <c r="JPB38"/>
      <c r="JPC38" s="124"/>
      <c r="JPD38"/>
      <c r="JPE38" s="124"/>
      <c r="JPF38"/>
      <c r="JPG38" s="124"/>
      <c r="JPH38"/>
      <c r="JPI38" s="124"/>
      <c r="JPJ38"/>
      <c r="JPK38" s="124"/>
      <c r="JPL38"/>
      <c r="JPM38" s="124"/>
      <c r="JPN38"/>
      <c r="JPO38" s="124"/>
      <c r="JPP38"/>
      <c r="JPQ38" s="124"/>
      <c r="JPR38"/>
      <c r="JPS38" s="124"/>
      <c r="JPT38"/>
      <c r="JPU38" s="124"/>
      <c r="JPV38"/>
      <c r="JPW38" s="124"/>
      <c r="JPX38"/>
      <c r="JPY38" s="124"/>
      <c r="JPZ38"/>
      <c r="JQA38" s="124"/>
      <c r="JQB38"/>
      <c r="JQC38" s="124"/>
      <c r="JQD38"/>
      <c r="JQE38" s="124"/>
      <c r="JQF38"/>
      <c r="JQG38" s="124"/>
      <c r="JQH38"/>
      <c r="JQI38" s="124"/>
      <c r="JQJ38"/>
      <c r="JQK38" s="124"/>
      <c r="JQL38"/>
      <c r="JQM38" s="124"/>
      <c r="JQN38"/>
      <c r="JQO38" s="124"/>
      <c r="JQP38"/>
      <c r="JQQ38" s="124"/>
      <c r="JQR38"/>
      <c r="JQS38" s="124"/>
      <c r="JQT38"/>
      <c r="JQU38" s="124"/>
      <c r="JQV38"/>
      <c r="JQW38" s="124"/>
      <c r="JQX38"/>
      <c r="JQY38" s="124"/>
      <c r="JQZ38"/>
      <c r="JRA38" s="124"/>
      <c r="JRB38"/>
      <c r="JRC38" s="124"/>
      <c r="JRD38"/>
      <c r="JRE38" s="124"/>
      <c r="JRF38"/>
      <c r="JRG38" s="124"/>
      <c r="JRH38"/>
      <c r="JRI38" s="124"/>
      <c r="JRJ38"/>
      <c r="JRK38" s="124"/>
      <c r="JRL38"/>
      <c r="JRM38" s="124"/>
      <c r="JRN38"/>
      <c r="JRO38" s="124"/>
      <c r="JRP38"/>
      <c r="JRQ38" s="124"/>
      <c r="JRR38"/>
      <c r="JRS38" s="124"/>
      <c r="JRT38"/>
      <c r="JRU38" s="124"/>
      <c r="JRV38"/>
      <c r="JRW38" s="124"/>
      <c r="JRX38"/>
      <c r="JRY38" s="124"/>
      <c r="JRZ38"/>
      <c r="JSA38" s="124"/>
      <c r="JSB38"/>
      <c r="JSC38" s="124"/>
      <c r="JSD38"/>
      <c r="JSE38" s="124"/>
      <c r="JSF38"/>
      <c r="JSG38" s="124"/>
      <c r="JSH38"/>
      <c r="JSI38" s="124"/>
      <c r="JSJ38"/>
      <c r="JSK38" s="124"/>
      <c r="JSL38"/>
      <c r="JSM38" s="124"/>
      <c r="JSN38"/>
      <c r="JSO38" s="124"/>
      <c r="JSP38"/>
      <c r="JSQ38" s="124"/>
      <c r="JSR38"/>
      <c r="JSS38" s="124"/>
      <c r="JST38"/>
      <c r="JSU38" s="124"/>
      <c r="JSV38"/>
      <c r="JSW38" s="124"/>
      <c r="JSX38"/>
      <c r="JSY38" s="124"/>
      <c r="JSZ38"/>
      <c r="JTA38" s="124"/>
      <c r="JTB38"/>
      <c r="JTC38" s="124"/>
      <c r="JTD38"/>
      <c r="JTE38" s="124"/>
      <c r="JTF38"/>
      <c r="JTG38" s="124"/>
      <c r="JTH38"/>
      <c r="JTI38" s="124"/>
      <c r="JTJ38"/>
      <c r="JTK38" s="124"/>
      <c r="JTL38"/>
      <c r="JTM38" s="124"/>
      <c r="JTN38"/>
      <c r="JTO38" s="124"/>
      <c r="JTP38"/>
      <c r="JTQ38" s="124"/>
      <c r="JTR38"/>
      <c r="JTS38" s="124"/>
      <c r="JTT38"/>
      <c r="JTU38" s="124"/>
      <c r="JTV38"/>
      <c r="JTW38" s="124"/>
      <c r="JTX38"/>
      <c r="JTY38" s="124"/>
      <c r="JTZ38"/>
      <c r="JUA38" s="124"/>
      <c r="JUB38"/>
      <c r="JUC38" s="124"/>
      <c r="JUD38"/>
      <c r="JUE38" s="124"/>
      <c r="JUF38"/>
      <c r="JUG38" s="124"/>
      <c r="JUH38"/>
      <c r="JUI38" s="124"/>
      <c r="JUJ38"/>
      <c r="JUK38" s="124"/>
      <c r="JUL38"/>
      <c r="JUM38" s="124"/>
      <c r="JUN38"/>
      <c r="JUO38" s="124"/>
      <c r="JUP38"/>
      <c r="JUQ38" s="124"/>
      <c r="JUR38"/>
      <c r="JUS38" s="124"/>
      <c r="JUT38"/>
      <c r="JUU38" s="124"/>
      <c r="JUV38"/>
      <c r="JUW38" s="124"/>
      <c r="JUX38"/>
      <c r="JUY38" s="124"/>
      <c r="JUZ38"/>
      <c r="JVA38" s="124"/>
      <c r="JVB38"/>
      <c r="JVC38" s="124"/>
      <c r="JVD38"/>
      <c r="JVE38" s="124"/>
      <c r="JVF38"/>
      <c r="JVG38" s="124"/>
      <c r="JVH38"/>
      <c r="JVI38" s="124"/>
      <c r="JVJ38"/>
      <c r="JVK38" s="124"/>
      <c r="JVL38"/>
      <c r="JVM38" s="124"/>
      <c r="JVN38"/>
      <c r="JVO38" s="124"/>
      <c r="JVP38"/>
      <c r="JVQ38" s="124"/>
      <c r="JVR38"/>
      <c r="JVS38" s="124"/>
      <c r="JVT38"/>
      <c r="JVU38" s="124"/>
      <c r="JVV38"/>
      <c r="JVW38" s="124"/>
      <c r="JVX38"/>
      <c r="JVY38" s="124"/>
      <c r="JVZ38"/>
      <c r="JWA38" s="124"/>
      <c r="JWB38"/>
      <c r="JWC38" s="124"/>
      <c r="JWD38"/>
      <c r="JWE38" s="124"/>
      <c r="JWF38"/>
      <c r="JWG38" s="124"/>
      <c r="JWH38"/>
      <c r="JWI38" s="124"/>
      <c r="JWJ38"/>
      <c r="JWK38" s="124"/>
      <c r="JWL38"/>
      <c r="JWM38" s="124"/>
      <c r="JWN38"/>
      <c r="JWO38" s="124"/>
      <c r="JWP38"/>
      <c r="JWQ38" s="124"/>
      <c r="JWR38"/>
      <c r="JWS38" s="124"/>
      <c r="JWT38"/>
      <c r="JWU38" s="124"/>
      <c r="JWV38"/>
      <c r="JWW38" s="124"/>
      <c r="JWX38"/>
      <c r="JWY38" s="124"/>
      <c r="JWZ38"/>
      <c r="JXA38" s="124"/>
      <c r="JXB38"/>
      <c r="JXC38" s="124"/>
      <c r="JXD38"/>
      <c r="JXE38" s="124"/>
      <c r="JXF38"/>
      <c r="JXG38" s="124"/>
      <c r="JXH38"/>
      <c r="JXI38" s="124"/>
      <c r="JXJ38"/>
      <c r="JXK38" s="124"/>
      <c r="JXL38"/>
      <c r="JXM38" s="124"/>
      <c r="JXN38"/>
      <c r="JXO38" s="124"/>
      <c r="JXP38"/>
      <c r="JXQ38" s="124"/>
      <c r="JXR38"/>
      <c r="JXS38" s="124"/>
      <c r="JXT38"/>
      <c r="JXU38" s="124"/>
      <c r="JXV38"/>
      <c r="JXW38" s="124"/>
      <c r="JXX38"/>
      <c r="JXY38" s="124"/>
      <c r="JXZ38"/>
      <c r="JYA38" s="124"/>
      <c r="JYB38"/>
      <c r="JYC38" s="124"/>
      <c r="JYD38"/>
      <c r="JYE38" s="124"/>
      <c r="JYF38"/>
      <c r="JYG38" s="124"/>
      <c r="JYH38"/>
      <c r="JYI38" s="124"/>
      <c r="JYJ38"/>
      <c r="JYK38" s="124"/>
      <c r="JYL38"/>
      <c r="JYM38" s="124"/>
      <c r="JYN38"/>
      <c r="JYO38" s="124"/>
      <c r="JYP38"/>
      <c r="JYQ38" s="124"/>
      <c r="JYR38"/>
      <c r="JYS38" s="124"/>
      <c r="JYT38"/>
      <c r="JYU38" s="124"/>
      <c r="JYV38"/>
      <c r="JYW38" s="124"/>
      <c r="JYX38"/>
      <c r="JYY38" s="124"/>
      <c r="JYZ38"/>
      <c r="JZA38" s="124"/>
      <c r="JZB38"/>
      <c r="JZC38" s="124"/>
      <c r="JZD38"/>
      <c r="JZE38" s="124"/>
      <c r="JZF38"/>
      <c r="JZG38" s="124"/>
      <c r="JZH38"/>
      <c r="JZI38" s="124"/>
      <c r="JZJ38"/>
      <c r="JZK38" s="124"/>
      <c r="JZL38"/>
      <c r="JZM38" s="124"/>
      <c r="JZN38"/>
      <c r="JZO38" s="124"/>
      <c r="JZP38"/>
      <c r="JZQ38" s="124"/>
      <c r="JZR38"/>
      <c r="JZS38" s="124"/>
      <c r="JZT38"/>
      <c r="JZU38" s="124"/>
      <c r="JZV38"/>
      <c r="JZW38" s="124"/>
      <c r="JZX38"/>
      <c r="JZY38" s="124"/>
      <c r="JZZ38"/>
      <c r="KAA38" s="124"/>
      <c r="KAB38"/>
      <c r="KAC38" s="124"/>
      <c r="KAD38"/>
      <c r="KAE38" s="124"/>
      <c r="KAF38"/>
      <c r="KAG38" s="124"/>
      <c r="KAH38"/>
      <c r="KAI38" s="124"/>
      <c r="KAJ38"/>
      <c r="KAK38" s="124"/>
      <c r="KAL38"/>
      <c r="KAM38" s="124"/>
      <c r="KAN38"/>
      <c r="KAO38" s="124"/>
      <c r="KAP38"/>
      <c r="KAQ38" s="124"/>
      <c r="KAR38"/>
      <c r="KAS38" s="124"/>
      <c r="KAT38"/>
      <c r="KAU38" s="124"/>
      <c r="KAV38"/>
      <c r="KAW38" s="124"/>
      <c r="KAX38"/>
      <c r="KAY38" s="124"/>
      <c r="KAZ38"/>
      <c r="KBA38" s="124"/>
      <c r="KBB38"/>
      <c r="KBC38" s="124"/>
      <c r="KBD38"/>
      <c r="KBE38" s="124"/>
      <c r="KBF38"/>
      <c r="KBG38" s="124"/>
      <c r="KBH38"/>
      <c r="KBI38" s="124"/>
      <c r="KBJ38"/>
      <c r="KBK38" s="124"/>
      <c r="KBL38"/>
      <c r="KBM38" s="124"/>
      <c r="KBN38"/>
      <c r="KBO38" s="124"/>
      <c r="KBP38"/>
      <c r="KBQ38" s="124"/>
      <c r="KBR38"/>
      <c r="KBS38" s="124"/>
      <c r="KBT38"/>
      <c r="KBU38" s="124"/>
      <c r="KBV38"/>
      <c r="KBW38" s="124"/>
      <c r="KBX38"/>
      <c r="KBY38" s="124"/>
      <c r="KBZ38"/>
      <c r="KCA38" s="124"/>
      <c r="KCB38"/>
      <c r="KCC38" s="124"/>
      <c r="KCD38"/>
      <c r="KCE38" s="124"/>
      <c r="KCF38"/>
      <c r="KCG38" s="124"/>
      <c r="KCH38"/>
      <c r="KCI38" s="124"/>
      <c r="KCJ38"/>
      <c r="KCK38" s="124"/>
      <c r="KCL38"/>
      <c r="KCM38" s="124"/>
      <c r="KCN38"/>
      <c r="KCO38" s="124"/>
      <c r="KCP38"/>
      <c r="KCQ38" s="124"/>
      <c r="KCR38"/>
      <c r="KCS38" s="124"/>
      <c r="KCT38"/>
      <c r="KCU38" s="124"/>
      <c r="KCV38"/>
      <c r="KCW38" s="124"/>
      <c r="KCX38"/>
      <c r="KCY38" s="124"/>
      <c r="KCZ38"/>
      <c r="KDA38" s="124"/>
      <c r="KDB38"/>
      <c r="KDC38" s="124"/>
      <c r="KDD38"/>
      <c r="KDE38" s="124"/>
      <c r="KDF38"/>
      <c r="KDG38" s="124"/>
      <c r="KDH38"/>
      <c r="KDI38" s="124"/>
      <c r="KDJ38"/>
      <c r="KDK38" s="124"/>
      <c r="KDL38"/>
      <c r="KDM38" s="124"/>
      <c r="KDN38"/>
      <c r="KDO38" s="124"/>
      <c r="KDP38"/>
      <c r="KDQ38" s="124"/>
      <c r="KDR38"/>
      <c r="KDS38" s="124"/>
      <c r="KDT38"/>
      <c r="KDU38" s="124"/>
      <c r="KDV38"/>
      <c r="KDW38" s="124"/>
      <c r="KDX38"/>
      <c r="KDY38" s="124"/>
      <c r="KDZ38"/>
      <c r="KEA38" s="124"/>
      <c r="KEB38"/>
      <c r="KEC38" s="124"/>
      <c r="KED38"/>
      <c r="KEE38" s="124"/>
      <c r="KEF38"/>
      <c r="KEG38" s="124"/>
      <c r="KEH38"/>
      <c r="KEI38" s="124"/>
      <c r="KEJ38"/>
      <c r="KEK38" s="124"/>
      <c r="KEL38"/>
      <c r="KEM38" s="124"/>
      <c r="KEN38"/>
      <c r="KEO38" s="124"/>
      <c r="KEP38"/>
      <c r="KEQ38" s="124"/>
      <c r="KER38"/>
      <c r="KES38" s="124"/>
      <c r="KET38"/>
      <c r="KEU38" s="124"/>
      <c r="KEV38"/>
      <c r="KEW38" s="124"/>
      <c r="KEX38"/>
      <c r="KEY38" s="124"/>
      <c r="KEZ38"/>
      <c r="KFA38" s="124"/>
      <c r="KFB38"/>
      <c r="KFC38" s="124"/>
      <c r="KFD38"/>
      <c r="KFE38" s="124"/>
      <c r="KFF38"/>
      <c r="KFG38" s="124"/>
      <c r="KFH38"/>
      <c r="KFI38" s="124"/>
      <c r="KFJ38"/>
      <c r="KFK38" s="124"/>
      <c r="KFL38"/>
      <c r="KFM38" s="124"/>
      <c r="KFN38"/>
      <c r="KFO38" s="124"/>
      <c r="KFP38"/>
      <c r="KFQ38" s="124"/>
      <c r="KFR38"/>
      <c r="KFS38" s="124"/>
      <c r="KFT38"/>
      <c r="KFU38" s="124"/>
      <c r="KFV38"/>
      <c r="KFW38" s="124"/>
      <c r="KFX38"/>
      <c r="KFY38" s="124"/>
      <c r="KFZ38"/>
      <c r="KGA38" s="124"/>
      <c r="KGB38"/>
      <c r="KGC38" s="124"/>
      <c r="KGD38"/>
      <c r="KGE38" s="124"/>
      <c r="KGF38"/>
      <c r="KGG38" s="124"/>
      <c r="KGH38"/>
      <c r="KGI38" s="124"/>
      <c r="KGJ38"/>
      <c r="KGK38" s="124"/>
      <c r="KGL38"/>
      <c r="KGM38" s="124"/>
      <c r="KGN38"/>
      <c r="KGO38" s="124"/>
      <c r="KGP38"/>
      <c r="KGQ38" s="124"/>
      <c r="KGR38"/>
      <c r="KGS38" s="124"/>
      <c r="KGT38"/>
      <c r="KGU38" s="124"/>
      <c r="KGV38"/>
      <c r="KGW38" s="124"/>
      <c r="KGX38"/>
      <c r="KGY38" s="124"/>
      <c r="KGZ38"/>
      <c r="KHA38" s="124"/>
      <c r="KHB38"/>
      <c r="KHC38" s="124"/>
      <c r="KHD38"/>
      <c r="KHE38" s="124"/>
      <c r="KHF38"/>
      <c r="KHG38" s="124"/>
      <c r="KHH38"/>
      <c r="KHI38" s="124"/>
      <c r="KHJ38"/>
      <c r="KHK38" s="124"/>
      <c r="KHL38"/>
      <c r="KHM38" s="124"/>
      <c r="KHN38"/>
      <c r="KHO38" s="124"/>
      <c r="KHP38"/>
      <c r="KHQ38" s="124"/>
      <c r="KHR38"/>
      <c r="KHS38" s="124"/>
      <c r="KHT38"/>
      <c r="KHU38" s="124"/>
      <c r="KHV38"/>
      <c r="KHW38" s="124"/>
      <c r="KHX38"/>
      <c r="KHY38" s="124"/>
      <c r="KHZ38"/>
      <c r="KIA38" s="124"/>
      <c r="KIB38"/>
      <c r="KIC38" s="124"/>
      <c r="KID38"/>
      <c r="KIE38" s="124"/>
      <c r="KIF38"/>
      <c r="KIG38" s="124"/>
      <c r="KIH38"/>
      <c r="KII38" s="124"/>
      <c r="KIJ38"/>
      <c r="KIK38" s="124"/>
      <c r="KIL38"/>
      <c r="KIM38" s="124"/>
      <c r="KIN38"/>
      <c r="KIO38" s="124"/>
      <c r="KIP38"/>
      <c r="KIQ38" s="124"/>
      <c r="KIR38"/>
      <c r="KIS38" s="124"/>
      <c r="KIT38"/>
      <c r="KIU38" s="124"/>
      <c r="KIV38"/>
      <c r="KIW38" s="124"/>
      <c r="KIX38"/>
      <c r="KIY38" s="124"/>
      <c r="KIZ38"/>
      <c r="KJA38" s="124"/>
      <c r="KJB38"/>
      <c r="KJC38" s="124"/>
      <c r="KJD38"/>
      <c r="KJE38" s="124"/>
      <c r="KJF38"/>
      <c r="KJG38" s="124"/>
      <c r="KJH38"/>
      <c r="KJI38" s="124"/>
      <c r="KJJ38"/>
      <c r="KJK38" s="124"/>
      <c r="KJL38"/>
      <c r="KJM38" s="124"/>
      <c r="KJN38"/>
      <c r="KJO38" s="124"/>
      <c r="KJP38"/>
      <c r="KJQ38" s="124"/>
      <c r="KJR38"/>
      <c r="KJS38" s="124"/>
      <c r="KJT38"/>
      <c r="KJU38" s="124"/>
      <c r="KJV38"/>
      <c r="KJW38" s="124"/>
      <c r="KJX38"/>
      <c r="KJY38" s="124"/>
      <c r="KJZ38"/>
      <c r="KKA38" s="124"/>
      <c r="KKB38"/>
      <c r="KKC38" s="124"/>
      <c r="KKD38"/>
      <c r="KKE38" s="124"/>
      <c r="KKF38"/>
      <c r="KKG38" s="124"/>
      <c r="KKH38"/>
      <c r="KKI38" s="124"/>
      <c r="KKJ38"/>
      <c r="KKK38" s="124"/>
      <c r="KKL38"/>
      <c r="KKM38" s="124"/>
      <c r="KKN38"/>
      <c r="KKO38" s="124"/>
      <c r="KKP38"/>
      <c r="KKQ38" s="124"/>
      <c r="KKR38"/>
      <c r="KKS38" s="124"/>
      <c r="KKT38"/>
      <c r="KKU38" s="124"/>
      <c r="KKV38"/>
      <c r="KKW38" s="124"/>
      <c r="KKX38"/>
      <c r="KKY38" s="124"/>
      <c r="KKZ38"/>
      <c r="KLA38" s="124"/>
      <c r="KLB38"/>
      <c r="KLC38" s="124"/>
      <c r="KLD38"/>
      <c r="KLE38" s="124"/>
      <c r="KLF38"/>
      <c r="KLG38" s="124"/>
      <c r="KLH38"/>
      <c r="KLI38" s="124"/>
      <c r="KLJ38"/>
      <c r="KLK38" s="124"/>
      <c r="KLL38"/>
      <c r="KLM38" s="124"/>
      <c r="KLN38"/>
      <c r="KLO38" s="124"/>
      <c r="KLP38"/>
      <c r="KLQ38" s="124"/>
      <c r="KLR38"/>
      <c r="KLS38" s="124"/>
      <c r="KLT38"/>
      <c r="KLU38" s="124"/>
      <c r="KLV38"/>
      <c r="KLW38" s="124"/>
      <c r="KLX38"/>
      <c r="KLY38" s="124"/>
      <c r="KLZ38"/>
      <c r="KMA38" s="124"/>
      <c r="KMB38"/>
      <c r="KMC38" s="124"/>
      <c r="KMD38"/>
      <c r="KME38" s="124"/>
      <c r="KMF38"/>
      <c r="KMG38" s="124"/>
      <c r="KMH38"/>
      <c r="KMI38" s="124"/>
      <c r="KMJ38"/>
      <c r="KMK38" s="124"/>
      <c r="KML38"/>
      <c r="KMM38" s="124"/>
      <c r="KMN38"/>
      <c r="KMO38" s="124"/>
      <c r="KMP38"/>
      <c r="KMQ38" s="124"/>
      <c r="KMR38"/>
      <c r="KMS38" s="124"/>
      <c r="KMT38"/>
      <c r="KMU38" s="124"/>
      <c r="KMV38"/>
      <c r="KMW38" s="124"/>
      <c r="KMX38"/>
      <c r="KMY38" s="124"/>
      <c r="KMZ38"/>
      <c r="KNA38" s="124"/>
      <c r="KNB38"/>
      <c r="KNC38" s="124"/>
      <c r="KND38"/>
      <c r="KNE38" s="124"/>
      <c r="KNF38"/>
      <c r="KNG38" s="124"/>
      <c r="KNH38"/>
      <c r="KNI38" s="124"/>
      <c r="KNJ38"/>
      <c r="KNK38" s="124"/>
      <c r="KNL38"/>
      <c r="KNM38" s="124"/>
      <c r="KNN38"/>
      <c r="KNO38" s="124"/>
      <c r="KNP38"/>
      <c r="KNQ38" s="124"/>
      <c r="KNR38"/>
      <c r="KNS38" s="124"/>
      <c r="KNT38"/>
      <c r="KNU38" s="124"/>
      <c r="KNV38"/>
      <c r="KNW38" s="124"/>
      <c r="KNX38"/>
      <c r="KNY38" s="124"/>
      <c r="KNZ38"/>
      <c r="KOA38" s="124"/>
      <c r="KOB38"/>
      <c r="KOC38" s="124"/>
      <c r="KOD38"/>
      <c r="KOE38" s="124"/>
      <c r="KOF38"/>
      <c r="KOG38" s="124"/>
      <c r="KOH38"/>
      <c r="KOI38" s="124"/>
      <c r="KOJ38"/>
      <c r="KOK38" s="124"/>
      <c r="KOL38"/>
      <c r="KOM38" s="124"/>
      <c r="KON38"/>
      <c r="KOO38" s="124"/>
      <c r="KOP38"/>
      <c r="KOQ38" s="124"/>
      <c r="KOR38"/>
      <c r="KOS38" s="124"/>
      <c r="KOT38"/>
      <c r="KOU38" s="124"/>
      <c r="KOV38"/>
      <c r="KOW38" s="124"/>
      <c r="KOX38"/>
      <c r="KOY38" s="124"/>
      <c r="KOZ38"/>
      <c r="KPA38" s="124"/>
      <c r="KPB38"/>
      <c r="KPC38" s="124"/>
      <c r="KPD38"/>
      <c r="KPE38" s="124"/>
      <c r="KPF38"/>
      <c r="KPG38" s="124"/>
      <c r="KPH38"/>
      <c r="KPI38" s="124"/>
      <c r="KPJ38"/>
      <c r="KPK38" s="124"/>
      <c r="KPL38"/>
      <c r="KPM38" s="124"/>
      <c r="KPN38"/>
      <c r="KPO38" s="124"/>
      <c r="KPP38"/>
      <c r="KPQ38" s="124"/>
      <c r="KPR38"/>
      <c r="KPS38" s="124"/>
      <c r="KPT38"/>
      <c r="KPU38" s="124"/>
      <c r="KPV38"/>
      <c r="KPW38" s="124"/>
      <c r="KPX38"/>
      <c r="KPY38" s="124"/>
      <c r="KPZ38"/>
      <c r="KQA38" s="124"/>
      <c r="KQB38"/>
      <c r="KQC38" s="124"/>
      <c r="KQD38"/>
      <c r="KQE38" s="124"/>
      <c r="KQF38"/>
      <c r="KQG38" s="124"/>
      <c r="KQH38"/>
      <c r="KQI38" s="124"/>
      <c r="KQJ38"/>
      <c r="KQK38" s="124"/>
      <c r="KQL38"/>
      <c r="KQM38" s="124"/>
      <c r="KQN38"/>
      <c r="KQO38" s="124"/>
      <c r="KQP38"/>
      <c r="KQQ38" s="124"/>
      <c r="KQR38"/>
      <c r="KQS38" s="124"/>
      <c r="KQT38"/>
      <c r="KQU38" s="124"/>
      <c r="KQV38"/>
      <c r="KQW38" s="124"/>
      <c r="KQX38"/>
      <c r="KQY38" s="124"/>
      <c r="KQZ38"/>
      <c r="KRA38" s="124"/>
      <c r="KRB38"/>
      <c r="KRC38" s="124"/>
      <c r="KRD38"/>
      <c r="KRE38" s="124"/>
      <c r="KRF38"/>
      <c r="KRG38" s="124"/>
      <c r="KRH38"/>
      <c r="KRI38" s="124"/>
      <c r="KRJ38"/>
      <c r="KRK38" s="124"/>
      <c r="KRL38"/>
      <c r="KRM38" s="124"/>
      <c r="KRN38"/>
      <c r="KRO38" s="124"/>
      <c r="KRP38"/>
      <c r="KRQ38" s="124"/>
      <c r="KRR38"/>
      <c r="KRS38" s="124"/>
      <c r="KRT38"/>
      <c r="KRU38" s="124"/>
      <c r="KRV38"/>
      <c r="KRW38" s="124"/>
      <c r="KRX38"/>
      <c r="KRY38" s="124"/>
      <c r="KRZ38"/>
      <c r="KSA38" s="124"/>
      <c r="KSB38"/>
      <c r="KSC38" s="124"/>
      <c r="KSD38"/>
      <c r="KSE38" s="124"/>
      <c r="KSF38"/>
      <c r="KSG38" s="124"/>
      <c r="KSH38"/>
      <c r="KSI38" s="124"/>
      <c r="KSJ38"/>
      <c r="KSK38" s="124"/>
      <c r="KSL38"/>
      <c r="KSM38" s="124"/>
      <c r="KSN38"/>
      <c r="KSO38" s="124"/>
      <c r="KSP38"/>
      <c r="KSQ38" s="124"/>
      <c r="KSR38"/>
      <c r="KSS38" s="124"/>
      <c r="KST38"/>
      <c r="KSU38" s="124"/>
      <c r="KSV38"/>
      <c r="KSW38" s="124"/>
      <c r="KSX38"/>
      <c r="KSY38" s="124"/>
      <c r="KSZ38"/>
      <c r="KTA38" s="124"/>
      <c r="KTB38"/>
      <c r="KTC38" s="124"/>
      <c r="KTD38"/>
      <c r="KTE38" s="124"/>
      <c r="KTF38"/>
      <c r="KTG38" s="124"/>
      <c r="KTH38"/>
      <c r="KTI38" s="124"/>
      <c r="KTJ38"/>
      <c r="KTK38" s="124"/>
      <c r="KTL38"/>
      <c r="KTM38" s="124"/>
      <c r="KTN38"/>
      <c r="KTO38" s="124"/>
      <c r="KTP38"/>
      <c r="KTQ38" s="124"/>
      <c r="KTR38"/>
      <c r="KTS38" s="124"/>
      <c r="KTT38"/>
      <c r="KTU38" s="124"/>
      <c r="KTV38"/>
      <c r="KTW38" s="124"/>
      <c r="KTX38"/>
      <c r="KTY38" s="124"/>
      <c r="KTZ38"/>
      <c r="KUA38" s="124"/>
      <c r="KUB38"/>
      <c r="KUC38" s="124"/>
      <c r="KUD38"/>
      <c r="KUE38" s="124"/>
      <c r="KUF38"/>
      <c r="KUG38" s="124"/>
      <c r="KUH38"/>
      <c r="KUI38" s="124"/>
      <c r="KUJ38"/>
      <c r="KUK38" s="124"/>
      <c r="KUL38"/>
      <c r="KUM38" s="124"/>
      <c r="KUN38"/>
      <c r="KUO38" s="124"/>
      <c r="KUP38"/>
      <c r="KUQ38" s="124"/>
      <c r="KUR38"/>
      <c r="KUS38" s="124"/>
      <c r="KUT38"/>
      <c r="KUU38" s="124"/>
      <c r="KUV38"/>
      <c r="KUW38" s="124"/>
      <c r="KUX38"/>
      <c r="KUY38" s="124"/>
      <c r="KUZ38"/>
      <c r="KVA38" s="124"/>
      <c r="KVB38"/>
      <c r="KVC38" s="124"/>
      <c r="KVD38"/>
      <c r="KVE38" s="124"/>
      <c r="KVF38"/>
      <c r="KVG38" s="124"/>
      <c r="KVH38"/>
      <c r="KVI38" s="124"/>
      <c r="KVJ38"/>
      <c r="KVK38" s="124"/>
      <c r="KVL38"/>
      <c r="KVM38" s="124"/>
      <c r="KVN38"/>
      <c r="KVO38" s="124"/>
      <c r="KVP38"/>
      <c r="KVQ38" s="124"/>
      <c r="KVR38"/>
      <c r="KVS38" s="124"/>
      <c r="KVT38"/>
      <c r="KVU38" s="124"/>
      <c r="KVV38"/>
      <c r="KVW38" s="124"/>
      <c r="KVX38"/>
      <c r="KVY38" s="124"/>
      <c r="KVZ38"/>
      <c r="KWA38" s="124"/>
      <c r="KWB38"/>
      <c r="KWC38" s="124"/>
      <c r="KWD38"/>
      <c r="KWE38" s="124"/>
      <c r="KWF38"/>
      <c r="KWG38" s="124"/>
      <c r="KWH38"/>
      <c r="KWI38" s="124"/>
      <c r="KWJ38"/>
      <c r="KWK38" s="124"/>
      <c r="KWL38"/>
      <c r="KWM38" s="124"/>
      <c r="KWN38"/>
      <c r="KWO38" s="124"/>
      <c r="KWP38"/>
      <c r="KWQ38" s="124"/>
      <c r="KWR38"/>
      <c r="KWS38" s="124"/>
      <c r="KWT38"/>
      <c r="KWU38" s="124"/>
      <c r="KWV38"/>
      <c r="KWW38" s="124"/>
      <c r="KWX38"/>
      <c r="KWY38" s="124"/>
      <c r="KWZ38"/>
      <c r="KXA38" s="124"/>
      <c r="KXB38"/>
      <c r="KXC38" s="124"/>
      <c r="KXD38"/>
      <c r="KXE38" s="124"/>
      <c r="KXF38"/>
      <c r="KXG38" s="124"/>
      <c r="KXH38"/>
      <c r="KXI38" s="124"/>
      <c r="KXJ38"/>
      <c r="KXK38" s="124"/>
      <c r="KXL38"/>
      <c r="KXM38" s="124"/>
      <c r="KXN38"/>
      <c r="KXO38" s="124"/>
      <c r="KXP38"/>
      <c r="KXQ38" s="124"/>
      <c r="KXR38"/>
      <c r="KXS38" s="124"/>
      <c r="KXT38"/>
      <c r="KXU38" s="124"/>
      <c r="KXV38"/>
      <c r="KXW38" s="124"/>
      <c r="KXX38"/>
      <c r="KXY38" s="124"/>
      <c r="KXZ38"/>
      <c r="KYA38" s="124"/>
      <c r="KYB38"/>
      <c r="KYC38" s="124"/>
      <c r="KYD38"/>
      <c r="KYE38" s="124"/>
      <c r="KYF38"/>
      <c r="KYG38" s="124"/>
      <c r="KYH38"/>
      <c r="KYI38" s="124"/>
      <c r="KYJ38"/>
      <c r="KYK38" s="124"/>
      <c r="KYL38"/>
      <c r="KYM38" s="124"/>
      <c r="KYN38"/>
      <c r="KYO38" s="124"/>
      <c r="KYP38"/>
      <c r="KYQ38" s="124"/>
      <c r="KYR38"/>
      <c r="KYS38" s="124"/>
      <c r="KYT38"/>
      <c r="KYU38" s="124"/>
      <c r="KYV38"/>
      <c r="KYW38" s="124"/>
      <c r="KYX38"/>
      <c r="KYY38" s="124"/>
      <c r="KYZ38"/>
      <c r="KZA38" s="124"/>
      <c r="KZB38"/>
      <c r="KZC38" s="124"/>
      <c r="KZD38"/>
      <c r="KZE38" s="124"/>
      <c r="KZF38"/>
      <c r="KZG38" s="124"/>
      <c r="KZH38"/>
      <c r="KZI38" s="124"/>
      <c r="KZJ38"/>
      <c r="KZK38" s="124"/>
      <c r="KZL38"/>
      <c r="KZM38" s="124"/>
      <c r="KZN38"/>
      <c r="KZO38" s="124"/>
      <c r="KZP38"/>
      <c r="KZQ38" s="124"/>
      <c r="KZR38"/>
      <c r="KZS38" s="124"/>
      <c r="KZT38"/>
      <c r="KZU38" s="124"/>
      <c r="KZV38"/>
      <c r="KZW38" s="124"/>
      <c r="KZX38"/>
      <c r="KZY38" s="124"/>
      <c r="KZZ38"/>
      <c r="LAA38" s="124"/>
      <c r="LAB38"/>
      <c r="LAC38" s="124"/>
      <c r="LAD38"/>
      <c r="LAE38" s="124"/>
      <c r="LAF38"/>
      <c r="LAG38" s="124"/>
      <c r="LAH38"/>
      <c r="LAI38" s="124"/>
      <c r="LAJ38"/>
      <c r="LAK38" s="124"/>
      <c r="LAL38"/>
      <c r="LAM38" s="124"/>
      <c r="LAN38"/>
      <c r="LAO38" s="124"/>
      <c r="LAP38"/>
      <c r="LAQ38" s="124"/>
      <c r="LAR38"/>
      <c r="LAS38" s="124"/>
      <c r="LAT38"/>
      <c r="LAU38" s="124"/>
      <c r="LAV38"/>
      <c r="LAW38" s="124"/>
      <c r="LAX38"/>
      <c r="LAY38" s="124"/>
      <c r="LAZ38"/>
      <c r="LBA38" s="124"/>
      <c r="LBB38"/>
      <c r="LBC38" s="124"/>
      <c r="LBD38"/>
      <c r="LBE38" s="124"/>
      <c r="LBF38"/>
      <c r="LBG38" s="124"/>
      <c r="LBH38"/>
      <c r="LBI38" s="124"/>
      <c r="LBJ38"/>
      <c r="LBK38" s="124"/>
      <c r="LBL38"/>
      <c r="LBM38" s="124"/>
      <c r="LBN38"/>
      <c r="LBO38" s="124"/>
      <c r="LBP38"/>
      <c r="LBQ38" s="124"/>
      <c r="LBR38"/>
      <c r="LBS38" s="124"/>
      <c r="LBT38"/>
      <c r="LBU38" s="124"/>
      <c r="LBV38"/>
      <c r="LBW38" s="124"/>
      <c r="LBX38"/>
      <c r="LBY38" s="124"/>
      <c r="LBZ38"/>
      <c r="LCA38" s="124"/>
      <c r="LCB38"/>
      <c r="LCC38" s="124"/>
      <c r="LCD38"/>
      <c r="LCE38" s="124"/>
      <c r="LCF38"/>
      <c r="LCG38" s="124"/>
      <c r="LCH38"/>
      <c r="LCI38" s="124"/>
      <c r="LCJ38"/>
      <c r="LCK38" s="124"/>
      <c r="LCL38"/>
      <c r="LCM38" s="124"/>
      <c r="LCN38"/>
      <c r="LCO38" s="124"/>
      <c r="LCP38"/>
      <c r="LCQ38" s="124"/>
      <c r="LCR38"/>
      <c r="LCS38" s="124"/>
      <c r="LCT38"/>
      <c r="LCU38" s="124"/>
      <c r="LCV38"/>
      <c r="LCW38" s="124"/>
      <c r="LCX38"/>
      <c r="LCY38" s="124"/>
      <c r="LCZ38"/>
      <c r="LDA38" s="124"/>
      <c r="LDB38"/>
      <c r="LDC38" s="124"/>
      <c r="LDD38"/>
      <c r="LDE38" s="124"/>
      <c r="LDF38"/>
      <c r="LDG38" s="124"/>
      <c r="LDH38"/>
      <c r="LDI38" s="124"/>
      <c r="LDJ38"/>
      <c r="LDK38" s="124"/>
      <c r="LDL38"/>
      <c r="LDM38" s="124"/>
      <c r="LDN38"/>
      <c r="LDO38" s="124"/>
      <c r="LDP38"/>
      <c r="LDQ38" s="124"/>
      <c r="LDR38"/>
      <c r="LDS38" s="124"/>
      <c r="LDT38"/>
      <c r="LDU38" s="124"/>
      <c r="LDV38"/>
      <c r="LDW38" s="124"/>
      <c r="LDX38"/>
      <c r="LDY38" s="124"/>
      <c r="LDZ38"/>
      <c r="LEA38" s="124"/>
      <c r="LEB38"/>
      <c r="LEC38" s="124"/>
      <c r="LED38"/>
      <c r="LEE38" s="124"/>
      <c r="LEF38"/>
      <c r="LEG38" s="124"/>
      <c r="LEH38"/>
      <c r="LEI38" s="124"/>
      <c r="LEJ38"/>
      <c r="LEK38" s="124"/>
      <c r="LEL38"/>
      <c r="LEM38" s="124"/>
      <c r="LEN38"/>
      <c r="LEO38" s="124"/>
      <c r="LEP38"/>
      <c r="LEQ38" s="124"/>
      <c r="LER38"/>
      <c r="LES38" s="124"/>
      <c r="LET38"/>
      <c r="LEU38" s="124"/>
      <c r="LEV38"/>
      <c r="LEW38" s="124"/>
      <c r="LEX38"/>
      <c r="LEY38" s="124"/>
      <c r="LEZ38"/>
      <c r="LFA38" s="124"/>
      <c r="LFB38"/>
      <c r="LFC38" s="124"/>
      <c r="LFD38"/>
      <c r="LFE38" s="124"/>
      <c r="LFF38"/>
      <c r="LFG38" s="124"/>
      <c r="LFH38"/>
      <c r="LFI38" s="124"/>
      <c r="LFJ38"/>
      <c r="LFK38" s="124"/>
      <c r="LFL38"/>
      <c r="LFM38" s="124"/>
      <c r="LFN38"/>
      <c r="LFO38" s="124"/>
      <c r="LFP38"/>
      <c r="LFQ38" s="124"/>
      <c r="LFR38"/>
      <c r="LFS38" s="124"/>
      <c r="LFT38"/>
      <c r="LFU38" s="124"/>
      <c r="LFV38"/>
      <c r="LFW38" s="124"/>
      <c r="LFX38"/>
      <c r="LFY38" s="124"/>
      <c r="LFZ38"/>
      <c r="LGA38" s="124"/>
      <c r="LGB38"/>
      <c r="LGC38" s="124"/>
      <c r="LGD38"/>
      <c r="LGE38" s="124"/>
      <c r="LGF38"/>
      <c r="LGG38" s="124"/>
      <c r="LGH38"/>
      <c r="LGI38" s="124"/>
      <c r="LGJ38"/>
      <c r="LGK38" s="124"/>
      <c r="LGL38"/>
      <c r="LGM38" s="124"/>
      <c r="LGN38"/>
      <c r="LGO38" s="124"/>
      <c r="LGP38"/>
      <c r="LGQ38" s="124"/>
      <c r="LGR38"/>
      <c r="LGS38" s="124"/>
      <c r="LGT38"/>
      <c r="LGU38" s="124"/>
      <c r="LGV38"/>
      <c r="LGW38" s="124"/>
      <c r="LGX38"/>
      <c r="LGY38" s="124"/>
      <c r="LGZ38"/>
      <c r="LHA38" s="124"/>
      <c r="LHB38"/>
      <c r="LHC38" s="124"/>
      <c r="LHD38"/>
      <c r="LHE38" s="124"/>
      <c r="LHF38"/>
      <c r="LHG38" s="124"/>
      <c r="LHH38"/>
      <c r="LHI38" s="124"/>
      <c r="LHJ38"/>
      <c r="LHK38" s="124"/>
      <c r="LHL38"/>
      <c r="LHM38" s="124"/>
      <c r="LHN38"/>
      <c r="LHO38" s="124"/>
      <c r="LHP38"/>
      <c r="LHQ38" s="124"/>
      <c r="LHR38"/>
      <c r="LHS38" s="124"/>
      <c r="LHT38"/>
      <c r="LHU38" s="124"/>
      <c r="LHV38"/>
      <c r="LHW38" s="124"/>
      <c r="LHX38"/>
      <c r="LHY38" s="124"/>
      <c r="LHZ38"/>
      <c r="LIA38" s="124"/>
      <c r="LIB38"/>
      <c r="LIC38" s="124"/>
      <c r="LID38"/>
      <c r="LIE38" s="124"/>
      <c r="LIF38"/>
      <c r="LIG38" s="124"/>
      <c r="LIH38"/>
      <c r="LII38" s="124"/>
      <c r="LIJ38"/>
      <c r="LIK38" s="124"/>
      <c r="LIL38"/>
      <c r="LIM38" s="124"/>
      <c r="LIN38"/>
      <c r="LIO38" s="124"/>
      <c r="LIP38"/>
      <c r="LIQ38" s="124"/>
      <c r="LIR38"/>
      <c r="LIS38" s="124"/>
      <c r="LIT38"/>
      <c r="LIU38" s="124"/>
      <c r="LIV38"/>
      <c r="LIW38" s="124"/>
      <c r="LIX38"/>
      <c r="LIY38" s="124"/>
      <c r="LIZ38"/>
      <c r="LJA38" s="124"/>
      <c r="LJB38"/>
      <c r="LJC38" s="124"/>
      <c r="LJD38"/>
      <c r="LJE38" s="124"/>
      <c r="LJF38"/>
      <c r="LJG38" s="124"/>
      <c r="LJH38"/>
      <c r="LJI38" s="124"/>
      <c r="LJJ38"/>
      <c r="LJK38" s="124"/>
      <c r="LJL38"/>
      <c r="LJM38" s="124"/>
      <c r="LJN38"/>
      <c r="LJO38" s="124"/>
      <c r="LJP38"/>
      <c r="LJQ38" s="124"/>
      <c r="LJR38"/>
      <c r="LJS38" s="124"/>
      <c r="LJT38"/>
      <c r="LJU38" s="124"/>
      <c r="LJV38"/>
      <c r="LJW38" s="124"/>
      <c r="LJX38"/>
      <c r="LJY38" s="124"/>
      <c r="LJZ38"/>
      <c r="LKA38" s="124"/>
      <c r="LKB38"/>
      <c r="LKC38" s="124"/>
      <c r="LKD38"/>
      <c r="LKE38" s="124"/>
      <c r="LKF38"/>
      <c r="LKG38" s="124"/>
      <c r="LKH38"/>
      <c r="LKI38" s="124"/>
      <c r="LKJ38"/>
      <c r="LKK38" s="124"/>
      <c r="LKL38"/>
      <c r="LKM38" s="124"/>
      <c r="LKN38"/>
      <c r="LKO38" s="124"/>
      <c r="LKP38"/>
      <c r="LKQ38" s="124"/>
      <c r="LKR38"/>
      <c r="LKS38" s="124"/>
      <c r="LKT38"/>
      <c r="LKU38" s="124"/>
      <c r="LKV38"/>
      <c r="LKW38" s="124"/>
      <c r="LKX38"/>
      <c r="LKY38" s="124"/>
      <c r="LKZ38"/>
      <c r="LLA38" s="124"/>
      <c r="LLB38"/>
      <c r="LLC38" s="124"/>
      <c r="LLD38"/>
      <c r="LLE38" s="124"/>
      <c r="LLF38"/>
      <c r="LLG38" s="124"/>
      <c r="LLH38"/>
      <c r="LLI38" s="124"/>
      <c r="LLJ38"/>
      <c r="LLK38" s="124"/>
      <c r="LLL38"/>
      <c r="LLM38" s="124"/>
      <c r="LLN38"/>
      <c r="LLO38" s="124"/>
      <c r="LLP38"/>
      <c r="LLQ38" s="124"/>
      <c r="LLR38"/>
      <c r="LLS38" s="124"/>
      <c r="LLT38"/>
      <c r="LLU38" s="124"/>
      <c r="LLV38"/>
      <c r="LLW38" s="124"/>
      <c r="LLX38"/>
      <c r="LLY38" s="124"/>
      <c r="LLZ38"/>
      <c r="LMA38" s="124"/>
      <c r="LMB38"/>
      <c r="LMC38" s="124"/>
      <c r="LMD38"/>
      <c r="LME38" s="124"/>
      <c r="LMF38"/>
      <c r="LMG38" s="124"/>
      <c r="LMH38"/>
      <c r="LMI38" s="124"/>
      <c r="LMJ38"/>
      <c r="LMK38" s="124"/>
      <c r="LML38"/>
      <c r="LMM38" s="124"/>
      <c r="LMN38"/>
      <c r="LMO38" s="124"/>
      <c r="LMP38"/>
      <c r="LMQ38" s="124"/>
      <c r="LMR38"/>
      <c r="LMS38" s="124"/>
      <c r="LMT38"/>
      <c r="LMU38" s="124"/>
      <c r="LMV38"/>
      <c r="LMW38" s="124"/>
      <c r="LMX38"/>
      <c r="LMY38" s="124"/>
      <c r="LMZ38"/>
      <c r="LNA38" s="124"/>
      <c r="LNB38"/>
      <c r="LNC38" s="124"/>
      <c r="LND38"/>
      <c r="LNE38" s="124"/>
      <c r="LNF38"/>
      <c r="LNG38" s="124"/>
      <c r="LNH38"/>
      <c r="LNI38" s="124"/>
      <c r="LNJ38"/>
      <c r="LNK38" s="124"/>
      <c r="LNL38"/>
      <c r="LNM38" s="124"/>
      <c r="LNN38"/>
      <c r="LNO38" s="124"/>
      <c r="LNP38"/>
      <c r="LNQ38" s="124"/>
      <c r="LNR38"/>
      <c r="LNS38" s="124"/>
      <c r="LNT38"/>
      <c r="LNU38" s="124"/>
      <c r="LNV38"/>
      <c r="LNW38" s="124"/>
      <c r="LNX38"/>
      <c r="LNY38" s="124"/>
      <c r="LNZ38"/>
      <c r="LOA38" s="124"/>
      <c r="LOB38"/>
      <c r="LOC38" s="124"/>
      <c r="LOD38"/>
      <c r="LOE38" s="124"/>
      <c r="LOF38"/>
      <c r="LOG38" s="124"/>
      <c r="LOH38"/>
      <c r="LOI38" s="124"/>
      <c r="LOJ38"/>
      <c r="LOK38" s="124"/>
      <c r="LOL38"/>
      <c r="LOM38" s="124"/>
      <c r="LON38"/>
      <c r="LOO38" s="124"/>
      <c r="LOP38"/>
      <c r="LOQ38" s="124"/>
      <c r="LOR38"/>
      <c r="LOS38" s="124"/>
      <c r="LOT38"/>
      <c r="LOU38" s="124"/>
      <c r="LOV38"/>
      <c r="LOW38" s="124"/>
      <c r="LOX38"/>
      <c r="LOY38" s="124"/>
      <c r="LOZ38"/>
      <c r="LPA38" s="124"/>
      <c r="LPB38"/>
      <c r="LPC38" s="124"/>
      <c r="LPD38"/>
      <c r="LPE38" s="124"/>
      <c r="LPF38"/>
      <c r="LPG38" s="124"/>
      <c r="LPH38"/>
      <c r="LPI38" s="124"/>
      <c r="LPJ38"/>
      <c r="LPK38" s="124"/>
      <c r="LPL38"/>
      <c r="LPM38" s="124"/>
      <c r="LPN38"/>
      <c r="LPO38" s="124"/>
      <c r="LPP38"/>
      <c r="LPQ38" s="124"/>
      <c r="LPR38"/>
      <c r="LPS38" s="124"/>
      <c r="LPT38"/>
      <c r="LPU38" s="124"/>
      <c r="LPV38"/>
      <c r="LPW38" s="124"/>
      <c r="LPX38"/>
      <c r="LPY38" s="124"/>
      <c r="LPZ38"/>
      <c r="LQA38" s="124"/>
      <c r="LQB38"/>
      <c r="LQC38" s="124"/>
      <c r="LQD38"/>
      <c r="LQE38" s="124"/>
      <c r="LQF38"/>
      <c r="LQG38" s="124"/>
      <c r="LQH38"/>
      <c r="LQI38" s="124"/>
      <c r="LQJ38"/>
      <c r="LQK38" s="124"/>
      <c r="LQL38"/>
      <c r="LQM38" s="124"/>
      <c r="LQN38"/>
      <c r="LQO38" s="124"/>
      <c r="LQP38"/>
      <c r="LQQ38" s="124"/>
      <c r="LQR38"/>
      <c r="LQS38" s="124"/>
      <c r="LQT38"/>
      <c r="LQU38" s="124"/>
      <c r="LQV38"/>
      <c r="LQW38" s="124"/>
      <c r="LQX38"/>
      <c r="LQY38" s="124"/>
      <c r="LQZ38"/>
      <c r="LRA38" s="124"/>
      <c r="LRB38"/>
      <c r="LRC38" s="124"/>
      <c r="LRD38"/>
      <c r="LRE38" s="124"/>
      <c r="LRF38"/>
      <c r="LRG38" s="124"/>
      <c r="LRH38"/>
      <c r="LRI38" s="124"/>
      <c r="LRJ38"/>
      <c r="LRK38" s="124"/>
      <c r="LRL38"/>
      <c r="LRM38" s="124"/>
      <c r="LRN38"/>
      <c r="LRO38" s="124"/>
      <c r="LRP38"/>
      <c r="LRQ38" s="124"/>
      <c r="LRR38"/>
      <c r="LRS38" s="124"/>
      <c r="LRT38"/>
      <c r="LRU38" s="124"/>
      <c r="LRV38"/>
      <c r="LRW38" s="124"/>
      <c r="LRX38"/>
      <c r="LRY38" s="124"/>
      <c r="LRZ38"/>
      <c r="LSA38" s="124"/>
      <c r="LSB38"/>
      <c r="LSC38" s="124"/>
      <c r="LSD38"/>
      <c r="LSE38" s="124"/>
      <c r="LSF38"/>
      <c r="LSG38" s="124"/>
      <c r="LSH38"/>
      <c r="LSI38" s="124"/>
      <c r="LSJ38"/>
      <c r="LSK38" s="124"/>
      <c r="LSL38"/>
      <c r="LSM38" s="124"/>
      <c r="LSN38"/>
      <c r="LSO38" s="124"/>
      <c r="LSP38"/>
      <c r="LSQ38" s="124"/>
      <c r="LSR38"/>
      <c r="LSS38" s="124"/>
      <c r="LST38"/>
      <c r="LSU38" s="124"/>
      <c r="LSV38"/>
      <c r="LSW38" s="124"/>
      <c r="LSX38"/>
      <c r="LSY38" s="124"/>
      <c r="LSZ38"/>
      <c r="LTA38" s="124"/>
      <c r="LTB38"/>
      <c r="LTC38" s="124"/>
      <c r="LTD38"/>
      <c r="LTE38" s="124"/>
      <c r="LTF38"/>
      <c r="LTG38" s="124"/>
      <c r="LTH38"/>
      <c r="LTI38" s="124"/>
      <c r="LTJ38"/>
      <c r="LTK38" s="124"/>
      <c r="LTL38"/>
      <c r="LTM38" s="124"/>
      <c r="LTN38"/>
      <c r="LTO38" s="124"/>
      <c r="LTP38"/>
      <c r="LTQ38" s="124"/>
      <c r="LTR38"/>
      <c r="LTS38" s="124"/>
      <c r="LTT38"/>
      <c r="LTU38" s="124"/>
      <c r="LTV38"/>
      <c r="LTW38" s="124"/>
      <c r="LTX38"/>
      <c r="LTY38" s="124"/>
      <c r="LTZ38"/>
      <c r="LUA38" s="124"/>
      <c r="LUB38"/>
      <c r="LUC38" s="124"/>
      <c r="LUD38"/>
      <c r="LUE38" s="124"/>
      <c r="LUF38"/>
      <c r="LUG38" s="124"/>
      <c r="LUH38"/>
      <c r="LUI38" s="124"/>
      <c r="LUJ38"/>
      <c r="LUK38" s="124"/>
      <c r="LUL38"/>
      <c r="LUM38" s="124"/>
      <c r="LUN38"/>
      <c r="LUO38" s="124"/>
      <c r="LUP38"/>
      <c r="LUQ38" s="124"/>
      <c r="LUR38"/>
      <c r="LUS38" s="124"/>
      <c r="LUT38"/>
      <c r="LUU38" s="124"/>
      <c r="LUV38"/>
      <c r="LUW38" s="124"/>
      <c r="LUX38"/>
      <c r="LUY38" s="124"/>
      <c r="LUZ38"/>
      <c r="LVA38" s="124"/>
      <c r="LVB38"/>
      <c r="LVC38" s="124"/>
      <c r="LVD38"/>
      <c r="LVE38" s="124"/>
      <c r="LVF38"/>
      <c r="LVG38" s="124"/>
      <c r="LVH38"/>
      <c r="LVI38" s="124"/>
      <c r="LVJ38"/>
      <c r="LVK38" s="124"/>
      <c r="LVL38"/>
      <c r="LVM38" s="124"/>
      <c r="LVN38"/>
      <c r="LVO38" s="124"/>
      <c r="LVP38"/>
      <c r="LVQ38" s="124"/>
      <c r="LVR38"/>
      <c r="LVS38" s="124"/>
      <c r="LVT38"/>
      <c r="LVU38" s="124"/>
      <c r="LVV38"/>
      <c r="LVW38" s="124"/>
      <c r="LVX38"/>
      <c r="LVY38" s="124"/>
      <c r="LVZ38"/>
      <c r="LWA38" s="124"/>
      <c r="LWB38"/>
      <c r="LWC38" s="124"/>
      <c r="LWD38"/>
      <c r="LWE38" s="124"/>
      <c r="LWF38"/>
      <c r="LWG38" s="124"/>
      <c r="LWH38"/>
      <c r="LWI38" s="124"/>
      <c r="LWJ38"/>
      <c r="LWK38" s="124"/>
      <c r="LWL38"/>
      <c r="LWM38" s="124"/>
      <c r="LWN38"/>
      <c r="LWO38" s="124"/>
      <c r="LWP38"/>
      <c r="LWQ38" s="124"/>
      <c r="LWR38"/>
      <c r="LWS38" s="124"/>
      <c r="LWT38"/>
      <c r="LWU38" s="124"/>
      <c r="LWV38"/>
      <c r="LWW38" s="124"/>
      <c r="LWX38"/>
      <c r="LWY38" s="124"/>
      <c r="LWZ38"/>
      <c r="LXA38" s="124"/>
      <c r="LXB38"/>
      <c r="LXC38" s="124"/>
      <c r="LXD38"/>
      <c r="LXE38" s="124"/>
      <c r="LXF38"/>
      <c r="LXG38" s="124"/>
      <c r="LXH38"/>
      <c r="LXI38" s="124"/>
      <c r="LXJ38"/>
      <c r="LXK38" s="124"/>
      <c r="LXL38"/>
      <c r="LXM38" s="124"/>
      <c r="LXN38"/>
      <c r="LXO38" s="124"/>
      <c r="LXP38"/>
      <c r="LXQ38" s="124"/>
      <c r="LXR38"/>
      <c r="LXS38" s="124"/>
      <c r="LXT38"/>
      <c r="LXU38" s="124"/>
      <c r="LXV38"/>
      <c r="LXW38" s="124"/>
      <c r="LXX38"/>
      <c r="LXY38" s="124"/>
      <c r="LXZ38"/>
      <c r="LYA38" s="124"/>
      <c r="LYB38"/>
      <c r="LYC38" s="124"/>
      <c r="LYD38"/>
      <c r="LYE38" s="124"/>
      <c r="LYF38"/>
      <c r="LYG38" s="124"/>
      <c r="LYH38"/>
      <c r="LYI38" s="124"/>
      <c r="LYJ38"/>
      <c r="LYK38" s="124"/>
      <c r="LYL38"/>
      <c r="LYM38" s="124"/>
      <c r="LYN38"/>
      <c r="LYO38" s="124"/>
      <c r="LYP38"/>
      <c r="LYQ38" s="124"/>
      <c r="LYR38"/>
      <c r="LYS38" s="124"/>
      <c r="LYT38"/>
      <c r="LYU38" s="124"/>
      <c r="LYV38"/>
      <c r="LYW38" s="124"/>
      <c r="LYX38"/>
      <c r="LYY38" s="124"/>
      <c r="LYZ38"/>
      <c r="LZA38" s="124"/>
      <c r="LZB38"/>
      <c r="LZC38" s="124"/>
      <c r="LZD38"/>
      <c r="LZE38" s="124"/>
      <c r="LZF38"/>
      <c r="LZG38" s="124"/>
      <c r="LZH38"/>
      <c r="LZI38" s="124"/>
      <c r="LZJ38"/>
      <c r="LZK38" s="124"/>
      <c r="LZL38"/>
      <c r="LZM38" s="124"/>
      <c r="LZN38"/>
      <c r="LZO38" s="124"/>
      <c r="LZP38"/>
      <c r="LZQ38" s="124"/>
      <c r="LZR38"/>
      <c r="LZS38" s="124"/>
      <c r="LZT38"/>
      <c r="LZU38" s="124"/>
      <c r="LZV38"/>
      <c r="LZW38" s="124"/>
      <c r="LZX38"/>
      <c r="LZY38" s="124"/>
      <c r="LZZ38"/>
      <c r="MAA38" s="124"/>
      <c r="MAB38"/>
      <c r="MAC38" s="124"/>
      <c r="MAD38"/>
      <c r="MAE38" s="124"/>
      <c r="MAF38"/>
      <c r="MAG38" s="124"/>
      <c r="MAH38"/>
      <c r="MAI38" s="124"/>
      <c r="MAJ38"/>
      <c r="MAK38" s="124"/>
      <c r="MAL38"/>
      <c r="MAM38" s="124"/>
      <c r="MAN38"/>
      <c r="MAO38" s="124"/>
      <c r="MAP38"/>
      <c r="MAQ38" s="124"/>
      <c r="MAR38"/>
      <c r="MAS38" s="124"/>
      <c r="MAT38"/>
      <c r="MAU38" s="124"/>
      <c r="MAV38"/>
      <c r="MAW38" s="124"/>
      <c r="MAX38"/>
      <c r="MAY38" s="124"/>
      <c r="MAZ38"/>
      <c r="MBA38" s="124"/>
      <c r="MBB38"/>
      <c r="MBC38" s="124"/>
      <c r="MBD38"/>
      <c r="MBE38" s="124"/>
      <c r="MBF38"/>
      <c r="MBG38" s="124"/>
      <c r="MBH38"/>
      <c r="MBI38" s="124"/>
      <c r="MBJ38"/>
      <c r="MBK38" s="124"/>
      <c r="MBL38"/>
      <c r="MBM38" s="124"/>
      <c r="MBN38"/>
      <c r="MBO38" s="124"/>
      <c r="MBP38"/>
      <c r="MBQ38" s="124"/>
      <c r="MBR38"/>
      <c r="MBS38" s="124"/>
      <c r="MBT38"/>
      <c r="MBU38" s="124"/>
      <c r="MBV38"/>
      <c r="MBW38" s="124"/>
      <c r="MBX38"/>
      <c r="MBY38" s="124"/>
      <c r="MBZ38"/>
      <c r="MCA38" s="124"/>
      <c r="MCB38"/>
      <c r="MCC38" s="124"/>
      <c r="MCD38"/>
      <c r="MCE38" s="124"/>
      <c r="MCF38"/>
      <c r="MCG38" s="124"/>
      <c r="MCH38"/>
      <c r="MCI38" s="124"/>
      <c r="MCJ38"/>
      <c r="MCK38" s="124"/>
      <c r="MCL38"/>
      <c r="MCM38" s="124"/>
      <c r="MCN38"/>
      <c r="MCO38" s="124"/>
      <c r="MCP38"/>
      <c r="MCQ38" s="124"/>
      <c r="MCR38"/>
      <c r="MCS38" s="124"/>
      <c r="MCT38"/>
      <c r="MCU38" s="124"/>
      <c r="MCV38"/>
      <c r="MCW38" s="124"/>
      <c r="MCX38"/>
      <c r="MCY38" s="124"/>
      <c r="MCZ38"/>
      <c r="MDA38" s="124"/>
      <c r="MDB38"/>
      <c r="MDC38" s="124"/>
      <c r="MDD38"/>
      <c r="MDE38" s="124"/>
      <c r="MDF38"/>
      <c r="MDG38" s="124"/>
      <c r="MDH38"/>
      <c r="MDI38" s="124"/>
      <c r="MDJ38"/>
      <c r="MDK38" s="124"/>
      <c r="MDL38"/>
      <c r="MDM38" s="124"/>
      <c r="MDN38"/>
      <c r="MDO38" s="124"/>
      <c r="MDP38"/>
      <c r="MDQ38" s="124"/>
      <c r="MDR38"/>
      <c r="MDS38" s="124"/>
      <c r="MDT38"/>
      <c r="MDU38" s="124"/>
      <c r="MDV38"/>
      <c r="MDW38" s="124"/>
      <c r="MDX38"/>
      <c r="MDY38" s="124"/>
      <c r="MDZ38"/>
      <c r="MEA38" s="124"/>
      <c r="MEB38"/>
      <c r="MEC38" s="124"/>
      <c r="MED38"/>
      <c r="MEE38" s="124"/>
      <c r="MEF38"/>
      <c r="MEG38" s="124"/>
      <c r="MEH38"/>
      <c r="MEI38" s="124"/>
      <c r="MEJ38"/>
      <c r="MEK38" s="124"/>
      <c r="MEL38"/>
      <c r="MEM38" s="124"/>
      <c r="MEN38"/>
      <c r="MEO38" s="124"/>
      <c r="MEP38"/>
      <c r="MEQ38" s="124"/>
      <c r="MER38"/>
      <c r="MES38" s="124"/>
      <c r="MET38"/>
      <c r="MEU38" s="124"/>
      <c r="MEV38"/>
      <c r="MEW38" s="124"/>
      <c r="MEX38"/>
      <c r="MEY38" s="124"/>
      <c r="MEZ38"/>
      <c r="MFA38" s="124"/>
      <c r="MFB38"/>
      <c r="MFC38" s="124"/>
      <c r="MFD38"/>
      <c r="MFE38" s="124"/>
      <c r="MFF38"/>
      <c r="MFG38" s="124"/>
      <c r="MFH38"/>
      <c r="MFI38" s="124"/>
      <c r="MFJ38"/>
      <c r="MFK38" s="124"/>
      <c r="MFL38"/>
      <c r="MFM38" s="124"/>
      <c r="MFN38"/>
      <c r="MFO38" s="124"/>
      <c r="MFP38"/>
      <c r="MFQ38" s="124"/>
      <c r="MFR38"/>
      <c r="MFS38" s="124"/>
      <c r="MFT38"/>
      <c r="MFU38" s="124"/>
      <c r="MFV38"/>
      <c r="MFW38" s="124"/>
      <c r="MFX38"/>
      <c r="MFY38" s="124"/>
      <c r="MFZ38"/>
      <c r="MGA38" s="124"/>
      <c r="MGB38"/>
      <c r="MGC38" s="124"/>
      <c r="MGD38"/>
      <c r="MGE38" s="124"/>
      <c r="MGF38"/>
      <c r="MGG38" s="124"/>
      <c r="MGH38"/>
      <c r="MGI38" s="124"/>
      <c r="MGJ38"/>
      <c r="MGK38" s="124"/>
      <c r="MGL38"/>
      <c r="MGM38" s="124"/>
      <c r="MGN38"/>
      <c r="MGO38" s="124"/>
      <c r="MGP38"/>
      <c r="MGQ38" s="124"/>
      <c r="MGR38"/>
      <c r="MGS38" s="124"/>
      <c r="MGT38"/>
      <c r="MGU38" s="124"/>
      <c r="MGV38"/>
      <c r="MGW38" s="124"/>
      <c r="MGX38"/>
      <c r="MGY38" s="124"/>
      <c r="MGZ38"/>
      <c r="MHA38" s="124"/>
      <c r="MHB38"/>
      <c r="MHC38" s="124"/>
      <c r="MHD38"/>
      <c r="MHE38" s="124"/>
      <c r="MHF38"/>
      <c r="MHG38" s="124"/>
      <c r="MHH38"/>
      <c r="MHI38" s="124"/>
      <c r="MHJ38"/>
      <c r="MHK38" s="124"/>
      <c r="MHL38"/>
      <c r="MHM38" s="124"/>
      <c r="MHN38"/>
      <c r="MHO38" s="124"/>
      <c r="MHP38"/>
      <c r="MHQ38" s="124"/>
      <c r="MHR38"/>
      <c r="MHS38" s="124"/>
      <c r="MHT38"/>
      <c r="MHU38" s="124"/>
      <c r="MHV38"/>
      <c r="MHW38" s="124"/>
      <c r="MHX38"/>
      <c r="MHY38" s="124"/>
      <c r="MHZ38"/>
      <c r="MIA38" s="124"/>
      <c r="MIB38"/>
      <c r="MIC38" s="124"/>
      <c r="MID38"/>
      <c r="MIE38" s="124"/>
      <c r="MIF38"/>
      <c r="MIG38" s="124"/>
      <c r="MIH38"/>
      <c r="MII38" s="124"/>
      <c r="MIJ38"/>
      <c r="MIK38" s="124"/>
      <c r="MIL38"/>
      <c r="MIM38" s="124"/>
      <c r="MIN38"/>
      <c r="MIO38" s="124"/>
      <c r="MIP38"/>
      <c r="MIQ38" s="124"/>
      <c r="MIR38"/>
      <c r="MIS38" s="124"/>
      <c r="MIT38"/>
      <c r="MIU38" s="124"/>
      <c r="MIV38"/>
      <c r="MIW38" s="124"/>
      <c r="MIX38"/>
      <c r="MIY38" s="124"/>
      <c r="MIZ38"/>
      <c r="MJA38" s="124"/>
      <c r="MJB38"/>
      <c r="MJC38" s="124"/>
      <c r="MJD38"/>
      <c r="MJE38" s="124"/>
      <c r="MJF38"/>
      <c r="MJG38" s="124"/>
      <c r="MJH38"/>
      <c r="MJI38" s="124"/>
      <c r="MJJ38"/>
      <c r="MJK38" s="124"/>
      <c r="MJL38"/>
      <c r="MJM38" s="124"/>
      <c r="MJN38"/>
      <c r="MJO38" s="124"/>
      <c r="MJP38"/>
      <c r="MJQ38" s="124"/>
      <c r="MJR38"/>
      <c r="MJS38" s="124"/>
      <c r="MJT38"/>
      <c r="MJU38" s="124"/>
      <c r="MJV38"/>
      <c r="MJW38" s="124"/>
      <c r="MJX38"/>
      <c r="MJY38" s="124"/>
      <c r="MJZ38"/>
      <c r="MKA38" s="124"/>
      <c r="MKB38"/>
      <c r="MKC38" s="124"/>
      <c r="MKD38"/>
      <c r="MKE38" s="124"/>
      <c r="MKF38"/>
      <c r="MKG38" s="124"/>
      <c r="MKH38"/>
      <c r="MKI38" s="124"/>
      <c r="MKJ38"/>
      <c r="MKK38" s="124"/>
      <c r="MKL38"/>
      <c r="MKM38" s="124"/>
      <c r="MKN38"/>
      <c r="MKO38" s="124"/>
      <c r="MKP38"/>
      <c r="MKQ38" s="124"/>
      <c r="MKR38"/>
      <c r="MKS38" s="124"/>
      <c r="MKT38"/>
      <c r="MKU38" s="124"/>
      <c r="MKV38"/>
      <c r="MKW38" s="124"/>
      <c r="MKX38"/>
      <c r="MKY38" s="124"/>
      <c r="MKZ38"/>
      <c r="MLA38" s="124"/>
      <c r="MLB38"/>
      <c r="MLC38" s="124"/>
      <c r="MLD38"/>
      <c r="MLE38" s="124"/>
      <c r="MLF38"/>
      <c r="MLG38" s="124"/>
      <c r="MLH38"/>
      <c r="MLI38" s="124"/>
      <c r="MLJ38"/>
      <c r="MLK38" s="124"/>
      <c r="MLL38"/>
      <c r="MLM38" s="124"/>
      <c r="MLN38"/>
      <c r="MLO38" s="124"/>
      <c r="MLP38"/>
      <c r="MLQ38" s="124"/>
      <c r="MLR38"/>
      <c r="MLS38" s="124"/>
      <c r="MLT38"/>
      <c r="MLU38" s="124"/>
      <c r="MLV38"/>
      <c r="MLW38" s="124"/>
      <c r="MLX38"/>
      <c r="MLY38" s="124"/>
      <c r="MLZ38"/>
      <c r="MMA38" s="124"/>
      <c r="MMB38"/>
      <c r="MMC38" s="124"/>
      <c r="MMD38"/>
      <c r="MME38" s="124"/>
      <c r="MMF38"/>
      <c r="MMG38" s="124"/>
      <c r="MMH38"/>
      <c r="MMI38" s="124"/>
      <c r="MMJ38"/>
      <c r="MMK38" s="124"/>
      <c r="MML38"/>
      <c r="MMM38" s="124"/>
      <c r="MMN38"/>
      <c r="MMO38" s="124"/>
      <c r="MMP38"/>
      <c r="MMQ38" s="124"/>
      <c r="MMR38"/>
      <c r="MMS38" s="124"/>
      <c r="MMT38"/>
      <c r="MMU38" s="124"/>
      <c r="MMV38"/>
      <c r="MMW38" s="124"/>
      <c r="MMX38"/>
      <c r="MMY38" s="124"/>
      <c r="MMZ38"/>
      <c r="MNA38" s="124"/>
      <c r="MNB38"/>
      <c r="MNC38" s="124"/>
      <c r="MND38"/>
      <c r="MNE38" s="124"/>
      <c r="MNF38"/>
      <c r="MNG38" s="124"/>
      <c r="MNH38"/>
      <c r="MNI38" s="124"/>
      <c r="MNJ38"/>
      <c r="MNK38" s="124"/>
      <c r="MNL38"/>
      <c r="MNM38" s="124"/>
      <c r="MNN38"/>
      <c r="MNO38" s="124"/>
      <c r="MNP38"/>
      <c r="MNQ38" s="124"/>
      <c r="MNR38"/>
      <c r="MNS38" s="124"/>
      <c r="MNT38"/>
      <c r="MNU38" s="124"/>
      <c r="MNV38"/>
      <c r="MNW38" s="124"/>
      <c r="MNX38"/>
      <c r="MNY38" s="124"/>
      <c r="MNZ38"/>
      <c r="MOA38" s="124"/>
      <c r="MOB38"/>
      <c r="MOC38" s="124"/>
      <c r="MOD38"/>
      <c r="MOE38" s="124"/>
      <c r="MOF38"/>
      <c r="MOG38" s="124"/>
      <c r="MOH38"/>
      <c r="MOI38" s="124"/>
      <c r="MOJ38"/>
      <c r="MOK38" s="124"/>
      <c r="MOL38"/>
      <c r="MOM38" s="124"/>
      <c r="MON38"/>
      <c r="MOO38" s="124"/>
      <c r="MOP38"/>
      <c r="MOQ38" s="124"/>
      <c r="MOR38"/>
      <c r="MOS38" s="124"/>
      <c r="MOT38"/>
      <c r="MOU38" s="124"/>
      <c r="MOV38"/>
      <c r="MOW38" s="124"/>
      <c r="MOX38"/>
      <c r="MOY38" s="124"/>
      <c r="MOZ38"/>
      <c r="MPA38" s="124"/>
      <c r="MPB38"/>
      <c r="MPC38" s="124"/>
      <c r="MPD38"/>
      <c r="MPE38" s="124"/>
      <c r="MPF38"/>
      <c r="MPG38" s="124"/>
      <c r="MPH38"/>
      <c r="MPI38" s="124"/>
      <c r="MPJ38"/>
      <c r="MPK38" s="124"/>
      <c r="MPL38"/>
      <c r="MPM38" s="124"/>
      <c r="MPN38"/>
      <c r="MPO38" s="124"/>
      <c r="MPP38"/>
      <c r="MPQ38" s="124"/>
      <c r="MPR38"/>
      <c r="MPS38" s="124"/>
      <c r="MPT38"/>
      <c r="MPU38" s="124"/>
      <c r="MPV38"/>
      <c r="MPW38" s="124"/>
      <c r="MPX38"/>
      <c r="MPY38" s="124"/>
      <c r="MPZ38"/>
      <c r="MQA38" s="124"/>
      <c r="MQB38"/>
      <c r="MQC38" s="124"/>
      <c r="MQD38"/>
      <c r="MQE38" s="124"/>
      <c r="MQF38"/>
      <c r="MQG38" s="124"/>
      <c r="MQH38"/>
      <c r="MQI38" s="124"/>
      <c r="MQJ38"/>
      <c r="MQK38" s="124"/>
      <c r="MQL38"/>
      <c r="MQM38" s="124"/>
      <c r="MQN38"/>
      <c r="MQO38" s="124"/>
      <c r="MQP38"/>
      <c r="MQQ38" s="124"/>
      <c r="MQR38"/>
      <c r="MQS38" s="124"/>
      <c r="MQT38"/>
      <c r="MQU38" s="124"/>
      <c r="MQV38"/>
      <c r="MQW38" s="124"/>
      <c r="MQX38"/>
      <c r="MQY38" s="124"/>
      <c r="MQZ38"/>
      <c r="MRA38" s="124"/>
      <c r="MRB38"/>
      <c r="MRC38" s="124"/>
      <c r="MRD38"/>
      <c r="MRE38" s="124"/>
      <c r="MRF38"/>
      <c r="MRG38" s="124"/>
      <c r="MRH38"/>
      <c r="MRI38" s="124"/>
      <c r="MRJ38"/>
      <c r="MRK38" s="124"/>
      <c r="MRL38"/>
      <c r="MRM38" s="124"/>
      <c r="MRN38"/>
      <c r="MRO38" s="124"/>
      <c r="MRP38"/>
      <c r="MRQ38" s="124"/>
      <c r="MRR38"/>
      <c r="MRS38" s="124"/>
      <c r="MRT38"/>
      <c r="MRU38" s="124"/>
      <c r="MRV38"/>
      <c r="MRW38" s="124"/>
      <c r="MRX38"/>
      <c r="MRY38" s="124"/>
      <c r="MRZ38"/>
      <c r="MSA38" s="124"/>
      <c r="MSB38"/>
      <c r="MSC38" s="124"/>
      <c r="MSD38"/>
      <c r="MSE38" s="124"/>
      <c r="MSF38"/>
      <c r="MSG38" s="124"/>
      <c r="MSH38"/>
      <c r="MSI38" s="124"/>
      <c r="MSJ38"/>
      <c r="MSK38" s="124"/>
      <c r="MSL38"/>
      <c r="MSM38" s="124"/>
      <c r="MSN38"/>
      <c r="MSO38" s="124"/>
      <c r="MSP38"/>
      <c r="MSQ38" s="124"/>
      <c r="MSR38"/>
      <c r="MSS38" s="124"/>
      <c r="MST38"/>
      <c r="MSU38" s="124"/>
      <c r="MSV38"/>
      <c r="MSW38" s="124"/>
      <c r="MSX38"/>
      <c r="MSY38" s="124"/>
      <c r="MSZ38"/>
      <c r="MTA38" s="124"/>
      <c r="MTB38"/>
      <c r="MTC38" s="124"/>
      <c r="MTD38"/>
      <c r="MTE38" s="124"/>
      <c r="MTF38"/>
      <c r="MTG38" s="124"/>
      <c r="MTH38"/>
      <c r="MTI38" s="124"/>
      <c r="MTJ38"/>
      <c r="MTK38" s="124"/>
      <c r="MTL38"/>
      <c r="MTM38" s="124"/>
      <c r="MTN38"/>
      <c r="MTO38" s="124"/>
      <c r="MTP38"/>
      <c r="MTQ38" s="124"/>
      <c r="MTR38"/>
      <c r="MTS38" s="124"/>
      <c r="MTT38"/>
      <c r="MTU38" s="124"/>
      <c r="MTV38"/>
      <c r="MTW38" s="124"/>
      <c r="MTX38"/>
      <c r="MTY38" s="124"/>
      <c r="MTZ38"/>
      <c r="MUA38" s="124"/>
      <c r="MUB38"/>
      <c r="MUC38" s="124"/>
      <c r="MUD38"/>
      <c r="MUE38" s="124"/>
      <c r="MUF38"/>
      <c r="MUG38" s="124"/>
      <c r="MUH38"/>
      <c r="MUI38" s="124"/>
      <c r="MUJ38"/>
      <c r="MUK38" s="124"/>
      <c r="MUL38"/>
      <c r="MUM38" s="124"/>
      <c r="MUN38"/>
      <c r="MUO38" s="124"/>
      <c r="MUP38"/>
      <c r="MUQ38" s="124"/>
      <c r="MUR38"/>
      <c r="MUS38" s="124"/>
      <c r="MUT38"/>
      <c r="MUU38" s="124"/>
      <c r="MUV38"/>
      <c r="MUW38" s="124"/>
      <c r="MUX38"/>
      <c r="MUY38" s="124"/>
      <c r="MUZ38"/>
      <c r="MVA38" s="124"/>
      <c r="MVB38"/>
      <c r="MVC38" s="124"/>
      <c r="MVD38"/>
      <c r="MVE38" s="124"/>
      <c r="MVF38"/>
      <c r="MVG38" s="124"/>
      <c r="MVH38"/>
      <c r="MVI38" s="124"/>
      <c r="MVJ38"/>
      <c r="MVK38" s="124"/>
      <c r="MVL38"/>
      <c r="MVM38" s="124"/>
      <c r="MVN38"/>
      <c r="MVO38" s="124"/>
      <c r="MVP38"/>
      <c r="MVQ38" s="124"/>
      <c r="MVR38"/>
      <c r="MVS38" s="124"/>
      <c r="MVT38"/>
      <c r="MVU38" s="124"/>
      <c r="MVV38"/>
      <c r="MVW38" s="124"/>
      <c r="MVX38"/>
      <c r="MVY38" s="124"/>
      <c r="MVZ38"/>
      <c r="MWA38" s="124"/>
      <c r="MWB38"/>
      <c r="MWC38" s="124"/>
      <c r="MWD38"/>
      <c r="MWE38" s="124"/>
      <c r="MWF38"/>
      <c r="MWG38" s="124"/>
      <c r="MWH38"/>
      <c r="MWI38" s="124"/>
      <c r="MWJ38"/>
      <c r="MWK38" s="124"/>
      <c r="MWL38"/>
      <c r="MWM38" s="124"/>
      <c r="MWN38"/>
      <c r="MWO38" s="124"/>
      <c r="MWP38"/>
      <c r="MWQ38" s="124"/>
      <c r="MWR38"/>
      <c r="MWS38" s="124"/>
      <c r="MWT38"/>
      <c r="MWU38" s="124"/>
      <c r="MWV38"/>
      <c r="MWW38" s="124"/>
      <c r="MWX38"/>
      <c r="MWY38" s="124"/>
      <c r="MWZ38"/>
      <c r="MXA38" s="124"/>
      <c r="MXB38"/>
      <c r="MXC38" s="124"/>
      <c r="MXD38"/>
      <c r="MXE38" s="124"/>
      <c r="MXF38"/>
      <c r="MXG38" s="124"/>
      <c r="MXH38"/>
      <c r="MXI38" s="124"/>
      <c r="MXJ38"/>
      <c r="MXK38" s="124"/>
      <c r="MXL38"/>
      <c r="MXM38" s="124"/>
      <c r="MXN38"/>
      <c r="MXO38" s="124"/>
      <c r="MXP38"/>
      <c r="MXQ38" s="124"/>
      <c r="MXR38"/>
      <c r="MXS38" s="124"/>
      <c r="MXT38"/>
      <c r="MXU38" s="124"/>
      <c r="MXV38"/>
      <c r="MXW38" s="124"/>
      <c r="MXX38"/>
      <c r="MXY38" s="124"/>
      <c r="MXZ38"/>
      <c r="MYA38" s="124"/>
      <c r="MYB38"/>
      <c r="MYC38" s="124"/>
      <c r="MYD38"/>
      <c r="MYE38" s="124"/>
      <c r="MYF38"/>
      <c r="MYG38" s="124"/>
      <c r="MYH38"/>
      <c r="MYI38" s="124"/>
      <c r="MYJ38"/>
      <c r="MYK38" s="124"/>
      <c r="MYL38"/>
      <c r="MYM38" s="124"/>
      <c r="MYN38"/>
      <c r="MYO38" s="124"/>
      <c r="MYP38"/>
      <c r="MYQ38" s="124"/>
      <c r="MYR38"/>
      <c r="MYS38" s="124"/>
      <c r="MYT38"/>
      <c r="MYU38" s="124"/>
      <c r="MYV38"/>
      <c r="MYW38" s="124"/>
      <c r="MYX38"/>
      <c r="MYY38" s="124"/>
      <c r="MYZ38"/>
      <c r="MZA38" s="124"/>
      <c r="MZB38"/>
      <c r="MZC38" s="124"/>
      <c r="MZD38"/>
      <c r="MZE38" s="124"/>
      <c r="MZF38"/>
      <c r="MZG38" s="124"/>
      <c r="MZH38"/>
      <c r="MZI38" s="124"/>
      <c r="MZJ38"/>
      <c r="MZK38" s="124"/>
      <c r="MZL38"/>
      <c r="MZM38" s="124"/>
      <c r="MZN38"/>
      <c r="MZO38" s="124"/>
      <c r="MZP38"/>
      <c r="MZQ38" s="124"/>
      <c r="MZR38"/>
      <c r="MZS38" s="124"/>
      <c r="MZT38"/>
      <c r="MZU38" s="124"/>
      <c r="MZV38"/>
      <c r="MZW38" s="124"/>
      <c r="MZX38"/>
      <c r="MZY38" s="124"/>
      <c r="MZZ38"/>
      <c r="NAA38" s="124"/>
      <c r="NAB38"/>
      <c r="NAC38" s="124"/>
      <c r="NAD38"/>
      <c r="NAE38" s="124"/>
      <c r="NAF38"/>
      <c r="NAG38" s="124"/>
      <c r="NAH38"/>
      <c r="NAI38" s="124"/>
      <c r="NAJ38"/>
      <c r="NAK38" s="124"/>
      <c r="NAL38"/>
      <c r="NAM38" s="124"/>
      <c r="NAN38"/>
      <c r="NAO38" s="124"/>
      <c r="NAP38"/>
      <c r="NAQ38" s="124"/>
      <c r="NAR38"/>
      <c r="NAS38" s="124"/>
      <c r="NAT38"/>
      <c r="NAU38" s="124"/>
      <c r="NAV38"/>
      <c r="NAW38" s="124"/>
      <c r="NAX38"/>
      <c r="NAY38" s="124"/>
      <c r="NAZ38"/>
      <c r="NBA38" s="124"/>
      <c r="NBB38"/>
      <c r="NBC38" s="124"/>
      <c r="NBD38"/>
      <c r="NBE38" s="124"/>
      <c r="NBF38"/>
      <c r="NBG38" s="124"/>
      <c r="NBH38"/>
      <c r="NBI38" s="124"/>
      <c r="NBJ38"/>
      <c r="NBK38" s="124"/>
      <c r="NBL38"/>
      <c r="NBM38" s="124"/>
      <c r="NBN38"/>
      <c r="NBO38" s="124"/>
      <c r="NBP38"/>
      <c r="NBQ38" s="124"/>
      <c r="NBR38"/>
      <c r="NBS38" s="124"/>
      <c r="NBT38"/>
      <c r="NBU38" s="124"/>
      <c r="NBV38"/>
      <c r="NBW38" s="124"/>
      <c r="NBX38"/>
      <c r="NBY38" s="124"/>
      <c r="NBZ38"/>
      <c r="NCA38" s="124"/>
      <c r="NCB38"/>
      <c r="NCC38" s="124"/>
      <c r="NCD38"/>
      <c r="NCE38" s="124"/>
      <c r="NCF38"/>
      <c r="NCG38" s="124"/>
      <c r="NCH38"/>
      <c r="NCI38" s="124"/>
      <c r="NCJ38"/>
      <c r="NCK38" s="124"/>
      <c r="NCL38"/>
      <c r="NCM38" s="124"/>
      <c r="NCN38"/>
      <c r="NCO38" s="124"/>
      <c r="NCP38"/>
      <c r="NCQ38" s="124"/>
      <c r="NCR38"/>
      <c r="NCS38" s="124"/>
      <c r="NCT38"/>
      <c r="NCU38" s="124"/>
      <c r="NCV38"/>
      <c r="NCW38" s="124"/>
      <c r="NCX38"/>
      <c r="NCY38" s="124"/>
      <c r="NCZ38"/>
      <c r="NDA38" s="124"/>
      <c r="NDB38"/>
      <c r="NDC38" s="124"/>
      <c r="NDD38"/>
      <c r="NDE38" s="124"/>
      <c r="NDF38"/>
      <c r="NDG38" s="124"/>
      <c r="NDH38"/>
      <c r="NDI38" s="124"/>
      <c r="NDJ38"/>
      <c r="NDK38" s="124"/>
      <c r="NDL38"/>
      <c r="NDM38" s="124"/>
      <c r="NDN38"/>
      <c r="NDO38" s="124"/>
      <c r="NDP38"/>
      <c r="NDQ38" s="124"/>
      <c r="NDR38"/>
      <c r="NDS38" s="124"/>
      <c r="NDT38"/>
      <c r="NDU38" s="124"/>
      <c r="NDV38"/>
      <c r="NDW38" s="124"/>
      <c r="NDX38"/>
      <c r="NDY38" s="124"/>
      <c r="NDZ38"/>
      <c r="NEA38" s="124"/>
      <c r="NEB38"/>
      <c r="NEC38" s="124"/>
      <c r="NED38"/>
      <c r="NEE38" s="124"/>
      <c r="NEF38"/>
      <c r="NEG38" s="124"/>
      <c r="NEH38"/>
      <c r="NEI38" s="124"/>
      <c r="NEJ38"/>
      <c r="NEK38" s="124"/>
      <c r="NEL38"/>
      <c r="NEM38" s="124"/>
      <c r="NEN38"/>
      <c r="NEO38" s="124"/>
      <c r="NEP38"/>
      <c r="NEQ38" s="124"/>
      <c r="NER38"/>
      <c r="NES38" s="124"/>
      <c r="NET38"/>
      <c r="NEU38" s="124"/>
      <c r="NEV38"/>
      <c r="NEW38" s="124"/>
      <c r="NEX38"/>
      <c r="NEY38" s="124"/>
      <c r="NEZ38"/>
      <c r="NFA38" s="124"/>
      <c r="NFB38"/>
      <c r="NFC38" s="124"/>
      <c r="NFD38"/>
      <c r="NFE38" s="124"/>
      <c r="NFF38"/>
      <c r="NFG38" s="124"/>
      <c r="NFH38"/>
      <c r="NFI38" s="124"/>
      <c r="NFJ38"/>
      <c r="NFK38" s="124"/>
      <c r="NFL38"/>
      <c r="NFM38" s="124"/>
      <c r="NFN38"/>
      <c r="NFO38" s="124"/>
      <c r="NFP38"/>
      <c r="NFQ38" s="124"/>
      <c r="NFR38"/>
      <c r="NFS38" s="124"/>
      <c r="NFT38"/>
      <c r="NFU38" s="124"/>
      <c r="NFV38"/>
      <c r="NFW38" s="124"/>
      <c r="NFX38"/>
      <c r="NFY38" s="124"/>
      <c r="NFZ38"/>
      <c r="NGA38" s="124"/>
      <c r="NGB38"/>
      <c r="NGC38" s="124"/>
      <c r="NGD38"/>
      <c r="NGE38" s="124"/>
      <c r="NGF38"/>
      <c r="NGG38" s="124"/>
      <c r="NGH38"/>
      <c r="NGI38" s="124"/>
      <c r="NGJ38"/>
      <c r="NGK38" s="124"/>
      <c r="NGL38"/>
      <c r="NGM38" s="124"/>
      <c r="NGN38"/>
      <c r="NGO38" s="124"/>
      <c r="NGP38"/>
      <c r="NGQ38" s="124"/>
      <c r="NGR38"/>
      <c r="NGS38" s="124"/>
      <c r="NGT38"/>
      <c r="NGU38" s="124"/>
      <c r="NGV38"/>
      <c r="NGW38" s="124"/>
      <c r="NGX38"/>
      <c r="NGY38" s="124"/>
      <c r="NGZ38"/>
      <c r="NHA38" s="124"/>
      <c r="NHB38"/>
      <c r="NHC38" s="124"/>
      <c r="NHD38"/>
      <c r="NHE38" s="124"/>
      <c r="NHF38"/>
      <c r="NHG38" s="124"/>
      <c r="NHH38"/>
      <c r="NHI38" s="124"/>
      <c r="NHJ38"/>
      <c r="NHK38" s="124"/>
      <c r="NHL38"/>
      <c r="NHM38" s="124"/>
      <c r="NHN38"/>
      <c r="NHO38" s="124"/>
      <c r="NHP38"/>
      <c r="NHQ38" s="124"/>
      <c r="NHR38"/>
      <c r="NHS38" s="124"/>
      <c r="NHT38"/>
      <c r="NHU38" s="124"/>
      <c r="NHV38"/>
      <c r="NHW38" s="124"/>
      <c r="NHX38"/>
      <c r="NHY38" s="124"/>
      <c r="NHZ38"/>
      <c r="NIA38" s="124"/>
      <c r="NIB38"/>
      <c r="NIC38" s="124"/>
      <c r="NID38"/>
      <c r="NIE38" s="124"/>
      <c r="NIF38"/>
      <c r="NIG38" s="124"/>
      <c r="NIH38"/>
      <c r="NII38" s="124"/>
      <c r="NIJ38"/>
      <c r="NIK38" s="124"/>
      <c r="NIL38"/>
      <c r="NIM38" s="124"/>
      <c r="NIN38"/>
      <c r="NIO38" s="124"/>
      <c r="NIP38"/>
      <c r="NIQ38" s="124"/>
      <c r="NIR38"/>
      <c r="NIS38" s="124"/>
      <c r="NIT38"/>
      <c r="NIU38" s="124"/>
      <c r="NIV38"/>
      <c r="NIW38" s="124"/>
      <c r="NIX38"/>
      <c r="NIY38" s="124"/>
      <c r="NIZ38"/>
      <c r="NJA38" s="124"/>
      <c r="NJB38"/>
      <c r="NJC38" s="124"/>
      <c r="NJD38"/>
      <c r="NJE38" s="124"/>
      <c r="NJF38"/>
      <c r="NJG38" s="124"/>
      <c r="NJH38"/>
      <c r="NJI38" s="124"/>
      <c r="NJJ38"/>
      <c r="NJK38" s="124"/>
      <c r="NJL38"/>
      <c r="NJM38" s="124"/>
      <c r="NJN38"/>
      <c r="NJO38" s="124"/>
      <c r="NJP38"/>
      <c r="NJQ38" s="124"/>
      <c r="NJR38"/>
      <c r="NJS38" s="124"/>
      <c r="NJT38"/>
      <c r="NJU38" s="124"/>
      <c r="NJV38"/>
      <c r="NJW38" s="124"/>
      <c r="NJX38"/>
      <c r="NJY38" s="124"/>
      <c r="NJZ38"/>
      <c r="NKA38" s="124"/>
      <c r="NKB38"/>
      <c r="NKC38" s="124"/>
      <c r="NKD38"/>
      <c r="NKE38" s="124"/>
      <c r="NKF38"/>
      <c r="NKG38" s="124"/>
      <c r="NKH38"/>
      <c r="NKI38" s="124"/>
      <c r="NKJ38"/>
      <c r="NKK38" s="124"/>
      <c r="NKL38"/>
      <c r="NKM38" s="124"/>
      <c r="NKN38"/>
      <c r="NKO38" s="124"/>
      <c r="NKP38"/>
      <c r="NKQ38" s="124"/>
      <c r="NKR38"/>
      <c r="NKS38" s="124"/>
      <c r="NKT38"/>
      <c r="NKU38" s="124"/>
      <c r="NKV38"/>
      <c r="NKW38" s="124"/>
      <c r="NKX38"/>
      <c r="NKY38" s="124"/>
      <c r="NKZ38"/>
      <c r="NLA38" s="124"/>
      <c r="NLB38"/>
      <c r="NLC38" s="124"/>
      <c r="NLD38"/>
      <c r="NLE38" s="124"/>
      <c r="NLF38"/>
      <c r="NLG38" s="124"/>
      <c r="NLH38"/>
      <c r="NLI38" s="124"/>
      <c r="NLJ38"/>
      <c r="NLK38" s="124"/>
      <c r="NLL38"/>
      <c r="NLM38" s="124"/>
      <c r="NLN38"/>
      <c r="NLO38" s="124"/>
      <c r="NLP38"/>
      <c r="NLQ38" s="124"/>
      <c r="NLR38"/>
      <c r="NLS38" s="124"/>
      <c r="NLT38"/>
      <c r="NLU38" s="124"/>
      <c r="NLV38"/>
      <c r="NLW38" s="124"/>
      <c r="NLX38"/>
      <c r="NLY38" s="124"/>
      <c r="NLZ38"/>
      <c r="NMA38" s="124"/>
      <c r="NMB38"/>
      <c r="NMC38" s="124"/>
      <c r="NMD38"/>
      <c r="NME38" s="124"/>
      <c r="NMF38"/>
      <c r="NMG38" s="124"/>
      <c r="NMH38"/>
      <c r="NMI38" s="124"/>
      <c r="NMJ38"/>
      <c r="NMK38" s="124"/>
      <c r="NML38"/>
      <c r="NMM38" s="124"/>
      <c r="NMN38"/>
      <c r="NMO38" s="124"/>
      <c r="NMP38"/>
      <c r="NMQ38" s="124"/>
      <c r="NMR38"/>
      <c r="NMS38" s="124"/>
      <c r="NMT38"/>
      <c r="NMU38" s="124"/>
      <c r="NMV38"/>
      <c r="NMW38" s="124"/>
      <c r="NMX38"/>
      <c r="NMY38" s="124"/>
      <c r="NMZ38"/>
      <c r="NNA38" s="124"/>
      <c r="NNB38"/>
      <c r="NNC38" s="124"/>
      <c r="NND38"/>
      <c r="NNE38" s="124"/>
      <c r="NNF38"/>
      <c r="NNG38" s="124"/>
      <c r="NNH38"/>
      <c r="NNI38" s="124"/>
      <c r="NNJ38"/>
      <c r="NNK38" s="124"/>
      <c r="NNL38"/>
      <c r="NNM38" s="124"/>
      <c r="NNN38"/>
      <c r="NNO38" s="124"/>
      <c r="NNP38"/>
      <c r="NNQ38" s="124"/>
      <c r="NNR38"/>
      <c r="NNS38" s="124"/>
      <c r="NNT38"/>
      <c r="NNU38" s="124"/>
      <c r="NNV38"/>
      <c r="NNW38" s="124"/>
      <c r="NNX38"/>
      <c r="NNY38" s="124"/>
      <c r="NNZ38"/>
      <c r="NOA38" s="124"/>
      <c r="NOB38"/>
      <c r="NOC38" s="124"/>
      <c r="NOD38"/>
      <c r="NOE38" s="124"/>
      <c r="NOF38"/>
      <c r="NOG38" s="124"/>
      <c r="NOH38"/>
      <c r="NOI38" s="124"/>
      <c r="NOJ38"/>
      <c r="NOK38" s="124"/>
      <c r="NOL38"/>
      <c r="NOM38" s="124"/>
      <c r="NON38"/>
      <c r="NOO38" s="124"/>
      <c r="NOP38"/>
      <c r="NOQ38" s="124"/>
      <c r="NOR38"/>
      <c r="NOS38" s="124"/>
      <c r="NOT38"/>
      <c r="NOU38" s="124"/>
      <c r="NOV38"/>
      <c r="NOW38" s="124"/>
      <c r="NOX38"/>
      <c r="NOY38" s="124"/>
      <c r="NOZ38"/>
      <c r="NPA38" s="124"/>
      <c r="NPB38"/>
      <c r="NPC38" s="124"/>
      <c r="NPD38"/>
      <c r="NPE38" s="124"/>
      <c r="NPF38"/>
      <c r="NPG38" s="124"/>
      <c r="NPH38"/>
      <c r="NPI38" s="124"/>
      <c r="NPJ38"/>
      <c r="NPK38" s="124"/>
      <c r="NPL38"/>
      <c r="NPM38" s="124"/>
      <c r="NPN38"/>
      <c r="NPO38" s="124"/>
      <c r="NPP38"/>
      <c r="NPQ38" s="124"/>
      <c r="NPR38"/>
      <c r="NPS38" s="124"/>
      <c r="NPT38"/>
      <c r="NPU38" s="124"/>
      <c r="NPV38"/>
      <c r="NPW38" s="124"/>
      <c r="NPX38"/>
      <c r="NPY38" s="124"/>
      <c r="NPZ38"/>
      <c r="NQA38" s="124"/>
      <c r="NQB38"/>
      <c r="NQC38" s="124"/>
      <c r="NQD38"/>
      <c r="NQE38" s="124"/>
      <c r="NQF38"/>
      <c r="NQG38" s="124"/>
      <c r="NQH38"/>
      <c r="NQI38" s="124"/>
      <c r="NQJ38"/>
      <c r="NQK38" s="124"/>
      <c r="NQL38"/>
      <c r="NQM38" s="124"/>
      <c r="NQN38"/>
      <c r="NQO38" s="124"/>
      <c r="NQP38"/>
      <c r="NQQ38" s="124"/>
      <c r="NQR38"/>
      <c r="NQS38" s="124"/>
      <c r="NQT38"/>
      <c r="NQU38" s="124"/>
      <c r="NQV38"/>
      <c r="NQW38" s="124"/>
      <c r="NQX38"/>
      <c r="NQY38" s="124"/>
      <c r="NQZ38"/>
      <c r="NRA38" s="124"/>
      <c r="NRB38"/>
      <c r="NRC38" s="124"/>
      <c r="NRD38"/>
      <c r="NRE38" s="124"/>
      <c r="NRF38"/>
      <c r="NRG38" s="124"/>
      <c r="NRH38"/>
      <c r="NRI38" s="124"/>
      <c r="NRJ38"/>
      <c r="NRK38" s="124"/>
      <c r="NRL38"/>
      <c r="NRM38" s="124"/>
      <c r="NRN38"/>
      <c r="NRO38" s="124"/>
      <c r="NRP38"/>
      <c r="NRQ38" s="124"/>
      <c r="NRR38"/>
      <c r="NRS38" s="124"/>
      <c r="NRT38"/>
      <c r="NRU38" s="124"/>
      <c r="NRV38"/>
      <c r="NRW38" s="124"/>
      <c r="NRX38"/>
      <c r="NRY38" s="124"/>
      <c r="NRZ38"/>
      <c r="NSA38" s="124"/>
      <c r="NSB38"/>
      <c r="NSC38" s="124"/>
      <c r="NSD38"/>
      <c r="NSE38" s="124"/>
      <c r="NSF38"/>
      <c r="NSG38" s="124"/>
      <c r="NSH38"/>
      <c r="NSI38" s="124"/>
      <c r="NSJ38"/>
      <c r="NSK38" s="124"/>
      <c r="NSL38"/>
      <c r="NSM38" s="124"/>
      <c r="NSN38"/>
      <c r="NSO38" s="124"/>
      <c r="NSP38"/>
      <c r="NSQ38" s="124"/>
      <c r="NSR38"/>
      <c r="NSS38" s="124"/>
      <c r="NST38"/>
      <c r="NSU38" s="124"/>
      <c r="NSV38"/>
      <c r="NSW38" s="124"/>
      <c r="NSX38"/>
      <c r="NSY38" s="124"/>
      <c r="NSZ38"/>
      <c r="NTA38" s="124"/>
      <c r="NTB38"/>
      <c r="NTC38" s="124"/>
      <c r="NTD38"/>
      <c r="NTE38" s="124"/>
      <c r="NTF38"/>
      <c r="NTG38" s="124"/>
      <c r="NTH38"/>
      <c r="NTI38" s="124"/>
      <c r="NTJ38"/>
      <c r="NTK38" s="124"/>
      <c r="NTL38"/>
      <c r="NTM38" s="124"/>
      <c r="NTN38"/>
      <c r="NTO38" s="124"/>
      <c r="NTP38"/>
      <c r="NTQ38" s="124"/>
      <c r="NTR38"/>
      <c r="NTS38" s="124"/>
      <c r="NTT38"/>
      <c r="NTU38" s="124"/>
      <c r="NTV38"/>
      <c r="NTW38" s="124"/>
      <c r="NTX38"/>
      <c r="NTY38" s="124"/>
      <c r="NTZ38"/>
      <c r="NUA38" s="124"/>
      <c r="NUB38"/>
      <c r="NUC38" s="124"/>
      <c r="NUD38"/>
      <c r="NUE38" s="124"/>
      <c r="NUF38"/>
      <c r="NUG38" s="124"/>
      <c r="NUH38"/>
      <c r="NUI38" s="124"/>
      <c r="NUJ38"/>
      <c r="NUK38" s="124"/>
      <c r="NUL38"/>
      <c r="NUM38" s="124"/>
      <c r="NUN38"/>
      <c r="NUO38" s="124"/>
      <c r="NUP38"/>
      <c r="NUQ38" s="124"/>
      <c r="NUR38"/>
      <c r="NUS38" s="124"/>
      <c r="NUT38"/>
      <c r="NUU38" s="124"/>
      <c r="NUV38"/>
      <c r="NUW38" s="124"/>
      <c r="NUX38"/>
      <c r="NUY38" s="124"/>
      <c r="NUZ38"/>
      <c r="NVA38" s="124"/>
      <c r="NVB38"/>
      <c r="NVC38" s="124"/>
      <c r="NVD38"/>
      <c r="NVE38" s="124"/>
      <c r="NVF38"/>
      <c r="NVG38" s="124"/>
      <c r="NVH38"/>
      <c r="NVI38" s="124"/>
      <c r="NVJ38"/>
      <c r="NVK38" s="124"/>
      <c r="NVL38"/>
      <c r="NVM38" s="124"/>
      <c r="NVN38"/>
      <c r="NVO38" s="124"/>
      <c r="NVP38"/>
      <c r="NVQ38" s="124"/>
      <c r="NVR38"/>
      <c r="NVS38" s="124"/>
      <c r="NVT38"/>
      <c r="NVU38" s="124"/>
      <c r="NVV38"/>
      <c r="NVW38" s="124"/>
      <c r="NVX38"/>
      <c r="NVY38" s="124"/>
      <c r="NVZ38"/>
      <c r="NWA38" s="124"/>
      <c r="NWB38"/>
      <c r="NWC38" s="124"/>
      <c r="NWD38"/>
      <c r="NWE38" s="124"/>
      <c r="NWF38"/>
      <c r="NWG38" s="124"/>
      <c r="NWH38"/>
      <c r="NWI38" s="124"/>
      <c r="NWJ38"/>
      <c r="NWK38" s="124"/>
      <c r="NWL38"/>
      <c r="NWM38" s="124"/>
      <c r="NWN38"/>
      <c r="NWO38" s="124"/>
      <c r="NWP38"/>
      <c r="NWQ38" s="124"/>
      <c r="NWR38"/>
      <c r="NWS38" s="124"/>
      <c r="NWT38"/>
      <c r="NWU38" s="124"/>
      <c r="NWV38"/>
      <c r="NWW38" s="124"/>
      <c r="NWX38"/>
      <c r="NWY38" s="124"/>
      <c r="NWZ38"/>
      <c r="NXA38" s="124"/>
      <c r="NXB38"/>
      <c r="NXC38" s="124"/>
      <c r="NXD38"/>
      <c r="NXE38" s="124"/>
      <c r="NXF38"/>
      <c r="NXG38" s="124"/>
      <c r="NXH38"/>
      <c r="NXI38" s="124"/>
      <c r="NXJ38"/>
      <c r="NXK38" s="124"/>
      <c r="NXL38"/>
      <c r="NXM38" s="124"/>
      <c r="NXN38"/>
      <c r="NXO38" s="124"/>
      <c r="NXP38"/>
      <c r="NXQ38" s="124"/>
      <c r="NXR38"/>
      <c r="NXS38" s="124"/>
      <c r="NXT38"/>
      <c r="NXU38" s="124"/>
      <c r="NXV38"/>
      <c r="NXW38" s="124"/>
      <c r="NXX38"/>
      <c r="NXY38" s="124"/>
      <c r="NXZ38"/>
      <c r="NYA38" s="124"/>
      <c r="NYB38"/>
      <c r="NYC38" s="124"/>
      <c r="NYD38"/>
      <c r="NYE38" s="124"/>
      <c r="NYF38"/>
      <c r="NYG38" s="124"/>
      <c r="NYH38"/>
      <c r="NYI38" s="124"/>
      <c r="NYJ38"/>
      <c r="NYK38" s="124"/>
      <c r="NYL38"/>
      <c r="NYM38" s="124"/>
      <c r="NYN38"/>
      <c r="NYO38" s="124"/>
      <c r="NYP38"/>
      <c r="NYQ38" s="124"/>
      <c r="NYR38"/>
      <c r="NYS38" s="124"/>
      <c r="NYT38"/>
      <c r="NYU38" s="124"/>
      <c r="NYV38"/>
      <c r="NYW38" s="124"/>
      <c r="NYX38"/>
      <c r="NYY38" s="124"/>
      <c r="NYZ38"/>
      <c r="NZA38" s="124"/>
      <c r="NZB38"/>
      <c r="NZC38" s="124"/>
      <c r="NZD38"/>
      <c r="NZE38" s="124"/>
      <c r="NZF38"/>
      <c r="NZG38" s="124"/>
      <c r="NZH38"/>
      <c r="NZI38" s="124"/>
      <c r="NZJ38"/>
      <c r="NZK38" s="124"/>
      <c r="NZL38"/>
      <c r="NZM38" s="124"/>
      <c r="NZN38"/>
      <c r="NZO38" s="124"/>
      <c r="NZP38"/>
      <c r="NZQ38" s="124"/>
      <c r="NZR38"/>
      <c r="NZS38" s="124"/>
      <c r="NZT38"/>
      <c r="NZU38" s="124"/>
      <c r="NZV38"/>
      <c r="NZW38" s="124"/>
      <c r="NZX38"/>
      <c r="NZY38" s="124"/>
      <c r="NZZ38"/>
      <c r="OAA38" s="124"/>
      <c r="OAB38"/>
      <c r="OAC38" s="124"/>
      <c r="OAD38"/>
      <c r="OAE38" s="124"/>
      <c r="OAF38"/>
      <c r="OAG38" s="124"/>
      <c r="OAH38"/>
      <c r="OAI38" s="124"/>
      <c r="OAJ38"/>
      <c r="OAK38" s="124"/>
      <c r="OAL38"/>
      <c r="OAM38" s="124"/>
      <c r="OAN38"/>
      <c r="OAO38" s="124"/>
      <c r="OAP38"/>
      <c r="OAQ38" s="124"/>
      <c r="OAR38"/>
      <c r="OAS38" s="124"/>
      <c r="OAT38"/>
      <c r="OAU38" s="124"/>
      <c r="OAV38"/>
      <c r="OAW38" s="124"/>
      <c r="OAX38"/>
      <c r="OAY38" s="124"/>
      <c r="OAZ38"/>
      <c r="OBA38" s="124"/>
      <c r="OBB38"/>
      <c r="OBC38" s="124"/>
      <c r="OBD38"/>
      <c r="OBE38" s="124"/>
      <c r="OBF38"/>
      <c r="OBG38" s="124"/>
      <c r="OBH38"/>
      <c r="OBI38" s="124"/>
      <c r="OBJ38"/>
      <c r="OBK38" s="124"/>
      <c r="OBL38"/>
      <c r="OBM38" s="124"/>
      <c r="OBN38"/>
      <c r="OBO38" s="124"/>
      <c r="OBP38"/>
      <c r="OBQ38" s="124"/>
      <c r="OBR38"/>
      <c r="OBS38" s="124"/>
      <c r="OBT38"/>
      <c r="OBU38" s="124"/>
      <c r="OBV38"/>
      <c r="OBW38" s="124"/>
      <c r="OBX38"/>
      <c r="OBY38" s="124"/>
      <c r="OBZ38"/>
      <c r="OCA38" s="124"/>
      <c r="OCB38"/>
      <c r="OCC38" s="124"/>
      <c r="OCD38"/>
      <c r="OCE38" s="124"/>
      <c r="OCF38"/>
      <c r="OCG38" s="124"/>
      <c r="OCH38"/>
      <c r="OCI38" s="124"/>
      <c r="OCJ38"/>
      <c r="OCK38" s="124"/>
      <c r="OCL38"/>
      <c r="OCM38" s="124"/>
      <c r="OCN38"/>
      <c r="OCO38" s="124"/>
      <c r="OCP38"/>
      <c r="OCQ38" s="124"/>
      <c r="OCR38"/>
      <c r="OCS38" s="124"/>
      <c r="OCT38"/>
      <c r="OCU38" s="124"/>
      <c r="OCV38"/>
      <c r="OCW38" s="124"/>
      <c r="OCX38"/>
      <c r="OCY38" s="124"/>
      <c r="OCZ38"/>
      <c r="ODA38" s="124"/>
      <c r="ODB38"/>
      <c r="ODC38" s="124"/>
      <c r="ODD38"/>
      <c r="ODE38" s="124"/>
      <c r="ODF38"/>
      <c r="ODG38" s="124"/>
      <c r="ODH38"/>
      <c r="ODI38" s="124"/>
      <c r="ODJ38"/>
      <c r="ODK38" s="124"/>
      <c r="ODL38"/>
      <c r="ODM38" s="124"/>
      <c r="ODN38"/>
      <c r="ODO38" s="124"/>
      <c r="ODP38"/>
      <c r="ODQ38" s="124"/>
      <c r="ODR38"/>
      <c r="ODS38" s="124"/>
      <c r="ODT38"/>
      <c r="ODU38" s="124"/>
      <c r="ODV38"/>
      <c r="ODW38" s="124"/>
      <c r="ODX38"/>
      <c r="ODY38" s="124"/>
      <c r="ODZ38"/>
      <c r="OEA38" s="124"/>
      <c r="OEB38"/>
      <c r="OEC38" s="124"/>
      <c r="OED38"/>
      <c r="OEE38" s="124"/>
      <c r="OEF38"/>
      <c r="OEG38" s="124"/>
      <c r="OEH38"/>
      <c r="OEI38" s="124"/>
      <c r="OEJ38"/>
      <c r="OEK38" s="124"/>
      <c r="OEL38"/>
      <c r="OEM38" s="124"/>
      <c r="OEN38"/>
      <c r="OEO38" s="124"/>
      <c r="OEP38"/>
      <c r="OEQ38" s="124"/>
      <c r="OER38"/>
      <c r="OES38" s="124"/>
      <c r="OET38"/>
      <c r="OEU38" s="124"/>
      <c r="OEV38"/>
      <c r="OEW38" s="124"/>
      <c r="OEX38"/>
      <c r="OEY38" s="124"/>
      <c r="OEZ38"/>
      <c r="OFA38" s="124"/>
      <c r="OFB38"/>
      <c r="OFC38" s="124"/>
      <c r="OFD38"/>
      <c r="OFE38" s="124"/>
      <c r="OFF38"/>
      <c r="OFG38" s="124"/>
      <c r="OFH38"/>
      <c r="OFI38" s="124"/>
      <c r="OFJ38"/>
      <c r="OFK38" s="124"/>
      <c r="OFL38"/>
      <c r="OFM38" s="124"/>
      <c r="OFN38"/>
      <c r="OFO38" s="124"/>
      <c r="OFP38"/>
      <c r="OFQ38" s="124"/>
      <c r="OFR38"/>
      <c r="OFS38" s="124"/>
      <c r="OFT38"/>
      <c r="OFU38" s="124"/>
      <c r="OFV38"/>
      <c r="OFW38" s="124"/>
      <c r="OFX38"/>
      <c r="OFY38" s="124"/>
      <c r="OFZ38"/>
      <c r="OGA38" s="124"/>
      <c r="OGB38"/>
      <c r="OGC38" s="124"/>
      <c r="OGD38"/>
      <c r="OGE38" s="124"/>
      <c r="OGF38"/>
      <c r="OGG38" s="124"/>
      <c r="OGH38"/>
      <c r="OGI38" s="124"/>
      <c r="OGJ38"/>
      <c r="OGK38" s="124"/>
      <c r="OGL38"/>
      <c r="OGM38" s="124"/>
      <c r="OGN38"/>
      <c r="OGO38" s="124"/>
      <c r="OGP38"/>
      <c r="OGQ38" s="124"/>
      <c r="OGR38"/>
      <c r="OGS38" s="124"/>
      <c r="OGT38"/>
      <c r="OGU38" s="124"/>
      <c r="OGV38"/>
      <c r="OGW38" s="124"/>
      <c r="OGX38"/>
      <c r="OGY38" s="124"/>
      <c r="OGZ38"/>
      <c r="OHA38" s="124"/>
      <c r="OHB38"/>
      <c r="OHC38" s="124"/>
      <c r="OHD38"/>
      <c r="OHE38" s="124"/>
      <c r="OHF38"/>
      <c r="OHG38" s="124"/>
      <c r="OHH38"/>
      <c r="OHI38" s="124"/>
      <c r="OHJ38"/>
      <c r="OHK38" s="124"/>
      <c r="OHL38"/>
      <c r="OHM38" s="124"/>
      <c r="OHN38"/>
      <c r="OHO38" s="124"/>
      <c r="OHP38"/>
      <c r="OHQ38" s="124"/>
      <c r="OHR38"/>
      <c r="OHS38" s="124"/>
      <c r="OHT38"/>
      <c r="OHU38" s="124"/>
      <c r="OHV38"/>
      <c r="OHW38" s="124"/>
      <c r="OHX38"/>
      <c r="OHY38" s="124"/>
      <c r="OHZ38"/>
      <c r="OIA38" s="124"/>
      <c r="OIB38"/>
      <c r="OIC38" s="124"/>
      <c r="OID38"/>
      <c r="OIE38" s="124"/>
      <c r="OIF38"/>
      <c r="OIG38" s="124"/>
      <c r="OIH38"/>
      <c r="OII38" s="124"/>
      <c r="OIJ38"/>
      <c r="OIK38" s="124"/>
      <c r="OIL38"/>
      <c r="OIM38" s="124"/>
      <c r="OIN38"/>
      <c r="OIO38" s="124"/>
      <c r="OIP38"/>
      <c r="OIQ38" s="124"/>
      <c r="OIR38"/>
      <c r="OIS38" s="124"/>
      <c r="OIT38"/>
      <c r="OIU38" s="124"/>
      <c r="OIV38"/>
      <c r="OIW38" s="124"/>
      <c r="OIX38"/>
      <c r="OIY38" s="124"/>
      <c r="OIZ38"/>
      <c r="OJA38" s="124"/>
      <c r="OJB38"/>
      <c r="OJC38" s="124"/>
      <c r="OJD38"/>
      <c r="OJE38" s="124"/>
      <c r="OJF38"/>
      <c r="OJG38" s="124"/>
      <c r="OJH38"/>
      <c r="OJI38" s="124"/>
      <c r="OJJ38"/>
      <c r="OJK38" s="124"/>
      <c r="OJL38"/>
      <c r="OJM38" s="124"/>
      <c r="OJN38"/>
      <c r="OJO38" s="124"/>
      <c r="OJP38"/>
      <c r="OJQ38" s="124"/>
      <c r="OJR38"/>
      <c r="OJS38" s="124"/>
      <c r="OJT38"/>
      <c r="OJU38" s="124"/>
      <c r="OJV38"/>
      <c r="OJW38" s="124"/>
      <c r="OJX38"/>
      <c r="OJY38" s="124"/>
      <c r="OJZ38"/>
      <c r="OKA38" s="124"/>
      <c r="OKB38"/>
      <c r="OKC38" s="124"/>
      <c r="OKD38"/>
      <c r="OKE38" s="124"/>
      <c r="OKF38"/>
      <c r="OKG38" s="124"/>
      <c r="OKH38"/>
      <c r="OKI38" s="124"/>
      <c r="OKJ38"/>
      <c r="OKK38" s="124"/>
      <c r="OKL38"/>
      <c r="OKM38" s="124"/>
      <c r="OKN38"/>
      <c r="OKO38" s="124"/>
      <c r="OKP38"/>
      <c r="OKQ38" s="124"/>
      <c r="OKR38"/>
      <c r="OKS38" s="124"/>
      <c r="OKT38"/>
      <c r="OKU38" s="124"/>
      <c r="OKV38"/>
      <c r="OKW38" s="124"/>
      <c r="OKX38"/>
      <c r="OKY38" s="124"/>
      <c r="OKZ38"/>
      <c r="OLA38" s="124"/>
      <c r="OLB38"/>
      <c r="OLC38" s="124"/>
      <c r="OLD38"/>
      <c r="OLE38" s="124"/>
      <c r="OLF38"/>
      <c r="OLG38" s="124"/>
      <c r="OLH38"/>
      <c r="OLI38" s="124"/>
      <c r="OLJ38"/>
      <c r="OLK38" s="124"/>
      <c r="OLL38"/>
      <c r="OLM38" s="124"/>
      <c r="OLN38"/>
      <c r="OLO38" s="124"/>
      <c r="OLP38"/>
      <c r="OLQ38" s="124"/>
      <c r="OLR38"/>
      <c r="OLS38" s="124"/>
      <c r="OLT38"/>
      <c r="OLU38" s="124"/>
      <c r="OLV38"/>
      <c r="OLW38" s="124"/>
      <c r="OLX38"/>
      <c r="OLY38" s="124"/>
      <c r="OLZ38"/>
      <c r="OMA38" s="124"/>
      <c r="OMB38"/>
      <c r="OMC38" s="124"/>
      <c r="OMD38"/>
      <c r="OME38" s="124"/>
      <c r="OMF38"/>
      <c r="OMG38" s="124"/>
      <c r="OMH38"/>
      <c r="OMI38" s="124"/>
      <c r="OMJ38"/>
      <c r="OMK38" s="124"/>
      <c r="OML38"/>
      <c r="OMM38" s="124"/>
      <c r="OMN38"/>
      <c r="OMO38" s="124"/>
      <c r="OMP38"/>
      <c r="OMQ38" s="124"/>
      <c r="OMR38"/>
      <c r="OMS38" s="124"/>
      <c r="OMT38"/>
      <c r="OMU38" s="124"/>
      <c r="OMV38"/>
      <c r="OMW38" s="124"/>
      <c r="OMX38"/>
      <c r="OMY38" s="124"/>
      <c r="OMZ38"/>
      <c r="ONA38" s="124"/>
      <c r="ONB38"/>
      <c r="ONC38" s="124"/>
      <c r="OND38"/>
      <c r="ONE38" s="124"/>
      <c r="ONF38"/>
      <c r="ONG38" s="124"/>
      <c r="ONH38"/>
      <c r="ONI38" s="124"/>
      <c r="ONJ38"/>
      <c r="ONK38" s="124"/>
      <c r="ONL38"/>
      <c r="ONM38" s="124"/>
      <c r="ONN38"/>
      <c r="ONO38" s="124"/>
      <c r="ONP38"/>
      <c r="ONQ38" s="124"/>
      <c r="ONR38"/>
      <c r="ONS38" s="124"/>
      <c r="ONT38"/>
      <c r="ONU38" s="124"/>
      <c r="ONV38"/>
      <c r="ONW38" s="124"/>
      <c r="ONX38"/>
      <c r="ONY38" s="124"/>
      <c r="ONZ38"/>
      <c r="OOA38" s="124"/>
      <c r="OOB38"/>
      <c r="OOC38" s="124"/>
      <c r="OOD38"/>
      <c r="OOE38" s="124"/>
      <c r="OOF38"/>
      <c r="OOG38" s="124"/>
      <c r="OOH38"/>
      <c r="OOI38" s="124"/>
      <c r="OOJ38"/>
      <c r="OOK38" s="124"/>
      <c r="OOL38"/>
      <c r="OOM38" s="124"/>
      <c r="OON38"/>
      <c r="OOO38" s="124"/>
      <c r="OOP38"/>
      <c r="OOQ38" s="124"/>
      <c r="OOR38"/>
      <c r="OOS38" s="124"/>
      <c r="OOT38"/>
      <c r="OOU38" s="124"/>
      <c r="OOV38"/>
      <c r="OOW38" s="124"/>
      <c r="OOX38"/>
      <c r="OOY38" s="124"/>
      <c r="OOZ38"/>
      <c r="OPA38" s="124"/>
      <c r="OPB38"/>
      <c r="OPC38" s="124"/>
      <c r="OPD38"/>
      <c r="OPE38" s="124"/>
      <c r="OPF38"/>
      <c r="OPG38" s="124"/>
      <c r="OPH38"/>
      <c r="OPI38" s="124"/>
      <c r="OPJ38"/>
      <c r="OPK38" s="124"/>
      <c r="OPL38"/>
      <c r="OPM38" s="124"/>
      <c r="OPN38"/>
      <c r="OPO38" s="124"/>
      <c r="OPP38"/>
      <c r="OPQ38" s="124"/>
      <c r="OPR38"/>
      <c r="OPS38" s="124"/>
      <c r="OPT38"/>
      <c r="OPU38" s="124"/>
      <c r="OPV38"/>
      <c r="OPW38" s="124"/>
      <c r="OPX38"/>
      <c r="OPY38" s="124"/>
      <c r="OPZ38"/>
      <c r="OQA38" s="124"/>
      <c r="OQB38"/>
      <c r="OQC38" s="124"/>
      <c r="OQD38"/>
      <c r="OQE38" s="124"/>
      <c r="OQF38"/>
      <c r="OQG38" s="124"/>
      <c r="OQH38"/>
      <c r="OQI38" s="124"/>
      <c r="OQJ38"/>
      <c r="OQK38" s="124"/>
      <c r="OQL38"/>
      <c r="OQM38" s="124"/>
      <c r="OQN38"/>
      <c r="OQO38" s="124"/>
      <c r="OQP38"/>
      <c r="OQQ38" s="124"/>
      <c r="OQR38"/>
      <c r="OQS38" s="124"/>
      <c r="OQT38"/>
      <c r="OQU38" s="124"/>
      <c r="OQV38"/>
      <c r="OQW38" s="124"/>
      <c r="OQX38"/>
      <c r="OQY38" s="124"/>
      <c r="OQZ38"/>
      <c r="ORA38" s="124"/>
      <c r="ORB38"/>
      <c r="ORC38" s="124"/>
      <c r="ORD38"/>
      <c r="ORE38" s="124"/>
      <c r="ORF38"/>
      <c r="ORG38" s="124"/>
      <c r="ORH38"/>
      <c r="ORI38" s="124"/>
      <c r="ORJ38"/>
      <c r="ORK38" s="124"/>
      <c r="ORL38"/>
      <c r="ORM38" s="124"/>
      <c r="ORN38"/>
      <c r="ORO38" s="124"/>
      <c r="ORP38"/>
      <c r="ORQ38" s="124"/>
      <c r="ORR38"/>
      <c r="ORS38" s="124"/>
      <c r="ORT38"/>
      <c r="ORU38" s="124"/>
      <c r="ORV38"/>
      <c r="ORW38" s="124"/>
      <c r="ORX38"/>
      <c r="ORY38" s="124"/>
      <c r="ORZ38"/>
      <c r="OSA38" s="124"/>
      <c r="OSB38"/>
      <c r="OSC38" s="124"/>
      <c r="OSD38"/>
      <c r="OSE38" s="124"/>
      <c r="OSF38"/>
      <c r="OSG38" s="124"/>
      <c r="OSH38"/>
      <c r="OSI38" s="124"/>
      <c r="OSJ38"/>
      <c r="OSK38" s="124"/>
      <c r="OSL38"/>
      <c r="OSM38" s="124"/>
      <c r="OSN38"/>
      <c r="OSO38" s="124"/>
      <c r="OSP38"/>
      <c r="OSQ38" s="124"/>
      <c r="OSR38"/>
      <c r="OSS38" s="124"/>
      <c r="OST38"/>
      <c r="OSU38" s="124"/>
      <c r="OSV38"/>
      <c r="OSW38" s="124"/>
      <c r="OSX38"/>
      <c r="OSY38" s="124"/>
      <c r="OSZ38"/>
      <c r="OTA38" s="124"/>
      <c r="OTB38"/>
      <c r="OTC38" s="124"/>
      <c r="OTD38"/>
      <c r="OTE38" s="124"/>
      <c r="OTF38"/>
      <c r="OTG38" s="124"/>
      <c r="OTH38"/>
      <c r="OTI38" s="124"/>
      <c r="OTJ38"/>
      <c r="OTK38" s="124"/>
      <c r="OTL38"/>
      <c r="OTM38" s="124"/>
      <c r="OTN38"/>
      <c r="OTO38" s="124"/>
      <c r="OTP38"/>
      <c r="OTQ38" s="124"/>
      <c r="OTR38"/>
      <c r="OTS38" s="124"/>
      <c r="OTT38"/>
      <c r="OTU38" s="124"/>
      <c r="OTV38"/>
      <c r="OTW38" s="124"/>
      <c r="OTX38"/>
      <c r="OTY38" s="124"/>
      <c r="OTZ38"/>
      <c r="OUA38" s="124"/>
      <c r="OUB38"/>
      <c r="OUC38" s="124"/>
      <c r="OUD38"/>
      <c r="OUE38" s="124"/>
      <c r="OUF38"/>
      <c r="OUG38" s="124"/>
      <c r="OUH38"/>
      <c r="OUI38" s="124"/>
      <c r="OUJ38"/>
      <c r="OUK38" s="124"/>
      <c r="OUL38"/>
      <c r="OUM38" s="124"/>
      <c r="OUN38"/>
      <c r="OUO38" s="124"/>
      <c r="OUP38"/>
      <c r="OUQ38" s="124"/>
      <c r="OUR38"/>
      <c r="OUS38" s="124"/>
      <c r="OUT38"/>
      <c r="OUU38" s="124"/>
      <c r="OUV38"/>
      <c r="OUW38" s="124"/>
      <c r="OUX38"/>
      <c r="OUY38" s="124"/>
      <c r="OUZ38"/>
      <c r="OVA38" s="124"/>
      <c r="OVB38"/>
      <c r="OVC38" s="124"/>
      <c r="OVD38"/>
      <c r="OVE38" s="124"/>
      <c r="OVF38"/>
      <c r="OVG38" s="124"/>
      <c r="OVH38"/>
      <c r="OVI38" s="124"/>
      <c r="OVJ38"/>
      <c r="OVK38" s="124"/>
      <c r="OVL38"/>
      <c r="OVM38" s="124"/>
      <c r="OVN38"/>
      <c r="OVO38" s="124"/>
      <c r="OVP38"/>
      <c r="OVQ38" s="124"/>
      <c r="OVR38"/>
      <c r="OVS38" s="124"/>
      <c r="OVT38"/>
      <c r="OVU38" s="124"/>
      <c r="OVV38"/>
      <c r="OVW38" s="124"/>
      <c r="OVX38"/>
      <c r="OVY38" s="124"/>
      <c r="OVZ38"/>
      <c r="OWA38" s="124"/>
      <c r="OWB38"/>
      <c r="OWC38" s="124"/>
      <c r="OWD38"/>
      <c r="OWE38" s="124"/>
      <c r="OWF38"/>
      <c r="OWG38" s="124"/>
      <c r="OWH38"/>
      <c r="OWI38" s="124"/>
      <c r="OWJ38"/>
      <c r="OWK38" s="124"/>
      <c r="OWL38"/>
      <c r="OWM38" s="124"/>
      <c r="OWN38"/>
      <c r="OWO38" s="124"/>
      <c r="OWP38"/>
      <c r="OWQ38" s="124"/>
      <c r="OWR38"/>
      <c r="OWS38" s="124"/>
      <c r="OWT38"/>
      <c r="OWU38" s="124"/>
      <c r="OWV38"/>
      <c r="OWW38" s="124"/>
      <c r="OWX38"/>
      <c r="OWY38" s="124"/>
      <c r="OWZ38"/>
      <c r="OXA38" s="124"/>
      <c r="OXB38"/>
      <c r="OXC38" s="124"/>
      <c r="OXD38"/>
      <c r="OXE38" s="124"/>
      <c r="OXF38"/>
      <c r="OXG38" s="124"/>
      <c r="OXH38"/>
      <c r="OXI38" s="124"/>
      <c r="OXJ38"/>
      <c r="OXK38" s="124"/>
      <c r="OXL38"/>
      <c r="OXM38" s="124"/>
      <c r="OXN38"/>
      <c r="OXO38" s="124"/>
      <c r="OXP38"/>
      <c r="OXQ38" s="124"/>
      <c r="OXR38"/>
      <c r="OXS38" s="124"/>
      <c r="OXT38"/>
      <c r="OXU38" s="124"/>
      <c r="OXV38"/>
      <c r="OXW38" s="124"/>
      <c r="OXX38"/>
      <c r="OXY38" s="124"/>
      <c r="OXZ38"/>
      <c r="OYA38" s="124"/>
      <c r="OYB38"/>
      <c r="OYC38" s="124"/>
      <c r="OYD38"/>
      <c r="OYE38" s="124"/>
      <c r="OYF38"/>
      <c r="OYG38" s="124"/>
      <c r="OYH38"/>
      <c r="OYI38" s="124"/>
      <c r="OYJ38"/>
      <c r="OYK38" s="124"/>
      <c r="OYL38"/>
      <c r="OYM38" s="124"/>
      <c r="OYN38"/>
      <c r="OYO38" s="124"/>
      <c r="OYP38"/>
      <c r="OYQ38" s="124"/>
      <c r="OYR38"/>
      <c r="OYS38" s="124"/>
      <c r="OYT38"/>
      <c r="OYU38" s="124"/>
      <c r="OYV38"/>
      <c r="OYW38" s="124"/>
      <c r="OYX38"/>
      <c r="OYY38" s="124"/>
      <c r="OYZ38"/>
      <c r="OZA38" s="124"/>
      <c r="OZB38"/>
      <c r="OZC38" s="124"/>
      <c r="OZD38"/>
      <c r="OZE38" s="124"/>
      <c r="OZF38"/>
      <c r="OZG38" s="124"/>
      <c r="OZH38"/>
      <c r="OZI38" s="124"/>
      <c r="OZJ38"/>
      <c r="OZK38" s="124"/>
      <c r="OZL38"/>
      <c r="OZM38" s="124"/>
      <c r="OZN38"/>
      <c r="OZO38" s="124"/>
      <c r="OZP38"/>
      <c r="OZQ38" s="124"/>
      <c r="OZR38"/>
      <c r="OZS38" s="124"/>
      <c r="OZT38"/>
      <c r="OZU38" s="124"/>
      <c r="OZV38"/>
      <c r="OZW38" s="124"/>
      <c r="OZX38"/>
      <c r="OZY38" s="124"/>
      <c r="OZZ38"/>
      <c r="PAA38" s="124"/>
      <c r="PAB38"/>
      <c r="PAC38" s="124"/>
      <c r="PAD38"/>
      <c r="PAE38" s="124"/>
      <c r="PAF38"/>
      <c r="PAG38" s="124"/>
      <c r="PAH38"/>
      <c r="PAI38" s="124"/>
      <c r="PAJ38"/>
      <c r="PAK38" s="124"/>
      <c r="PAL38"/>
      <c r="PAM38" s="124"/>
      <c r="PAN38"/>
      <c r="PAO38" s="124"/>
      <c r="PAP38"/>
      <c r="PAQ38" s="124"/>
      <c r="PAR38"/>
      <c r="PAS38" s="124"/>
      <c r="PAT38"/>
      <c r="PAU38" s="124"/>
      <c r="PAV38"/>
      <c r="PAW38" s="124"/>
      <c r="PAX38"/>
      <c r="PAY38" s="124"/>
      <c r="PAZ38"/>
      <c r="PBA38" s="124"/>
      <c r="PBB38"/>
      <c r="PBC38" s="124"/>
      <c r="PBD38"/>
      <c r="PBE38" s="124"/>
      <c r="PBF38"/>
      <c r="PBG38" s="124"/>
      <c r="PBH38"/>
      <c r="PBI38" s="124"/>
      <c r="PBJ38"/>
      <c r="PBK38" s="124"/>
      <c r="PBL38"/>
      <c r="PBM38" s="124"/>
      <c r="PBN38"/>
      <c r="PBO38" s="124"/>
      <c r="PBP38"/>
      <c r="PBQ38" s="124"/>
      <c r="PBR38"/>
      <c r="PBS38" s="124"/>
      <c r="PBT38"/>
      <c r="PBU38" s="124"/>
      <c r="PBV38"/>
      <c r="PBW38" s="124"/>
      <c r="PBX38"/>
      <c r="PBY38" s="124"/>
      <c r="PBZ38"/>
      <c r="PCA38" s="124"/>
      <c r="PCB38"/>
      <c r="PCC38" s="124"/>
      <c r="PCD38"/>
      <c r="PCE38" s="124"/>
      <c r="PCF38"/>
      <c r="PCG38" s="124"/>
      <c r="PCH38"/>
      <c r="PCI38" s="124"/>
      <c r="PCJ38"/>
      <c r="PCK38" s="124"/>
      <c r="PCL38"/>
      <c r="PCM38" s="124"/>
      <c r="PCN38"/>
      <c r="PCO38" s="124"/>
      <c r="PCP38"/>
      <c r="PCQ38" s="124"/>
      <c r="PCR38"/>
      <c r="PCS38" s="124"/>
      <c r="PCT38"/>
      <c r="PCU38" s="124"/>
      <c r="PCV38"/>
      <c r="PCW38" s="124"/>
      <c r="PCX38"/>
      <c r="PCY38" s="124"/>
      <c r="PCZ38"/>
      <c r="PDA38" s="124"/>
      <c r="PDB38"/>
      <c r="PDC38" s="124"/>
      <c r="PDD38"/>
      <c r="PDE38" s="124"/>
      <c r="PDF38"/>
      <c r="PDG38" s="124"/>
      <c r="PDH38"/>
      <c r="PDI38" s="124"/>
      <c r="PDJ38"/>
      <c r="PDK38" s="124"/>
      <c r="PDL38"/>
      <c r="PDM38" s="124"/>
      <c r="PDN38"/>
      <c r="PDO38" s="124"/>
      <c r="PDP38"/>
      <c r="PDQ38" s="124"/>
      <c r="PDR38"/>
      <c r="PDS38" s="124"/>
      <c r="PDT38"/>
      <c r="PDU38" s="124"/>
      <c r="PDV38"/>
      <c r="PDW38" s="124"/>
      <c r="PDX38"/>
      <c r="PDY38" s="124"/>
      <c r="PDZ38"/>
      <c r="PEA38" s="124"/>
      <c r="PEB38"/>
      <c r="PEC38" s="124"/>
      <c r="PED38"/>
      <c r="PEE38" s="124"/>
      <c r="PEF38"/>
      <c r="PEG38" s="124"/>
      <c r="PEH38"/>
      <c r="PEI38" s="124"/>
      <c r="PEJ38"/>
      <c r="PEK38" s="124"/>
      <c r="PEL38"/>
      <c r="PEM38" s="124"/>
      <c r="PEN38"/>
      <c r="PEO38" s="124"/>
      <c r="PEP38"/>
      <c r="PEQ38" s="124"/>
      <c r="PER38"/>
      <c r="PES38" s="124"/>
      <c r="PET38"/>
      <c r="PEU38" s="124"/>
      <c r="PEV38"/>
      <c r="PEW38" s="124"/>
      <c r="PEX38"/>
      <c r="PEY38" s="124"/>
      <c r="PEZ38"/>
      <c r="PFA38" s="124"/>
      <c r="PFB38"/>
      <c r="PFC38" s="124"/>
      <c r="PFD38"/>
      <c r="PFE38" s="124"/>
      <c r="PFF38"/>
      <c r="PFG38" s="124"/>
      <c r="PFH38"/>
      <c r="PFI38" s="124"/>
      <c r="PFJ38"/>
      <c r="PFK38" s="124"/>
      <c r="PFL38"/>
      <c r="PFM38" s="124"/>
      <c r="PFN38"/>
      <c r="PFO38" s="124"/>
      <c r="PFP38"/>
      <c r="PFQ38" s="124"/>
      <c r="PFR38"/>
      <c r="PFS38" s="124"/>
      <c r="PFT38"/>
      <c r="PFU38" s="124"/>
      <c r="PFV38"/>
      <c r="PFW38" s="124"/>
      <c r="PFX38"/>
      <c r="PFY38" s="124"/>
      <c r="PFZ38"/>
      <c r="PGA38" s="124"/>
      <c r="PGB38"/>
      <c r="PGC38" s="124"/>
      <c r="PGD38"/>
      <c r="PGE38" s="124"/>
      <c r="PGF38"/>
      <c r="PGG38" s="124"/>
      <c r="PGH38"/>
      <c r="PGI38" s="124"/>
      <c r="PGJ38"/>
      <c r="PGK38" s="124"/>
      <c r="PGL38"/>
      <c r="PGM38" s="124"/>
      <c r="PGN38"/>
      <c r="PGO38" s="124"/>
      <c r="PGP38"/>
      <c r="PGQ38" s="124"/>
      <c r="PGR38"/>
      <c r="PGS38" s="124"/>
      <c r="PGT38"/>
      <c r="PGU38" s="124"/>
      <c r="PGV38"/>
      <c r="PGW38" s="124"/>
      <c r="PGX38"/>
      <c r="PGY38" s="124"/>
      <c r="PGZ38"/>
      <c r="PHA38" s="124"/>
      <c r="PHB38"/>
      <c r="PHC38" s="124"/>
      <c r="PHD38"/>
      <c r="PHE38" s="124"/>
      <c r="PHF38"/>
      <c r="PHG38" s="124"/>
      <c r="PHH38"/>
      <c r="PHI38" s="124"/>
      <c r="PHJ38"/>
      <c r="PHK38" s="124"/>
      <c r="PHL38"/>
      <c r="PHM38" s="124"/>
      <c r="PHN38"/>
      <c r="PHO38" s="124"/>
      <c r="PHP38"/>
      <c r="PHQ38" s="124"/>
      <c r="PHR38"/>
      <c r="PHS38" s="124"/>
      <c r="PHT38"/>
      <c r="PHU38" s="124"/>
      <c r="PHV38"/>
      <c r="PHW38" s="124"/>
      <c r="PHX38"/>
      <c r="PHY38" s="124"/>
      <c r="PHZ38"/>
      <c r="PIA38" s="124"/>
      <c r="PIB38"/>
      <c r="PIC38" s="124"/>
      <c r="PID38"/>
      <c r="PIE38" s="124"/>
      <c r="PIF38"/>
      <c r="PIG38" s="124"/>
      <c r="PIH38"/>
      <c r="PII38" s="124"/>
      <c r="PIJ38"/>
      <c r="PIK38" s="124"/>
      <c r="PIL38"/>
      <c r="PIM38" s="124"/>
      <c r="PIN38"/>
      <c r="PIO38" s="124"/>
      <c r="PIP38"/>
      <c r="PIQ38" s="124"/>
      <c r="PIR38"/>
      <c r="PIS38" s="124"/>
      <c r="PIT38"/>
      <c r="PIU38" s="124"/>
      <c r="PIV38"/>
      <c r="PIW38" s="124"/>
      <c r="PIX38"/>
      <c r="PIY38" s="124"/>
      <c r="PIZ38"/>
      <c r="PJA38" s="124"/>
      <c r="PJB38"/>
      <c r="PJC38" s="124"/>
      <c r="PJD38"/>
      <c r="PJE38" s="124"/>
      <c r="PJF38"/>
      <c r="PJG38" s="124"/>
      <c r="PJH38"/>
      <c r="PJI38" s="124"/>
      <c r="PJJ38"/>
      <c r="PJK38" s="124"/>
      <c r="PJL38"/>
      <c r="PJM38" s="124"/>
      <c r="PJN38"/>
      <c r="PJO38" s="124"/>
      <c r="PJP38"/>
      <c r="PJQ38" s="124"/>
      <c r="PJR38"/>
      <c r="PJS38" s="124"/>
      <c r="PJT38"/>
      <c r="PJU38" s="124"/>
      <c r="PJV38"/>
      <c r="PJW38" s="124"/>
      <c r="PJX38"/>
      <c r="PJY38" s="124"/>
      <c r="PJZ38"/>
      <c r="PKA38" s="124"/>
      <c r="PKB38"/>
      <c r="PKC38" s="124"/>
      <c r="PKD38"/>
      <c r="PKE38" s="124"/>
      <c r="PKF38"/>
      <c r="PKG38" s="124"/>
      <c r="PKH38"/>
      <c r="PKI38" s="124"/>
      <c r="PKJ38"/>
      <c r="PKK38" s="124"/>
      <c r="PKL38"/>
      <c r="PKM38" s="124"/>
      <c r="PKN38"/>
      <c r="PKO38" s="124"/>
      <c r="PKP38"/>
      <c r="PKQ38" s="124"/>
      <c r="PKR38"/>
      <c r="PKS38" s="124"/>
      <c r="PKT38"/>
      <c r="PKU38" s="124"/>
      <c r="PKV38"/>
      <c r="PKW38" s="124"/>
      <c r="PKX38"/>
      <c r="PKY38" s="124"/>
      <c r="PKZ38"/>
      <c r="PLA38" s="124"/>
      <c r="PLB38"/>
      <c r="PLC38" s="124"/>
      <c r="PLD38"/>
      <c r="PLE38" s="124"/>
      <c r="PLF38"/>
      <c r="PLG38" s="124"/>
      <c r="PLH38"/>
      <c r="PLI38" s="124"/>
      <c r="PLJ38"/>
      <c r="PLK38" s="124"/>
      <c r="PLL38"/>
      <c r="PLM38" s="124"/>
      <c r="PLN38"/>
      <c r="PLO38" s="124"/>
      <c r="PLP38"/>
      <c r="PLQ38" s="124"/>
      <c r="PLR38"/>
      <c r="PLS38" s="124"/>
      <c r="PLT38"/>
      <c r="PLU38" s="124"/>
      <c r="PLV38"/>
      <c r="PLW38" s="124"/>
      <c r="PLX38"/>
      <c r="PLY38" s="124"/>
      <c r="PLZ38"/>
      <c r="PMA38" s="124"/>
      <c r="PMB38"/>
      <c r="PMC38" s="124"/>
      <c r="PMD38"/>
      <c r="PME38" s="124"/>
      <c r="PMF38"/>
      <c r="PMG38" s="124"/>
      <c r="PMH38"/>
      <c r="PMI38" s="124"/>
      <c r="PMJ38"/>
      <c r="PMK38" s="124"/>
      <c r="PML38"/>
      <c r="PMM38" s="124"/>
      <c r="PMN38"/>
      <c r="PMO38" s="124"/>
      <c r="PMP38"/>
      <c r="PMQ38" s="124"/>
      <c r="PMR38"/>
      <c r="PMS38" s="124"/>
      <c r="PMT38"/>
      <c r="PMU38" s="124"/>
      <c r="PMV38"/>
      <c r="PMW38" s="124"/>
      <c r="PMX38"/>
      <c r="PMY38" s="124"/>
      <c r="PMZ38"/>
      <c r="PNA38" s="124"/>
      <c r="PNB38"/>
      <c r="PNC38" s="124"/>
      <c r="PND38"/>
      <c r="PNE38" s="124"/>
      <c r="PNF38"/>
      <c r="PNG38" s="124"/>
      <c r="PNH38"/>
      <c r="PNI38" s="124"/>
      <c r="PNJ38"/>
      <c r="PNK38" s="124"/>
      <c r="PNL38"/>
      <c r="PNM38" s="124"/>
      <c r="PNN38"/>
      <c r="PNO38" s="124"/>
      <c r="PNP38"/>
      <c r="PNQ38" s="124"/>
      <c r="PNR38"/>
      <c r="PNS38" s="124"/>
      <c r="PNT38"/>
      <c r="PNU38" s="124"/>
      <c r="PNV38"/>
      <c r="PNW38" s="124"/>
      <c r="PNX38"/>
      <c r="PNY38" s="124"/>
      <c r="PNZ38"/>
      <c r="POA38" s="124"/>
      <c r="POB38"/>
      <c r="POC38" s="124"/>
      <c r="POD38"/>
      <c r="POE38" s="124"/>
      <c r="POF38"/>
      <c r="POG38" s="124"/>
      <c r="POH38"/>
      <c r="POI38" s="124"/>
      <c r="POJ38"/>
      <c r="POK38" s="124"/>
      <c r="POL38"/>
      <c r="POM38" s="124"/>
      <c r="PON38"/>
      <c r="POO38" s="124"/>
      <c r="POP38"/>
      <c r="POQ38" s="124"/>
      <c r="POR38"/>
      <c r="POS38" s="124"/>
      <c r="POT38"/>
      <c r="POU38" s="124"/>
      <c r="POV38"/>
      <c r="POW38" s="124"/>
      <c r="POX38"/>
      <c r="POY38" s="124"/>
      <c r="POZ38"/>
      <c r="PPA38" s="124"/>
      <c r="PPB38"/>
      <c r="PPC38" s="124"/>
      <c r="PPD38"/>
      <c r="PPE38" s="124"/>
      <c r="PPF38"/>
      <c r="PPG38" s="124"/>
      <c r="PPH38"/>
      <c r="PPI38" s="124"/>
      <c r="PPJ38"/>
      <c r="PPK38" s="124"/>
      <c r="PPL38"/>
      <c r="PPM38" s="124"/>
      <c r="PPN38"/>
      <c r="PPO38" s="124"/>
      <c r="PPP38"/>
      <c r="PPQ38" s="124"/>
      <c r="PPR38"/>
      <c r="PPS38" s="124"/>
      <c r="PPT38"/>
      <c r="PPU38" s="124"/>
      <c r="PPV38"/>
      <c r="PPW38" s="124"/>
      <c r="PPX38"/>
      <c r="PPY38" s="124"/>
      <c r="PPZ38"/>
      <c r="PQA38" s="124"/>
      <c r="PQB38"/>
      <c r="PQC38" s="124"/>
      <c r="PQD38"/>
      <c r="PQE38" s="124"/>
      <c r="PQF38"/>
      <c r="PQG38" s="124"/>
      <c r="PQH38"/>
      <c r="PQI38" s="124"/>
      <c r="PQJ38"/>
      <c r="PQK38" s="124"/>
      <c r="PQL38"/>
      <c r="PQM38" s="124"/>
      <c r="PQN38"/>
      <c r="PQO38" s="124"/>
      <c r="PQP38"/>
      <c r="PQQ38" s="124"/>
      <c r="PQR38"/>
      <c r="PQS38" s="124"/>
      <c r="PQT38"/>
      <c r="PQU38" s="124"/>
      <c r="PQV38"/>
      <c r="PQW38" s="124"/>
      <c r="PQX38"/>
      <c r="PQY38" s="124"/>
      <c r="PQZ38"/>
      <c r="PRA38" s="124"/>
      <c r="PRB38"/>
      <c r="PRC38" s="124"/>
      <c r="PRD38"/>
      <c r="PRE38" s="124"/>
      <c r="PRF38"/>
      <c r="PRG38" s="124"/>
      <c r="PRH38"/>
      <c r="PRI38" s="124"/>
      <c r="PRJ38"/>
      <c r="PRK38" s="124"/>
      <c r="PRL38"/>
      <c r="PRM38" s="124"/>
      <c r="PRN38"/>
      <c r="PRO38" s="124"/>
      <c r="PRP38"/>
      <c r="PRQ38" s="124"/>
      <c r="PRR38"/>
      <c r="PRS38" s="124"/>
      <c r="PRT38"/>
      <c r="PRU38" s="124"/>
      <c r="PRV38"/>
      <c r="PRW38" s="124"/>
      <c r="PRX38"/>
      <c r="PRY38" s="124"/>
      <c r="PRZ38"/>
      <c r="PSA38" s="124"/>
      <c r="PSB38"/>
      <c r="PSC38" s="124"/>
      <c r="PSD38"/>
      <c r="PSE38" s="124"/>
      <c r="PSF38"/>
      <c r="PSG38" s="124"/>
      <c r="PSH38"/>
      <c r="PSI38" s="124"/>
      <c r="PSJ38"/>
      <c r="PSK38" s="124"/>
      <c r="PSL38"/>
      <c r="PSM38" s="124"/>
      <c r="PSN38"/>
      <c r="PSO38" s="124"/>
      <c r="PSP38"/>
      <c r="PSQ38" s="124"/>
      <c r="PSR38"/>
      <c r="PSS38" s="124"/>
      <c r="PST38"/>
      <c r="PSU38" s="124"/>
      <c r="PSV38"/>
      <c r="PSW38" s="124"/>
      <c r="PSX38"/>
      <c r="PSY38" s="124"/>
      <c r="PSZ38"/>
      <c r="PTA38" s="124"/>
      <c r="PTB38"/>
      <c r="PTC38" s="124"/>
      <c r="PTD38"/>
      <c r="PTE38" s="124"/>
      <c r="PTF38"/>
      <c r="PTG38" s="124"/>
      <c r="PTH38"/>
      <c r="PTI38" s="124"/>
      <c r="PTJ38"/>
      <c r="PTK38" s="124"/>
      <c r="PTL38"/>
      <c r="PTM38" s="124"/>
      <c r="PTN38"/>
      <c r="PTO38" s="124"/>
      <c r="PTP38"/>
      <c r="PTQ38" s="124"/>
      <c r="PTR38"/>
      <c r="PTS38" s="124"/>
      <c r="PTT38"/>
      <c r="PTU38" s="124"/>
      <c r="PTV38"/>
      <c r="PTW38" s="124"/>
      <c r="PTX38"/>
      <c r="PTY38" s="124"/>
      <c r="PTZ38"/>
      <c r="PUA38" s="124"/>
      <c r="PUB38"/>
      <c r="PUC38" s="124"/>
      <c r="PUD38"/>
      <c r="PUE38" s="124"/>
      <c r="PUF38"/>
      <c r="PUG38" s="124"/>
      <c r="PUH38"/>
      <c r="PUI38" s="124"/>
      <c r="PUJ38"/>
      <c r="PUK38" s="124"/>
      <c r="PUL38"/>
      <c r="PUM38" s="124"/>
      <c r="PUN38"/>
      <c r="PUO38" s="124"/>
      <c r="PUP38"/>
      <c r="PUQ38" s="124"/>
      <c r="PUR38"/>
      <c r="PUS38" s="124"/>
      <c r="PUT38"/>
      <c r="PUU38" s="124"/>
      <c r="PUV38"/>
      <c r="PUW38" s="124"/>
      <c r="PUX38"/>
      <c r="PUY38" s="124"/>
      <c r="PUZ38"/>
      <c r="PVA38" s="124"/>
      <c r="PVB38"/>
      <c r="PVC38" s="124"/>
      <c r="PVD38"/>
      <c r="PVE38" s="124"/>
      <c r="PVF38"/>
      <c r="PVG38" s="124"/>
      <c r="PVH38"/>
      <c r="PVI38" s="124"/>
      <c r="PVJ38"/>
      <c r="PVK38" s="124"/>
      <c r="PVL38"/>
      <c r="PVM38" s="124"/>
      <c r="PVN38"/>
      <c r="PVO38" s="124"/>
      <c r="PVP38"/>
      <c r="PVQ38" s="124"/>
      <c r="PVR38"/>
      <c r="PVS38" s="124"/>
      <c r="PVT38"/>
      <c r="PVU38" s="124"/>
      <c r="PVV38"/>
      <c r="PVW38" s="124"/>
      <c r="PVX38"/>
      <c r="PVY38" s="124"/>
      <c r="PVZ38"/>
      <c r="PWA38" s="124"/>
      <c r="PWB38"/>
      <c r="PWC38" s="124"/>
      <c r="PWD38"/>
      <c r="PWE38" s="124"/>
      <c r="PWF38"/>
      <c r="PWG38" s="124"/>
      <c r="PWH38"/>
      <c r="PWI38" s="124"/>
      <c r="PWJ38"/>
      <c r="PWK38" s="124"/>
      <c r="PWL38"/>
      <c r="PWM38" s="124"/>
      <c r="PWN38"/>
      <c r="PWO38" s="124"/>
      <c r="PWP38"/>
      <c r="PWQ38" s="124"/>
      <c r="PWR38"/>
      <c r="PWS38" s="124"/>
      <c r="PWT38"/>
      <c r="PWU38" s="124"/>
      <c r="PWV38"/>
      <c r="PWW38" s="124"/>
      <c r="PWX38"/>
      <c r="PWY38" s="124"/>
      <c r="PWZ38"/>
      <c r="PXA38" s="124"/>
      <c r="PXB38"/>
      <c r="PXC38" s="124"/>
      <c r="PXD38"/>
      <c r="PXE38" s="124"/>
      <c r="PXF38"/>
      <c r="PXG38" s="124"/>
      <c r="PXH38"/>
      <c r="PXI38" s="124"/>
      <c r="PXJ38"/>
      <c r="PXK38" s="124"/>
      <c r="PXL38"/>
      <c r="PXM38" s="124"/>
      <c r="PXN38"/>
      <c r="PXO38" s="124"/>
      <c r="PXP38"/>
      <c r="PXQ38" s="124"/>
      <c r="PXR38"/>
      <c r="PXS38" s="124"/>
      <c r="PXT38"/>
      <c r="PXU38" s="124"/>
      <c r="PXV38"/>
      <c r="PXW38" s="124"/>
      <c r="PXX38"/>
      <c r="PXY38" s="124"/>
      <c r="PXZ38"/>
      <c r="PYA38" s="124"/>
      <c r="PYB38"/>
      <c r="PYC38" s="124"/>
      <c r="PYD38"/>
      <c r="PYE38" s="124"/>
      <c r="PYF38"/>
      <c r="PYG38" s="124"/>
      <c r="PYH38"/>
      <c r="PYI38" s="124"/>
      <c r="PYJ38"/>
      <c r="PYK38" s="124"/>
      <c r="PYL38"/>
      <c r="PYM38" s="124"/>
      <c r="PYN38"/>
      <c r="PYO38" s="124"/>
      <c r="PYP38"/>
      <c r="PYQ38" s="124"/>
      <c r="PYR38"/>
      <c r="PYS38" s="124"/>
      <c r="PYT38"/>
      <c r="PYU38" s="124"/>
      <c r="PYV38"/>
      <c r="PYW38" s="124"/>
      <c r="PYX38"/>
      <c r="PYY38" s="124"/>
      <c r="PYZ38"/>
      <c r="PZA38" s="124"/>
      <c r="PZB38"/>
      <c r="PZC38" s="124"/>
      <c r="PZD38"/>
      <c r="PZE38" s="124"/>
      <c r="PZF38"/>
      <c r="PZG38" s="124"/>
      <c r="PZH38"/>
      <c r="PZI38" s="124"/>
      <c r="PZJ38"/>
      <c r="PZK38" s="124"/>
      <c r="PZL38"/>
      <c r="PZM38" s="124"/>
      <c r="PZN38"/>
      <c r="PZO38" s="124"/>
      <c r="PZP38"/>
      <c r="PZQ38" s="124"/>
      <c r="PZR38"/>
      <c r="PZS38" s="124"/>
      <c r="PZT38"/>
      <c r="PZU38" s="124"/>
      <c r="PZV38"/>
      <c r="PZW38" s="124"/>
      <c r="PZX38"/>
      <c r="PZY38" s="124"/>
      <c r="PZZ38"/>
      <c r="QAA38" s="124"/>
      <c r="QAB38"/>
      <c r="QAC38" s="124"/>
      <c r="QAD38"/>
      <c r="QAE38" s="124"/>
      <c r="QAF38"/>
      <c r="QAG38" s="124"/>
      <c r="QAH38"/>
      <c r="QAI38" s="124"/>
      <c r="QAJ38"/>
      <c r="QAK38" s="124"/>
      <c r="QAL38"/>
      <c r="QAM38" s="124"/>
      <c r="QAN38"/>
      <c r="QAO38" s="124"/>
      <c r="QAP38"/>
      <c r="QAQ38" s="124"/>
      <c r="QAR38"/>
      <c r="QAS38" s="124"/>
      <c r="QAT38"/>
      <c r="QAU38" s="124"/>
      <c r="QAV38"/>
      <c r="QAW38" s="124"/>
      <c r="QAX38"/>
      <c r="QAY38" s="124"/>
      <c r="QAZ38"/>
      <c r="QBA38" s="124"/>
      <c r="QBB38"/>
      <c r="QBC38" s="124"/>
      <c r="QBD38"/>
      <c r="QBE38" s="124"/>
      <c r="QBF38"/>
      <c r="QBG38" s="124"/>
      <c r="QBH38"/>
      <c r="QBI38" s="124"/>
      <c r="QBJ38"/>
      <c r="QBK38" s="124"/>
      <c r="QBL38"/>
      <c r="QBM38" s="124"/>
      <c r="QBN38"/>
      <c r="QBO38" s="124"/>
      <c r="QBP38"/>
      <c r="QBQ38" s="124"/>
      <c r="QBR38"/>
      <c r="QBS38" s="124"/>
      <c r="QBT38"/>
      <c r="QBU38" s="124"/>
      <c r="QBV38"/>
      <c r="QBW38" s="124"/>
      <c r="QBX38"/>
      <c r="QBY38" s="124"/>
      <c r="QBZ38"/>
      <c r="QCA38" s="124"/>
      <c r="QCB38"/>
      <c r="QCC38" s="124"/>
      <c r="QCD38"/>
      <c r="QCE38" s="124"/>
      <c r="QCF38"/>
      <c r="QCG38" s="124"/>
      <c r="QCH38"/>
      <c r="QCI38" s="124"/>
      <c r="QCJ38"/>
      <c r="QCK38" s="124"/>
      <c r="QCL38"/>
      <c r="QCM38" s="124"/>
      <c r="QCN38"/>
      <c r="QCO38" s="124"/>
      <c r="QCP38"/>
      <c r="QCQ38" s="124"/>
      <c r="QCR38"/>
      <c r="QCS38" s="124"/>
      <c r="QCT38"/>
      <c r="QCU38" s="124"/>
      <c r="QCV38"/>
      <c r="QCW38" s="124"/>
      <c r="QCX38"/>
      <c r="QCY38" s="124"/>
      <c r="QCZ38"/>
      <c r="QDA38" s="124"/>
      <c r="QDB38"/>
      <c r="QDC38" s="124"/>
      <c r="QDD38"/>
      <c r="QDE38" s="124"/>
      <c r="QDF38"/>
      <c r="QDG38" s="124"/>
      <c r="QDH38"/>
      <c r="QDI38" s="124"/>
      <c r="QDJ38"/>
      <c r="QDK38" s="124"/>
      <c r="QDL38"/>
      <c r="QDM38" s="124"/>
      <c r="QDN38"/>
      <c r="QDO38" s="124"/>
      <c r="QDP38"/>
      <c r="QDQ38" s="124"/>
      <c r="QDR38"/>
      <c r="QDS38" s="124"/>
      <c r="QDT38"/>
      <c r="QDU38" s="124"/>
      <c r="QDV38"/>
      <c r="QDW38" s="124"/>
      <c r="QDX38"/>
      <c r="QDY38" s="124"/>
      <c r="QDZ38"/>
      <c r="QEA38" s="124"/>
      <c r="QEB38"/>
      <c r="QEC38" s="124"/>
      <c r="QED38"/>
      <c r="QEE38" s="124"/>
      <c r="QEF38"/>
      <c r="QEG38" s="124"/>
      <c r="QEH38"/>
      <c r="QEI38" s="124"/>
      <c r="QEJ38"/>
      <c r="QEK38" s="124"/>
      <c r="QEL38"/>
      <c r="QEM38" s="124"/>
      <c r="QEN38"/>
      <c r="QEO38" s="124"/>
      <c r="QEP38"/>
      <c r="QEQ38" s="124"/>
      <c r="QER38"/>
      <c r="QES38" s="124"/>
      <c r="QET38"/>
      <c r="QEU38" s="124"/>
      <c r="QEV38"/>
      <c r="QEW38" s="124"/>
      <c r="QEX38"/>
      <c r="QEY38" s="124"/>
      <c r="QEZ38"/>
      <c r="QFA38" s="124"/>
      <c r="QFB38"/>
      <c r="QFC38" s="124"/>
      <c r="QFD38"/>
      <c r="QFE38" s="124"/>
      <c r="QFF38"/>
      <c r="QFG38" s="124"/>
      <c r="QFH38"/>
      <c r="QFI38" s="124"/>
      <c r="QFJ38"/>
      <c r="QFK38" s="124"/>
      <c r="QFL38"/>
      <c r="QFM38" s="124"/>
      <c r="QFN38"/>
      <c r="QFO38" s="124"/>
      <c r="QFP38"/>
      <c r="QFQ38" s="124"/>
      <c r="QFR38"/>
      <c r="QFS38" s="124"/>
      <c r="QFT38"/>
      <c r="QFU38" s="124"/>
      <c r="QFV38"/>
      <c r="QFW38" s="124"/>
      <c r="QFX38"/>
      <c r="QFY38" s="124"/>
      <c r="QFZ38"/>
      <c r="QGA38" s="124"/>
      <c r="QGB38"/>
      <c r="QGC38" s="124"/>
      <c r="QGD38"/>
      <c r="QGE38" s="124"/>
      <c r="QGF38"/>
      <c r="QGG38" s="124"/>
      <c r="QGH38"/>
      <c r="QGI38" s="124"/>
      <c r="QGJ38"/>
      <c r="QGK38" s="124"/>
      <c r="QGL38"/>
      <c r="QGM38" s="124"/>
      <c r="QGN38"/>
      <c r="QGO38" s="124"/>
      <c r="QGP38"/>
      <c r="QGQ38" s="124"/>
      <c r="QGR38"/>
      <c r="QGS38" s="124"/>
      <c r="QGT38"/>
      <c r="QGU38" s="124"/>
      <c r="QGV38"/>
      <c r="QGW38" s="124"/>
      <c r="QGX38"/>
      <c r="QGY38" s="124"/>
      <c r="QGZ38"/>
      <c r="QHA38" s="124"/>
      <c r="QHB38"/>
      <c r="QHC38" s="124"/>
      <c r="QHD38"/>
      <c r="QHE38" s="124"/>
      <c r="QHF38"/>
      <c r="QHG38" s="124"/>
      <c r="QHH38"/>
      <c r="QHI38" s="124"/>
      <c r="QHJ38"/>
      <c r="QHK38" s="124"/>
      <c r="QHL38"/>
      <c r="QHM38" s="124"/>
      <c r="QHN38"/>
      <c r="QHO38" s="124"/>
      <c r="QHP38"/>
      <c r="QHQ38" s="124"/>
      <c r="QHR38"/>
      <c r="QHS38" s="124"/>
      <c r="QHT38"/>
      <c r="QHU38" s="124"/>
      <c r="QHV38"/>
      <c r="QHW38" s="124"/>
      <c r="QHX38"/>
      <c r="QHY38" s="124"/>
      <c r="QHZ38"/>
      <c r="QIA38" s="124"/>
      <c r="QIB38"/>
      <c r="QIC38" s="124"/>
      <c r="QID38"/>
      <c r="QIE38" s="124"/>
      <c r="QIF38"/>
      <c r="QIG38" s="124"/>
      <c r="QIH38"/>
      <c r="QII38" s="124"/>
      <c r="QIJ38"/>
      <c r="QIK38" s="124"/>
      <c r="QIL38"/>
      <c r="QIM38" s="124"/>
      <c r="QIN38"/>
      <c r="QIO38" s="124"/>
      <c r="QIP38"/>
      <c r="QIQ38" s="124"/>
      <c r="QIR38"/>
      <c r="QIS38" s="124"/>
      <c r="QIT38"/>
      <c r="QIU38" s="124"/>
      <c r="QIV38"/>
      <c r="QIW38" s="124"/>
      <c r="QIX38"/>
      <c r="QIY38" s="124"/>
      <c r="QIZ38"/>
      <c r="QJA38" s="124"/>
      <c r="QJB38"/>
      <c r="QJC38" s="124"/>
      <c r="QJD38"/>
      <c r="QJE38" s="124"/>
      <c r="QJF38"/>
      <c r="QJG38" s="124"/>
      <c r="QJH38"/>
      <c r="QJI38" s="124"/>
      <c r="QJJ38"/>
      <c r="QJK38" s="124"/>
      <c r="QJL38"/>
      <c r="QJM38" s="124"/>
      <c r="QJN38"/>
      <c r="QJO38" s="124"/>
      <c r="QJP38"/>
      <c r="QJQ38" s="124"/>
      <c r="QJR38"/>
      <c r="QJS38" s="124"/>
      <c r="QJT38"/>
      <c r="QJU38" s="124"/>
      <c r="QJV38"/>
      <c r="QJW38" s="124"/>
      <c r="QJX38"/>
      <c r="QJY38" s="124"/>
      <c r="QJZ38"/>
      <c r="QKA38" s="124"/>
      <c r="QKB38"/>
      <c r="QKC38" s="124"/>
      <c r="QKD38"/>
      <c r="QKE38" s="124"/>
      <c r="QKF38"/>
      <c r="QKG38" s="124"/>
      <c r="QKH38"/>
      <c r="QKI38" s="124"/>
      <c r="QKJ38"/>
      <c r="QKK38" s="124"/>
      <c r="QKL38"/>
      <c r="QKM38" s="124"/>
      <c r="QKN38"/>
      <c r="QKO38" s="124"/>
      <c r="QKP38"/>
      <c r="QKQ38" s="124"/>
      <c r="QKR38"/>
      <c r="QKS38" s="124"/>
      <c r="QKT38"/>
      <c r="QKU38" s="124"/>
      <c r="QKV38"/>
      <c r="QKW38" s="124"/>
      <c r="QKX38"/>
      <c r="QKY38" s="124"/>
      <c r="QKZ38"/>
      <c r="QLA38" s="124"/>
      <c r="QLB38"/>
      <c r="QLC38" s="124"/>
      <c r="QLD38"/>
      <c r="QLE38" s="124"/>
      <c r="QLF38"/>
      <c r="QLG38" s="124"/>
      <c r="QLH38"/>
      <c r="QLI38" s="124"/>
      <c r="QLJ38"/>
      <c r="QLK38" s="124"/>
      <c r="QLL38"/>
      <c r="QLM38" s="124"/>
      <c r="QLN38"/>
      <c r="QLO38" s="124"/>
      <c r="QLP38"/>
      <c r="QLQ38" s="124"/>
      <c r="QLR38"/>
      <c r="QLS38" s="124"/>
      <c r="QLT38"/>
      <c r="QLU38" s="124"/>
      <c r="QLV38"/>
      <c r="QLW38" s="124"/>
      <c r="QLX38"/>
      <c r="QLY38" s="124"/>
      <c r="QLZ38"/>
      <c r="QMA38" s="124"/>
      <c r="QMB38"/>
      <c r="QMC38" s="124"/>
      <c r="QMD38"/>
      <c r="QME38" s="124"/>
      <c r="QMF38"/>
      <c r="QMG38" s="124"/>
      <c r="QMH38"/>
      <c r="QMI38" s="124"/>
      <c r="QMJ38"/>
      <c r="QMK38" s="124"/>
      <c r="QML38"/>
      <c r="QMM38" s="124"/>
      <c r="QMN38"/>
      <c r="QMO38" s="124"/>
      <c r="QMP38"/>
      <c r="QMQ38" s="124"/>
      <c r="QMR38"/>
      <c r="QMS38" s="124"/>
      <c r="QMT38"/>
      <c r="QMU38" s="124"/>
      <c r="QMV38"/>
      <c r="QMW38" s="124"/>
      <c r="QMX38"/>
      <c r="QMY38" s="124"/>
      <c r="QMZ38"/>
      <c r="QNA38" s="124"/>
      <c r="QNB38"/>
      <c r="QNC38" s="124"/>
      <c r="QND38"/>
      <c r="QNE38" s="124"/>
      <c r="QNF38"/>
      <c r="QNG38" s="124"/>
      <c r="QNH38"/>
      <c r="QNI38" s="124"/>
      <c r="QNJ38"/>
      <c r="QNK38" s="124"/>
      <c r="QNL38"/>
      <c r="QNM38" s="124"/>
      <c r="QNN38"/>
      <c r="QNO38" s="124"/>
      <c r="QNP38"/>
      <c r="QNQ38" s="124"/>
      <c r="QNR38"/>
      <c r="QNS38" s="124"/>
      <c r="QNT38"/>
      <c r="QNU38" s="124"/>
      <c r="QNV38"/>
      <c r="QNW38" s="124"/>
      <c r="QNX38"/>
      <c r="QNY38" s="124"/>
      <c r="QNZ38"/>
      <c r="QOA38" s="124"/>
      <c r="QOB38"/>
      <c r="QOC38" s="124"/>
      <c r="QOD38"/>
      <c r="QOE38" s="124"/>
      <c r="QOF38"/>
      <c r="QOG38" s="124"/>
      <c r="QOH38"/>
      <c r="QOI38" s="124"/>
      <c r="QOJ38"/>
      <c r="QOK38" s="124"/>
      <c r="QOL38"/>
      <c r="QOM38" s="124"/>
      <c r="QON38"/>
      <c r="QOO38" s="124"/>
      <c r="QOP38"/>
      <c r="QOQ38" s="124"/>
      <c r="QOR38"/>
      <c r="QOS38" s="124"/>
      <c r="QOT38"/>
      <c r="QOU38" s="124"/>
      <c r="QOV38"/>
      <c r="QOW38" s="124"/>
      <c r="QOX38"/>
      <c r="QOY38" s="124"/>
      <c r="QOZ38"/>
      <c r="QPA38" s="124"/>
      <c r="QPB38"/>
      <c r="QPC38" s="124"/>
      <c r="QPD38"/>
      <c r="QPE38" s="124"/>
      <c r="QPF38"/>
      <c r="QPG38" s="124"/>
      <c r="QPH38"/>
      <c r="QPI38" s="124"/>
      <c r="QPJ38"/>
      <c r="QPK38" s="124"/>
      <c r="QPL38"/>
      <c r="QPM38" s="124"/>
      <c r="QPN38"/>
      <c r="QPO38" s="124"/>
      <c r="QPP38"/>
      <c r="QPQ38" s="124"/>
      <c r="QPR38"/>
      <c r="QPS38" s="124"/>
      <c r="QPT38"/>
      <c r="QPU38" s="124"/>
      <c r="QPV38"/>
      <c r="QPW38" s="124"/>
      <c r="QPX38"/>
      <c r="QPY38" s="124"/>
      <c r="QPZ38"/>
      <c r="QQA38" s="124"/>
      <c r="QQB38"/>
      <c r="QQC38" s="124"/>
      <c r="QQD38"/>
      <c r="QQE38" s="124"/>
      <c r="QQF38"/>
      <c r="QQG38" s="124"/>
      <c r="QQH38"/>
      <c r="QQI38" s="124"/>
      <c r="QQJ38"/>
      <c r="QQK38" s="124"/>
      <c r="QQL38"/>
      <c r="QQM38" s="124"/>
      <c r="QQN38"/>
      <c r="QQO38" s="124"/>
      <c r="QQP38"/>
      <c r="QQQ38" s="124"/>
      <c r="QQR38"/>
      <c r="QQS38" s="124"/>
      <c r="QQT38"/>
      <c r="QQU38" s="124"/>
      <c r="QQV38"/>
      <c r="QQW38" s="124"/>
      <c r="QQX38"/>
      <c r="QQY38" s="124"/>
      <c r="QQZ38"/>
      <c r="QRA38" s="124"/>
      <c r="QRB38"/>
      <c r="QRC38" s="124"/>
      <c r="QRD38"/>
      <c r="QRE38" s="124"/>
      <c r="QRF38"/>
      <c r="QRG38" s="124"/>
      <c r="QRH38"/>
      <c r="QRI38" s="124"/>
      <c r="QRJ38"/>
      <c r="QRK38" s="124"/>
      <c r="QRL38"/>
      <c r="QRM38" s="124"/>
      <c r="QRN38"/>
      <c r="QRO38" s="124"/>
      <c r="QRP38"/>
      <c r="QRQ38" s="124"/>
      <c r="QRR38"/>
      <c r="QRS38" s="124"/>
      <c r="QRT38"/>
      <c r="QRU38" s="124"/>
      <c r="QRV38"/>
      <c r="QRW38" s="124"/>
      <c r="QRX38"/>
      <c r="QRY38" s="124"/>
      <c r="QRZ38"/>
      <c r="QSA38" s="124"/>
      <c r="QSB38"/>
      <c r="QSC38" s="124"/>
      <c r="QSD38"/>
      <c r="QSE38" s="124"/>
      <c r="QSF38"/>
      <c r="QSG38" s="124"/>
      <c r="QSH38"/>
      <c r="QSI38" s="124"/>
      <c r="QSJ38"/>
      <c r="QSK38" s="124"/>
      <c r="QSL38"/>
      <c r="QSM38" s="124"/>
      <c r="QSN38"/>
      <c r="QSO38" s="124"/>
      <c r="QSP38"/>
      <c r="QSQ38" s="124"/>
      <c r="QSR38"/>
      <c r="QSS38" s="124"/>
      <c r="QST38"/>
      <c r="QSU38" s="124"/>
      <c r="QSV38"/>
      <c r="QSW38" s="124"/>
      <c r="QSX38"/>
      <c r="QSY38" s="124"/>
      <c r="QSZ38"/>
      <c r="QTA38" s="124"/>
      <c r="QTB38"/>
      <c r="QTC38" s="124"/>
      <c r="QTD38"/>
      <c r="QTE38" s="124"/>
      <c r="QTF38"/>
      <c r="QTG38" s="124"/>
      <c r="QTH38"/>
      <c r="QTI38" s="124"/>
      <c r="QTJ38"/>
      <c r="QTK38" s="124"/>
      <c r="QTL38"/>
      <c r="QTM38" s="124"/>
      <c r="QTN38"/>
      <c r="QTO38" s="124"/>
      <c r="QTP38"/>
      <c r="QTQ38" s="124"/>
      <c r="QTR38"/>
      <c r="QTS38" s="124"/>
      <c r="QTT38"/>
      <c r="QTU38" s="124"/>
      <c r="QTV38"/>
      <c r="QTW38" s="124"/>
      <c r="QTX38"/>
      <c r="QTY38" s="124"/>
      <c r="QTZ38"/>
      <c r="QUA38" s="124"/>
      <c r="QUB38"/>
      <c r="QUC38" s="124"/>
      <c r="QUD38"/>
      <c r="QUE38" s="124"/>
      <c r="QUF38"/>
      <c r="QUG38" s="124"/>
      <c r="QUH38"/>
      <c r="QUI38" s="124"/>
      <c r="QUJ38"/>
      <c r="QUK38" s="124"/>
      <c r="QUL38"/>
      <c r="QUM38" s="124"/>
      <c r="QUN38"/>
      <c r="QUO38" s="124"/>
      <c r="QUP38"/>
      <c r="QUQ38" s="124"/>
      <c r="QUR38"/>
      <c r="QUS38" s="124"/>
      <c r="QUT38"/>
      <c r="QUU38" s="124"/>
      <c r="QUV38"/>
      <c r="QUW38" s="124"/>
      <c r="QUX38"/>
      <c r="QUY38" s="124"/>
      <c r="QUZ38"/>
      <c r="QVA38" s="124"/>
      <c r="QVB38"/>
      <c r="QVC38" s="124"/>
      <c r="QVD38"/>
      <c r="QVE38" s="124"/>
      <c r="QVF38"/>
      <c r="QVG38" s="124"/>
      <c r="QVH38"/>
      <c r="QVI38" s="124"/>
      <c r="QVJ38"/>
      <c r="QVK38" s="124"/>
      <c r="QVL38"/>
      <c r="QVM38" s="124"/>
      <c r="QVN38"/>
      <c r="QVO38" s="124"/>
      <c r="QVP38"/>
      <c r="QVQ38" s="124"/>
      <c r="QVR38"/>
      <c r="QVS38" s="124"/>
      <c r="QVT38"/>
      <c r="QVU38" s="124"/>
      <c r="QVV38"/>
      <c r="QVW38" s="124"/>
      <c r="QVX38"/>
      <c r="QVY38" s="124"/>
      <c r="QVZ38"/>
      <c r="QWA38" s="124"/>
      <c r="QWB38"/>
      <c r="QWC38" s="124"/>
      <c r="QWD38"/>
      <c r="QWE38" s="124"/>
      <c r="QWF38"/>
      <c r="QWG38" s="124"/>
      <c r="QWH38"/>
      <c r="QWI38" s="124"/>
      <c r="QWJ38"/>
      <c r="QWK38" s="124"/>
      <c r="QWL38"/>
      <c r="QWM38" s="124"/>
      <c r="QWN38"/>
      <c r="QWO38" s="124"/>
      <c r="QWP38"/>
      <c r="QWQ38" s="124"/>
      <c r="QWR38"/>
      <c r="QWS38" s="124"/>
      <c r="QWT38"/>
      <c r="QWU38" s="124"/>
      <c r="QWV38"/>
      <c r="QWW38" s="124"/>
      <c r="QWX38"/>
      <c r="QWY38" s="124"/>
      <c r="QWZ38"/>
      <c r="QXA38" s="124"/>
      <c r="QXB38"/>
      <c r="QXC38" s="124"/>
      <c r="QXD38"/>
      <c r="QXE38" s="124"/>
      <c r="QXF38"/>
      <c r="QXG38" s="124"/>
      <c r="QXH38"/>
      <c r="QXI38" s="124"/>
      <c r="QXJ38"/>
      <c r="QXK38" s="124"/>
      <c r="QXL38"/>
      <c r="QXM38" s="124"/>
      <c r="QXN38"/>
      <c r="QXO38" s="124"/>
      <c r="QXP38"/>
      <c r="QXQ38" s="124"/>
      <c r="QXR38"/>
      <c r="QXS38" s="124"/>
      <c r="QXT38"/>
      <c r="QXU38" s="124"/>
      <c r="QXV38"/>
      <c r="QXW38" s="124"/>
      <c r="QXX38"/>
      <c r="QXY38" s="124"/>
      <c r="QXZ38"/>
      <c r="QYA38" s="124"/>
      <c r="QYB38"/>
      <c r="QYC38" s="124"/>
      <c r="QYD38"/>
      <c r="QYE38" s="124"/>
      <c r="QYF38"/>
      <c r="QYG38" s="124"/>
      <c r="QYH38"/>
      <c r="QYI38" s="124"/>
      <c r="QYJ38"/>
      <c r="QYK38" s="124"/>
      <c r="QYL38"/>
      <c r="QYM38" s="124"/>
      <c r="QYN38"/>
      <c r="QYO38" s="124"/>
      <c r="QYP38"/>
      <c r="QYQ38" s="124"/>
      <c r="QYR38"/>
      <c r="QYS38" s="124"/>
      <c r="QYT38"/>
      <c r="QYU38" s="124"/>
      <c r="QYV38"/>
      <c r="QYW38" s="124"/>
      <c r="QYX38"/>
      <c r="QYY38" s="124"/>
      <c r="QYZ38"/>
      <c r="QZA38" s="124"/>
      <c r="QZB38"/>
      <c r="QZC38" s="124"/>
      <c r="QZD38"/>
      <c r="QZE38" s="124"/>
      <c r="QZF38"/>
      <c r="QZG38" s="124"/>
      <c r="QZH38"/>
      <c r="QZI38" s="124"/>
      <c r="QZJ38"/>
      <c r="QZK38" s="124"/>
      <c r="QZL38"/>
      <c r="QZM38" s="124"/>
      <c r="QZN38"/>
      <c r="QZO38" s="124"/>
      <c r="QZP38"/>
      <c r="QZQ38" s="124"/>
      <c r="QZR38"/>
      <c r="QZS38" s="124"/>
      <c r="QZT38"/>
      <c r="QZU38" s="124"/>
      <c r="QZV38"/>
      <c r="QZW38" s="124"/>
      <c r="QZX38"/>
      <c r="QZY38" s="124"/>
      <c r="QZZ38"/>
      <c r="RAA38" s="124"/>
      <c r="RAB38"/>
      <c r="RAC38" s="124"/>
      <c r="RAD38"/>
      <c r="RAE38" s="124"/>
      <c r="RAF38"/>
      <c r="RAG38" s="124"/>
      <c r="RAH38"/>
      <c r="RAI38" s="124"/>
      <c r="RAJ38"/>
      <c r="RAK38" s="124"/>
      <c r="RAL38"/>
      <c r="RAM38" s="124"/>
      <c r="RAN38"/>
      <c r="RAO38" s="124"/>
      <c r="RAP38"/>
      <c r="RAQ38" s="124"/>
      <c r="RAR38"/>
      <c r="RAS38" s="124"/>
      <c r="RAT38"/>
      <c r="RAU38" s="124"/>
      <c r="RAV38"/>
      <c r="RAW38" s="124"/>
      <c r="RAX38"/>
      <c r="RAY38" s="124"/>
      <c r="RAZ38"/>
      <c r="RBA38" s="124"/>
      <c r="RBB38"/>
      <c r="RBC38" s="124"/>
      <c r="RBD38"/>
      <c r="RBE38" s="124"/>
      <c r="RBF38"/>
      <c r="RBG38" s="124"/>
      <c r="RBH38"/>
      <c r="RBI38" s="124"/>
      <c r="RBJ38"/>
      <c r="RBK38" s="124"/>
      <c r="RBL38"/>
      <c r="RBM38" s="124"/>
      <c r="RBN38"/>
      <c r="RBO38" s="124"/>
      <c r="RBP38"/>
      <c r="RBQ38" s="124"/>
      <c r="RBR38"/>
      <c r="RBS38" s="124"/>
      <c r="RBT38"/>
      <c r="RBU38" s="124"/>
      <c r="RBV38"/>
      <c r="RBW38" s="124"/>
      <c r="RBX38"/>
      <c r="RBY38" s="124"/>
      <c r="RBZ38"/>
      <c r="RCA38" s="124"/>
      <c r="RCB38"/>
      <c r="RCC38" s="124"/>
      <c r="RCD38"/>
      <c r="RCE38" s="124"/>
      <c r="RCF38"/>
      <c r="RCG38" s="124"/>
      <c r="RCH38"/>
      <c r="RCI38" s="124"/>
      <c r="RCJ38"/>
      <c r="RCK38" s="124"/>
      <c r="RCL38"/>
      <c r="RCM38" s="124"/>
      <c r="RCN38"/>
      <c r="RCO38" s="124"/>
      <c r="RCP38"/>
      <c r="RCQ38" s="124"/>
      <c r="RCR38"/>
      <c r="RCS38" s="124"/>
      <c r="RCT38"/>
      <c r="RCU38" s="124"/>
      <c r="RCV38"/>
      <c r="RCW38" s="124"/>
      <c r="RCX38"/>
      <c r="RCY38" s="124"/>
      <c r="RCZ38"/>
      <c r="RDA38" s="124"/>
      <c r="RDB38"/>
      <c r="RDC38" s="124"/>
      <c r="RDD38"/>
      <c r="RDE38" s="124"/>
      <c r="RDF38"/>
      <c r="RDG38" s="124"/>
      <c r="RDH38"/>
      <c r="RDI38" s="124"/>
      <c r="RDJ38"/>
      <c r="RDK38" s="124"/>
      <c r="RDL38"/>
      <c r="RDM38" s="124"/>
      <c r="RDN38"/>
      <c r="RDO38" s="124"/>
      <c r="RDP38"/>
      <c r="RDQ38" s="124"/>
      <c r="RDR38"/>
      <c r="RDS38" s="124"/>
      <c r="RDT38"/>
      <c r="RDU38" s="124"/>
      <c r="RDV38"/>
      <c r="RDW38" s="124"/>
      <c r="RDX38"/>
      <c r="RDY38" s="124"/>
      <c r="RDZ38"/>
      <c r="REA38" s="124"/>
      <c r="REB38"/>
      <c r="REC38" s="124"/>
      <c r="RED38"/>
      <c r="REE38" s="124"/>
      <c r="REF38"/>
      <c r="REG38" s="124"/>
      <c r="REH38"/>
      <c r="REI38" s="124"/>
      <c r="REJ38"/>
      <c r="REK38" s="124"/>
      <c r="REL38"/>
      <c r="REM38" s="124"/>
      <c r="REN38"/>
      <c r="REO38" s="124"/>
      <c r="REP38"/>
      <c r="REQ38" s="124"/>
      <c r="RER38"/>
      <c r="RES38" s="124"/>
      <c r="RET38"/>
      <c r="REU38" s="124"/>
      <c r="REV38"/>
      <c r="REW38" s="124"/>
      <c r="REX38"/>
      <c r="REY38" s="124"/>
      <c r="REZ38"/>
      <c r="RFA38" s="124"/>
      <c r="RFB38"/>
      <c r="RFC38" s="124"/>
      <c r="RFD38"/>
      <c r="RFE38" s="124"/>
      <c r="RFF38"/>
      <c r="RFG38" s="124"/>
      <c r="RFH38"/>
      <c r="RFI38" s="124"/>
      <c r="RFJ38"/>
      <c r="RFK38" s="124"/>
      <c r="RFL38"/>
      <c r="RFM38" s="124"/>
      <c r="RFN38"/>
      <c r="RFO38" s="124"/>
      <c r="RFP38"/>
      <c r="RFQ38" s="124"/>
      <c r="RFR38"/>
      <c r="RFS38" s="124"/>
      <c r="RFT38"/>
      <c r="RFU38" s="124"/>
      <c r="RFV38"/>
      <c r="RFW38" s="124"/>
      <c r="RFX38"/>
      <c r="RFY38" s="124"/>
      <c r="RFZ38"/>
      <c r="RGA38" s="124"/>
      <c r="RGB38"/>
      <c r="RGC38" s="124"/>
      <c r="RGD38"/>
      <c r="RGE38" s="124"/>
      <c r="RGF38"/>
      <c r="RGG38" s="124"/>
      <c r="RGH38"/>
      <c r="RGI38" s="124"/>
      <c r="RGJ38"/>
      <c r="RGK38" s="124"/>
      <c r="RGL38"/>
      <c r="RGM38" s="124"/>
      <c r="RGN38"/>
      <c r="RGO38" s="124"/>
      <c r="RGP38"/>
      <c r="RGQ38" s="124"/>
      <c r="RGR38"/>
      <c r="RGS38" s="124"/>
      <c r="RGT38"/>
      <c r="RGU38" s="124"/>
      <c r="RGV38"/>
      <c r="RGW38" s="124"/>
      <c r="RGX38"/>
      <c r="RGY38" s="124"/>
      <c r="RGZ38"/>
      <c r="RHA38" s="124"/>
      <c r="RHB38"/>
      <c r="RHC38" s="124"/>
      <c r="RHD38"/>
      <c r="RHE38" s="124"/>
      <c r="RHF38"/>
      <c r="RHG38" s="124"/>
      <c r="RHH38"/>
      <c r="RHI38" s="124"/>
      <c r="RHJ38"/>
      <c r="RHK38" s="124"/>
      <c r="RHL38"/>
      <c r="RHM38" s="124"/>
      <c r="RHN38"/>
      <c r="RHO38" s="124"/>
      <c r="RHP38"/>
      <c r="RHQ38" s="124"/>
      <c r="RHR38"/>
      <c r="RHS38" s="124"/>
      <c r="RHT38"/>
      <c r="RHU38" s="124"/>
      <c r="RHV38"/>
      <c r="RHW38" s="124"/>
      <c r="RHX38"/>
      <c r="RHY38" s="124"/>
      <c r="RHZ38"/>
      <c r="RIA38" s="124"/>
      <c r="RIB38"/>
      <c r="RIC38" s="124"/>
      <c r="RID38"/>
      <c r="RIE38" s="124"/>
      <c r="RIF38"/>
      <c r="RIG38" s="124"/>
      <c r="RIH38"/>
      <c r="RII38" s="124"/>
      <c r="RIJ38"/>
      <c r="RIK38" s="124"/>
      <c r="RIL38"/>
      <c r="RIM38" s="124"/>
      <c r="RIN38"/>
      <c r="RIO38" s="124"/>
      <c r="RIP38"/>
      <c r="RIQ38" s="124"/>
      <c r="RIR38"/>
      <c r="RIS38" s="124"/>
      <c r="RIT38"/>
      <c r="RIU38" s="124"/>
      <c r="RIV38"/>
      <c r="RIW38" s="124"/>
      <c r="RIX38"/>
      <c r="RIY38" s="124"/>
      <c r="RIZ38"/>
      <c r="RJA38" s="124"/>
      <c r="RJB38"/>
      <c r="RJC38" s="124"/>
      <c r="RJD38"/>
      <c r="RJE38" s="124"/>
      <c r="RJF38"/>
      <c r="RJG38" s="124"/>
      <c r="RJH38"/>
      <c r="RJI38" s="124"/>
      <c r="RJJ38"/>
      <c r="RJK38" s="124"/>
      <c r="RJL38"/>
      <c r="RJM38" s="124"/>
      <c r="RJN38"/>
      <c r="RJO38" s="124"/>
      <c r="RJP38"/>
      <c r="RJQ38" s="124"/>
      <c r="RJR38"/>
      <c r="RJS38" s="124"/>
      <c r="RJT38"/>
      <c r="RJU38" s="124"/>
      <c r="RJV38"/>
      <c r="RJW38" s="124"/>
      <c r="RJX38"/>
      <c r="RJY38" s="124"/>
      <c r="RJZ38"/>
      <c r="RKA38" s="124"/>
      <c r="RKB38"/>
      <c r="RKC38" s="124"/>
      <c r="RKD38"/>
      <c r="RKE38" s="124"/>
      <c r="RKF38"/>
      <c r="RKG38" s="124"/>
      <c r="RKH38"/>
      <c r="RKI38" s="124"/>
      <c r="RKJ38"/>
      <c r="RKK38" s="124"/>
      <c r="RKL38"/>
      <c r="RKM38" s="124"/>
      <c r="RKN38"/>
      <c r="RKO38" s="124"/>
      <c r="RKP38"/>
      <c r="RKQ38" s="124"/>
      <c r="RKR38"/>
      <c r="RKS38" s="124"/>
      <c r="RKT38"/>
      <c r="RKU38" s="124"/>
      <c r="RKV38"/>
      <c r="RKW38" s="124"/>
      <c r="RKX38"/>
      <c r="RKY38" s="124"/>
      <c r="RKZ38"/>
      <c r="RLA38" s="124"/>
      <c r="RLB38"/>
      <c r="RLC38" s="124"/>
      <c r="RLD38"/>
      <c r="RLE38" s="124"/>
      <c r="RLF38"/>
      <c r="RLG38" s="124"/>
      <c r="RLH38"/>
      <c r="RLI38" s="124"/>
      <c r="RLJ38"/>
      <c r="RLK38" s="124"/>
      <c r="RLL38"/>
      <c r="RLM38" s="124"/>
      <c r="RLN38"/>
      <c r="RLO38" s="124"/>
      <c r="RLP38"/>
      <c r="RLQ38" s="124"/>
      <c r="RLR38"/>
      <c r="RLS38" s="124"/>
      <c r="RLT38"/>
      <c r="RLU38" s="124"/>
      <c r="RLV38"/>
      <c r="RLW38" s="124"/>
      <c r="RLX38"/>
      <c r="RLY38" s="124"/>
      <c r="RLZ38"/>
      <c r="RMA38" s="124"/>
      <c r="RMB38"/>
      <c r="RMC38" s="124"/>
      <c r="RMD38"/>
      <c r="RME38" s="124"/>
      <c r="RMF38"/>
      <c r="RMG38" s="124"/>
      <c r="RMH38"/>
      <c r="RMI38" s="124"/>
      <c r="RMJ38"/>
      <c r="RMK38" s="124"/>
      <c r="RML38"/>
      <c r="RMM38" s="124"/>
      <c r="RMN38"/>
      <c r="RMO38" s="124"/>
      <c r="RMP38"/>
      <c r="RMQ38" s="124"/>
      <c r="RMR38"/>
      <c r="RMS38" s="124"/>
      <c r="RMT38"/>
      <c r="RMU38" s="124"/>
      <c r="RMV38"/>
      <c r="RMW38" s="124"/>
      <c r="RMX38"/>
      <c r="RMY38" s="124"/>
      <c r="RMZ38"/>
      <c r="RNA38" s="124"/>
      <c r="RNB38"/>
      <c r="RNC38" s="124"/>
      <c r="RND38"/>
      <c r="RNE38" s="124"/>
      <c r="RNF38"/>
      <c r="RNG38" s="124"/>
      <c r="RNH38"/>
      <c r="RNI38" s="124"/>
      <c r="RNJ38"/>
      <c r="RNK38" s="124"/>
      <c r="RNL38"/>
      <c r="RNM38" s="124"/>
      <c r="RNN38"/>
      <c r="RNO38" s="124"/>
      <c r="RNP38"/>
      <c r="RNQ38" s="124"/>
      <c r="RNR38"/>
      <c r="RNS38" s="124"/>
      <c r="RNT38"/>
      <c r="RNU38" s="124"/>
      <c r="RNV38"/>
      <c r="RNW38" s="124"/>
      <c r="RNX38"/>
      <c r="RNY38" s="124"/>
      <c r="RNZ38"/>
      <c r="ROA38" s="124"/>
      <c r="ROB38"/>
      <c r="ROC38" s="124"/>
      <c r="ROD38"/>
      <c r="ROE38" s="124"/>
      <c r="ROF38"/>
      <c r="ROG38" s="124"/>
      <c r="ROH38"/>
      <c r="ROI38" s="124"/>
      <c r="ROJ38"/>
      <c r="ROK38" s="124"/>
      <c r="ROL38"/>
      <c r="ROM38" s="124"/>
      <c r="RON38"/>
      <c r="ROO38" s="124"/>
      <c r="ROP38"/>
      <c r="ROQ38" s="124"/>
      <c r="ROR38"/>
      <c r="ROS38" s="124"/>
      <c r="ROT38"/>
      <c r="ROU38" s="124"/>
      <c r="ROV38"/>
      <c r="ROW38" s="124"/>
      <c r="ROX38"/>
      <c r="ROY38" s="124"/>
      <c r="ROZ38"/>
      <c r="RPA38" s="124"/>
      <c r="RPB38"/>
      <c r="RPC38" s="124"/>
      <c r="RPD38"/>
      <c r="RPE38" s="124"/>
      <c r="RPF38"/>
      <c r="RPG38" s="124"/>
      <c r="RPH38"/>
      <c r="RPI38" s="124"/>
      <c r="RPJ38"/>
      <c r="RPK38" s="124"/>
      <c r="RPL38"/>
      <c r="RPM38" s="124"/>
      <c r="RPN38"/>
      <c r="RPO38" s="124"/>
      <c r="RPP38"/>
      <c r="RPQ38" s="124"/>
      <c r="RPR38"/>
      <c r="RPS38" s="124"/>
      <c r="RPT38"/>
      <c r="RPU38" s="124"/>
      <c r="RPV38"/>
      <c r="RPW38" s="124"/>
      <c r="RPX38"/>
      <c r="RPY38" s="124"/>
      <c r="RPZ38"/>
      <c r="RQA38" s="124"/>
      <c r="RQB38"/>
      <c r="RQC38" s="124"/>
      <c r="RQD38"/>
      <c r="RQE38" s="124"/>
      <c r="RQF38"/>
      <c r="RQG38" s="124"/>
      <c r="RQH38"/>
      <c r="RQI38" s="124"/>
      <c r="RQJ38"/>
      <c r="RQK38" s="124"/>
      <c r="RQL38"/>
      <c r="RQM38" s="124"/>
      <c r="RQN38"/>
      <c r="RQO38" s="124"/>
      <c r="RQP38"/>
      <c r="RQQ38" s="124"/>
      <c r="RQR38"/>
      <c r="RQS38" s="124"/>
      <c r="RQT38"/>
      <c r="RQU38" s="124"/>
      <c r="RQV38"/>
      <c r="RQW38" s="124"/>
      <c r="RQX38"/>
      <c r="RQY38" s="124"/>
      <c r="RQZ38"/>
      <c r="RRA38" s="124"/>
      <c r="RRB38"/>
      <c r="RRC38" s="124"/>
      <c r="RRD38"/>
      <c r="RRE38" s="124"/>
      <c r="RRF38"/>
      <c r="RRG38" s="124"/>
      <c r="RRH38"/>
      <c r="RRI38" s="124"/>
      <c r="RRJ38"/>
      <c r="RRK38" s="124"/>
      <c r="RRL38"/>
      <c r="RRM38" s="124"/>
      <c r="RRN38"/>
      <c r="RRO38" s="124"/>
      <c r="RRP38"/>
      <c r="RRQ38" s="124"/>
      <c r="RRR38"/>
      <c r="RRS38" s="124"/>
      <c r="RRT38"/>
      <c r="RRU38" s="124"/>
      <c r="RRV38"/>
      <c r="RRW38" s="124"/>
      <c r="RRX38"/>
      <c r="RRY38" s="124"/>
      <c r="RRZ38"/>
      <c r="RSA38" s="124"/>
      <c r="RSB38"/>
      <c r="RSC38" s="124"/>
      <c r="RSD38"/>
      <c r="RSE38" s="124"/>
      <c r="RSF38"/>
      <c r="RSG38" s="124"/>
      <c r="RSH38"/>
      <c r="RSI38" s="124"/>
      <c r="RSJ38"/>
      <c r="RSK38" s="124"/>
      <c r="RSL38"/>
      <c r="RSM38" s="124"/>
      <c r="RSN38"/>
      <c r="RSO38" s="124"/>
      <c r="RSP38"/>
      <c r="RSQ38" s="124"/>
      <c r="RSR38"/>
      <c r="RSS38" s="124"/>
      <c r="RST38"/>
      <c r="RSU38" s="124"/>
      <c r="RSV38"/>
      <c r="RSW38" s="124"/>
      <c r="RSX38"/>
      <c r="RSY38" s="124"/>
      <c r="RSZ38"/>
      <c r="RTA38" s="124"/>
      <c r="RTB38"/>
      <c r="RTC38" s="124"/>
      <c r="RTD38"/>
      <c r="RTE38" s="124"/>
      <c r="RTF38"/>
      <c r="RTG38" s="124"/>
      <c r="RTH38"/>
      <c r="RTI38" s="124"/>
      <c r="RTJ38"/>
      <c r="RTK38" s="124"/>
      <c r="RTL38"/>
      <c r="RTM38" s="124"/>
      <c r="RTN38"/>
      <c r="RTO38" s="124"/>
      <c r="RTP38"/>
      <c r="RTQ38" s="124"/>
      <c r="RTR38"/>
      <c r="RTS38" s="124"/>
      <c r="RTT38"/>
      <c r="RTU38" s="124"/>
      <c r="RTV38"/>
      <c r="RTW38" s="124"/>
      <c r="RTX38"/>
      <c r="RTY38" s="124"/>
      <c r="RTZ38"/>
      <c r="RUA38" s="124"/>
      <c r="RUB38"/>
      <c r="RUC38" s="124"/>
      <c r="RUD38"/>
      <c r="RUE38" s="124"/>
      <c r="RUF38"/>
      <c r="RUG38" s="124"/>
      <c r="RUH38"/>
      <c r="RUI38" s="124"/>
      <c r="RUJ38"/>
      <c r="RUK38" s="124"/>
      <c r="RUL38"/>
      <c r="RUM38" s="124"/>
      <c r="RUN38"/>
      <c r="RUO38" s="124"/>
      <c r="RUP38"/>
      <c r="RUQ38" s="124"/>
      <c r="RUR38"/>
      <c r="RUS38" s="124"/>
      <c r="RUT38"/>
      <c r="RUU38" s="124"/>
      <c r="RUV38"/>
      <c r="RUW38" s="124"/>
      <c r="RUX38"/>
      <c r="RUY38" s="124"/>
      <c r="RUZ38"/>
      <c r="RVA38" s="124"/>
      <c r="RVB38"/>
      <c r="RVC38" s="124"/>
      <c r="RVD38"/>
      <c r="RVE38" s="124"/>
      <c r="RVF38"/>
      <c r="RVG38" s="124"/>
      <c r="RVH38"/>
      <c r="RVI38" s="124"/>
      <c r="RVJ38"/>
      <c r="RVK38" s="124"/>
      <c r="RVL38"/>
      <c r="RVM38" s="124"/>
      <c r="RVN38"/>
      <c r="RVO38" s="124"/>
      <c r="RVP38"/>
      <c r="RVQ38" s="124"/>
      <c r="RVR38"/>
      <c r="RVS38" s="124"/>
      <c r="RVT38"/>
      <c r="RVU38" s="124"/>
      <c r="RVV38"/>
      <c r="RVW38" s="124"/>
      <c r="RVX38"/>
      <c r="RVY38" s="124"/>
      <c r="RVZ38"/>
      <c r="RWA38" s="124"/>
      <c r="RWB38"/>
      <c r="RWC38" s="124"/>
      <c r="RWD38"/>
      <c r="RWE38" s="124"/>
      <c r="RWF38"/>
      <c r="RWG38" s="124"/>
      <c r="RWH38"/>
      <c r="RWI38" s="124"/>
      <c r="RWJ38"/>
      <c r="RWK38" s="124"/>
      <c r="RWL38"/>
      <c r="RWM38" s="124"/>
      <c r="RWN38"/>
      <c r="RWO38" s="124"/>
      <c r="RWP38"/>
      <c r="RWQ38" s="124"/>
      <c r="RWR38"/>
      <c r="RWS38" s="124"/>
      <c r="RWT38"/>
      <c r="RWU38" s="124"/>
      <c r="RWV38"/>
      <c r="RWW38" s="124"/>
      <c r="RWX38"/>
      <c r="RWY38" s="124"/>
      <c r="RWZ38"/>
      <c r="RXA38" s="124"/>
      <c r="RXB38"/>
      <c r="RXC38" s="124"/>
      <c r="RXD38"/>
      <c r="RXE38" s="124"/>
      <c r="RXF38"/>
      <c r="RXG38" s="124"/>
      <c r="RXH38"/>
      <c r="RXI38" s="124"/>
      <c r="RXJ38"/>
      <c r="RXK38" s="124"/>
      <c r="RXL38"/>
      <c r="RXM38" s="124"/>
      <c r="RXN38"/>
      <c r="RXO38" s="124"/>
      <c r="RXP38"/>
      <c r="RXQ38" s="124"/>
      <c r="RXR38"/>
      <c r="RXS38" s="124"/>
      <c r="RXT38"/>
      <c r="RXU38" s="124"/>
      <c r="RXV38"/>
      <c r="RXW38" s="124"/>
      <c r="RXX38"/>
      <c r="RXY38" s="124"/>
      <c r="RXZ38"/>
      <c r="RYA38" s="124"/>
      <c r="RYB38"/>
      <c r="RYC38" s="124"/>
      <c r="RYD38"/>
      <c r="RYE38" s="124"/>
      <c r="RYF38"/>
      <c r="RYG38" s="124"/>
      <c r="RYH38"/>
      <c r="RYI38" s="124"/>
      <c r="RYJ38"/>
      <c r="RYK38" s="124"/>
      <c r="RYL38"/>
      <c r="RYM38" s="124"/>
      <c r="RYN38"/>
      <c r="RYO38" s="124"/>
      <c r="RYP38"/>
      <c r="RYQ38" s="124"/>
      <c r="RYR38"/>
      <c r="RYS38" s="124"/>
      <c r="RYT38"/>
      <c r="RYU38" s="124"/>
      <c r="RYV38"/>
      <c r="RYW38" s="124"/>
      <c r="RYX38"/>
      <c r="RYY38" s="124"/>
      <c r="RYZ38"/>
      <c r="RZA38" s="124"/>
      <c r="RZB38"/>
      <c r="RZC38" s="124"/>
      <c r="RZD38"/>
      <c r="RZE38" s="124"/>
      <c r="RZF38"/>
      <c r="RZG38" s="124"/>
      <c r="RZH38"/>
      <c r="RZI38" s="124"/>
      <c r="RZJ38"/>
      <c r="RZK38" s="124"/>
      <c r="RZL38"/>
      <c r="RZM38" s="124"/>
      <c r="RZN38"/>
      <c r="RZO38" s="124"/>
      <c r="RZP38"/>
      <c r="RZQ38" s="124"/>
      <c r="RZR38"/>
      <c r="RZS38" s="124"/>
      <c r="RZT38"/>
      <c r="RZU38" s="124"/>
      <c r="RZV38"/>
      <c r="RZW38" s="124"/>
      <c r="RZX38"/>
      <c r="RZY38" s="124"/>
      <c r="RZZ38"/>
      <c r="SAA38" s="124"/>
      <c r="SAB38"/>
      <c r="SAC38" s="124"/>
      <c r="SAD38"/>
      <c r="SAE38" s="124"/>
      <c r="SAF38"/>
      <c r="SAG38" s="124"/>
      <c r="SAH38"/>
      <c r="SAI38" s="124"/>
      <c r="SAJ38"/>
      <c r="SAK38" s="124"/>
      <c r="SAL38"/>
      <c r="SAM38" s="124"/>
      <c r="SAN38"/>
      <c r="SAO38" s="124"/>
      <c r="SAP38"/>
      <c r="SAQ38" s="124"/>
      <c r="SAR38"/>
      <c r="SAS38" s="124"/>
      <c r="SAT38"/>
      <c r="SAU38" s="124"/>
      <c r="SAV38"/>
      <c r="SAW38" s="124"/>
      <c r="SAX38"/>
      <c r="SAY38" s="124"/>
      <c r="SAZ38"/>
      <c r="SBA38" s="124"/>
      <c r="SBB38"/>
      <c r="SBC38" s="124"/>
      <c r="SBD38"/>
      <c r="SBE38" s="124"/>
      <c r="SBF38"/>
      <c r="SBG38" s="124"/>
      <c r="SBH38"/>
      <c r="SBI38" s="124"/>
      <c r="SBJ38"/>
      <c r="SBK38" s="124"/>
      <c r="SBL38"/>
      <c r="SBM38" s="124"/>
      <c r="SBN38"/>
      <c r="SBO38" s="124"/>
      <c r="SBP38"/>
      <c r="SBQ38" s="124"/>
      <c r="SBR38"/>
      <c r="SBS38" s="124"/>
      <c r="SBT38"/>
      <c r="SBU38" s="124"/>
      <c r="SBV38"/>
      <c r="SBW38" s="124"/>
      <c r="SBX38"/>
      <c r="SBY38" s="124"/>
      <c r="SBZ38"/>
      <c r="SCA38" s="124"/>
      <c r="SCB38"/>
      <c r="SCC38" s="124"/>
      <c r="SCD38"/>
      <c r="SCE38" s="124"/>
      <c r="SCF38"/>
      <c r="SCG38" s="124"/>
      <c r="SCH38"/>
      <c r="SCI38" s="124"/>
      <c r="SCJ38"/>
      <c r="SCK38" s="124"/>
      <c r="SCL38"/>
      <c r="SCM38" s="124"/>
      <c r="SCN38"/>
      <c r="SCO38" s="124"/>
      <c r="SCP38"/>
      <c r="SCQ38" s="124"/>
      <c r="SCR38"/>
      <c r="SCS38" s="124"/>
      <c r="SCT38"/>
      <c r="SCU38" s="124"/>
      <c r="SCV38"/>
      <c r="SCW38" s="124"/>
      <c r="SCX38"/>
      <c r="SCY38" s="124"/>
      <c r="SCZ38"/>
      <c r="SDA38" s="124"/>
      <c r="SDB38"/>
      <c r="SDC38" s="124"/>
      <c r="SDD38"/>
      <c r="SDE38" s="124"/>
      <c r="SDF38"/>
      <c r="SDG38" s="124"/>
      <c r="SDH38"/>
      <c r="SDI38" s="124"/>
      <c r="SDJ38"/>
      <c r="SDK38" s="124"/>
      <c r="SDL38"/>
      <c r="SDM38" s="124"/>
      <c r="SDN38"/>
      <c r="SDO38" s="124"/>
      <c r="SDP38"/>
      <c r="SDQ38" s="124"/>
      <c r="SDR38"/>
      <c r="SDS38" s="124"/>
      <c r="SDT38"/>
      <c r="SDU38" s="124"/>
      <c r="SDV38"/>
      <c r="SDW38" s="124"/>
      <c r="SDX38"/>
      <c r="SDY38" s="124"/>
      <c r="SDZ38"/>
      <c r="SEA38" s="124"/>
      <c r="SEB38"/>
      <c r="SEC38" s="124"/>
      <c r="SED38"/>
      <c r="SEE38" s="124"/>
      <c r="SEF38"/>
      <c r="SEG38" s="124"/>
      <c r="SEH38"/>
      <c r="SEI38" s="124"/>
      <c r="SEJ38"/>
      <c r="SEK38" s="124"/>
      <c r="SEL38"/>
      <c r="SEM38" s="124"/>
      <c r="SEN38"/>
      <c r="SEO38" s="124"/>
      <c r="SEP38"/>
      <c r="SEQ38" s="124"/>
      <c r="SER38"/>
      <c r="SES38" s="124"/>
      <c r="SET38"/>
      <c r="SEU38" s="124"/>
      <c r="SEV38"/>
      <c r="SEW38" s="124"/>
      <c r="SEX38"/>
      <c r="SEY38" s="124"/>
      <c r="SEZ38"/>
      <c r="SFA38" s="124"/>
      <c r="SFB38"/>
      <c r="SFC38" s="124"/>
      <c r="SFD38"/>
      <c r="SFE38" s="124"/>
      <c r="SFF38"/>
      <c r="SFG38" s="124"/>
      <c r="SFH38"/>
      <c r="SFI38" s="124"/>
      <c r="SFJ38"/>
      <c r="SFK38" s="124"/>
      <c r="SFL38"/>
      <c r="SFM38" s="124"/>
      <c r="SFN38"/>
      <c r="SFO38" s="124"/>
      <c r="SFP38"/>
      <c r="SFQ38" s="124"/>
      <c r="SFR38"/>
      <c r="SFS38" s="124"/>
      <c r="SFT38"/>
      <c r="SFU38" s="124"/>
      <c r="SFV38"/>
      <c r="SFW38" s="124"/>
      <c r="SFX38"/>
      <c r="SFY38" s="124"/>
      <c r="SFZ38"/>
      <c r="SGA38" s="124"/>
      <c r="SGB38"/>
      <c r="SGC38" s="124"/>
      <c r="SGD38"/>
      <c r="SGE38" s="124"/>
      <c r="SGF38"/>
      <c r="SGG38" s="124"/>
      <c r="SGH38"/>
      <c r="SGI38" s="124"/>
      <c r="SGJ38"/>
      <c r="SGK38" s="124"/>
      <c r="SGL38"/>
      <c r="SGM38" s="124"/>
      <c r="SGN38"/>
      <c r="SGO38" s="124"/>
      <c r="SGP38"/>
      <c r="SGQ38" s="124"/>
      <c r="SGR38"/>
      <c r="SGS38" s="124"/>
      <c r="SGT38"/>
      <c r="SGU38" s="124"/>
      <c r="SGV38"/>
      <c r="SGW38" s="124"/>
      <c r="SGX38"/>
      <c r="SGY38" s="124"/>
      <c r="SGZ38"/>
      <c r="SHA38" s="124"/>
      <c r="SHB38"/>
      <c r="SHC38" s="124"/>
      <c r="SHD38"/>
      <c r="SHE38" s="124"/>
      <c r="SHF38"/>
      <c r="SHG38" s="124"/>
      <c r="SHH38"/>
      <c r="SHI38" s="124"/>
      <c r="SHJ38"/>
      <c r="SHK38" s="124"/>
      <c r="SHL38"/>
      <c r="SHM38" s="124"/>
      <c r="SHN38"/>
      <c r="SHO38" s="124"/>
      <c r="SHP38"/>
      <c r="SHQ38" s="124"/>
      <c r="SHR38"/>
      <c r="SHS38" s="124"/>
      <c r="SHT38"/>
      <c r="SHU38" s="124"/>
      <c r="SHV38"/>
      <c r="SHW38" s="124"/>
      <c r="SHX38"/>
      <c r="SHY38" s="124"/>
      <c r="SHZ38"/>
      <c r="SIA38" s="124"/>
      <c r="SIB38"/>
      <c r="SIC38" s="124"/>
      <c r="SID38"/>
      <c r="SIE38" s="124"/>
      <c r="SIF38"/>
      <c r="SIG38" s="124"/>
      <c r="SIH38"/>
      <c r="SII38" s="124"/>
      <c r="SIJ38"/>
      <c r="SIK38" s="124"/>
      <c r="SIL38"/>
      <c r="SIM38" s="124"/>
      <c r="SIN38"/>
      <c r="SIO38" s="124"/>
      <c r="SIP38"/>
      <c r="SIQ38" s="124"/>
      <c r="SIR38"/>
      <c r="SIS38" s="124"/>
      <c r="SIT38"/>
      <c r="SIU38" s="124"/>
      <c r="SIV38"/>
      <c r="SIW38" s="124"/>
      <c r="SIX38"/>
      <c r="SIY38" s="124"/>
      <c r="SIZ38"/>
      <c r="SJA38" s="124"/>
      <c r="SJB38"/>
      <c r="SJC38" s="124"/>
      <c r="SJD38"/>
      <c r="SJE38" s="124"/>
      <c r="SJF38"/>
      <c r="SJG38" s="124"/>
      <c r="SJH38"/>
      <c r="SJI38" s="124"/>
      <c r="SJJ38"/>
      <c r="SJK38" s="124"/>
      <c r="SJL38"/>
      <c r="SJM38" s="124"/>
      <c r="SJN38"/>
      <c r="SJO38" s="124"/>
      <c r="SJP38"/>
      <c r="SJQ38" s="124"/>
      <c r="SJR38"/>
      <c r="SJS38" s="124"/>
      <c r="SJT38"/>
      <c r="SJU38" s="124"/>
      <c r="SJV38"/>
      <c r="SJW38" s="124"/>
      <c r="SJX38"/>
      <c r="SJY38" s="124"/>
      <c r="SJZ38"/>
      <c r="SKA38" s="124"/>
      <c r="SKB38"/>
      <c r="SKC38" s="124"/>
      <c r="SKD38"/>
      <c r="SKE38" s="124"/>
      <c r="SKF38"/>
      <c r="SKG38" s="124"/>
      <c r="SKH38"/>
      <c r="SKI38" s="124"/>
      <c r="SKJ38"/>
      <c r="SKK38" s="124"/>
      <c r="SKL38"/>
      <c r="SKM38" s="124"/>
      <c r="SKN38"/>
      <c r="SKO38" s="124"/>
      <c r="SKP38"/>
      <c r="SKQ38" s="124"/>
      <c r="SKR38"/>
      <c r="SKS38" s="124"/>
      <c r="SKT38"/>
      <c r="SKU38" s="124"/>
      <c r="SKV38"/>
      <c r="SKW38" s="124"/>
      <c r="SKX38"/>
      <c r="SKY38" s="124"/>
      <c r="SKZ38"/>
      <c r="SLA38" s="124"/>
      <c r="SLB38"/>
      <c r="SLC38" s="124"/>
      <c r="SLD38"/>
      <c r="SLE38" s="124"/>
      <c r="SLF38"/>
      <c r="SLG38" s="124"/>
      <c r="SLH38"/>
      <c r="SLI38" s="124"/>
      <c r="SLJ38"/>
      <c r="SLK38" s="124"/>
      <c r="SLL38"/>
      <c r="SLM38" s="124"/>
      <c r="SLN38"/>
      <c r="SLO38" s="124"/>
      <c r="SLP38"/>
      <c r="SLQ38" s="124"/>
      <c r="SLR38"/>
      <c r="SLS38" s="124"/>
      <c r="SLT38"/>
      <c r="SLU38" s="124"/>
      <c r="SLV38"/>
      <c r="SLW38" s="124"/>
      <c r="SLX38"/>
      <c r="SLY38" s="124"/>
      <c r="SLZ38"/>
      <c r="SMA38" s="124"/>
      <c r="SMB38"/>
      <c r="SMC38" s="124"/>
      <c r="SMD38"/>
      <c r="SME38" s="124"/>
      <c r="SMF38"/>
      <c r="SMG38" s="124"/>
      <c r="SMH38"/>
      <c r="SMI38" s="124"/>
      <c r="SMJ38"/>
      <c r="SMK38" s="124"/>
      <c r="SML38"/>
      <c r="SMM38" s="124"/>
      <c r="SMN38"/>
      <c r="SMO38" s="124"/>
      <c r="SMP38"/>
      <c r="SMQ38" s="124"/>
      <c r="SMR38"/>
      <c r="SMS38" s="124"/>
      <c r="SMT38"/>
      <c r="SMU38" s="124"/>
      <c r="SMV38"/>
      <c r="SMW38" s="124"/>
      <c r="SMX38"/>
      <c r="SMY38" s="124"/>
      <c r="SMZ38"/>
      <c r="SNA38" s="124"/>
      <c r="SNB38"/>
      <c r="SNC38" s="124"/>
      <c r="SND38"/>
      <c r="SNE38" s="124"/>
      <c r="SNF38"/>
      <c r="SNG38" s="124"/>
      <c r="SNH38"/>
      <c r="SNI38" s="124"/>
      <c r="SNJ38"/>
      <c r="SNK38" s="124"/>
      <c r="SNL38"/>
      <c r="SNM38" s="124"/>
      <c r="SNN38"/>
      <c r="SNO38" s="124"/>
      <c r="SNP38"/>
      <c r="SNQ38" s="124"/>
      <c r="SNR38"/>
      <c r="SNS38" s="124"/>
      <c r="SNT38"/>
      <c r="SNU38" s="124"/>
      <c r="SNV38"/>
      <c r="SNW38" s="124"/>
      <c r="SNX38"/>
      <c r="SNY38" s="124"/>
      <c r="SNZ38"/>
      <c r="SOA38" s="124"/>
      <c r="SOB38"/>
      <c r="SOC38" s="124"/>
      <c r="SOD38"/>
      <c r="SOE38" s="124"/>
      <c r="SOF38"/>
      <c r="SOG38" s="124"/>
      <c r="SOH38"/>
      <c r="SOI38" s="124"/>
      <c r="SOJ38"/>
      <c r="SOK38" s="124"/>
      <c r="SOL38"/>
      <c r="SOM38" s="124"/>
      <c r="SON38"/>
      <c r="SOO38" s="124"/>
      <c r="SOP38"/>
      <c r="SOQ38" s="124"/>
      <c r="SOR38"/>
      <c r="SOS38" s="124"/>
      <c r="SOT38"/>
      <c r="SOU38" s="124"/>
      <c r="SOV38"/>
      <c r="SOW38" s="124"/>
      <c r="SOX38"/>
      <c r="SOY38" s="124"/>
      <c r="SOZ38"/>
      <c r="SPA38" s="124"/>
      <c r="SPB38"/>
      <c r="SPC38" s="124"/>
      <c r="SPD38"/>
      <c r="SPE38" s="124"/>
      <c r="SPF38"/>
      <c r="SPG38" s="124"/>
      <c r="SPH38"/>
      <c r="SPI38" s="124"/>
      <c r="SPJ38"/>
      <c r="SPK38" s="124"/>
      <c r="SPL38"/>
      <c r="SPM38" s="124"/>
      <c r="SPN38"/>
      <c r="SPO38" s="124"/>
      <c r="SPP38"/>
      <c r="SPQ38" s="124"/>
      <c r="SPR38"/>
      <c r="SPS38" s="124"/>
      <c r="SPT38"/>
      <c r="SPU38" s="124"/>
      <c r="SPV38"/>
      <c r="SPW38" s="124"/>
      <c r="SPX38"/>
      <c r="SPY38" s="124"/>
      <c r="SPZ38"/>
      <c r="SQA38" s="124"/>
      <c r="SQB38"/>
      <c r="SQC38" s="124"/>
      <c r="SQD38"/>
      <c r="SQE38" s="124"/>
      <c r="SQF38"/>
      <c r="SQG38" s="124"/>
      <c r="SQH38"/>
      <c r="SQI38" s="124"/>
      <c r="SQJ38"/>
      <c r="SQK38" s="124"/>
      <c r="SQL38"/>
      <c r="SQM38" s="124"/>
      <c r="SQN38"/>
      <c r="SQO38" s="124"/>
      <c r="SQP38"/>
      <c r="SQQ38" s="124"/>
      <c r="SQR38"/>
      <c r="SQS38" s="124"/>
      <c r="SQT38"/>
      <c r="SQU38" s="124"/>
      <c r="SQV38"/>
      <c r="SQW38" s="124"/>
      <c r="SQX38"/>
      <c r="SQY38" s="124"/>
      <c r="SQZ38"/>
      <c r="SRA38" s="124"/>
      <c r="SRB38"/>
      <c r="SRC38" s="124"/>
      <c r="SRD38"/>
      <c r="SRE38" s="124"/>
      <c r="SRF38"/>
      <c r="SRG38" s="124"/>
      <c r="SRH38"/>
      <c r="SRI38" s="124"/>
      <c r="SRJ38"/>
      <c r="SRK38" s="124"/>
      <c r="SRL38"/>
      <c r="SRM38" s="124"/>
      <c r="SRN38"/>
      <c r="SRO38" s="124"/>
      <c r="SRP38"/>
      <c r="SRQ38" s="124"/>
      <c r="SRR38"/>
      <c r="SRS38" s="124"/>
      <c r="SRT38"/>
      <c r="SRU38" s="124"/>
      <c r="SRV38"/>
      <c r="SRW38" s="124"/>
      <c r="SRX38"/>
      <c r="SRY38" s="124"/>
      <c r="SRZ38"/>
      <c r="SSA38" s="124"/>
      <c r="SSB38"/>
      <c r="SSC38" s="124"/>
      <c r="SSD38"/>
      <c r="SSE38" s="124"/>
      <c r="SSF38"/>
      <c r="SSG38" s="124"/>
      <c r="SSH38"/>
      <c r="SSI38" s="124"/>
      <c r="SSJ38"/>
      <c r="SSK38" s="124"/>
      <c r="SSL38"/>
      <c r="SSM38" s="124"/>
      <c r="SSN38"/>
      <c r="SSO38" s="124"/>
      <c r="SSP38"/>
      <c r="SSQ38" s="124"/>
      <c r="SSR38"/>
      <c r="SSS38" s="124"/>
      <c r="SST38"/>
      <c r="SSU38" s="124"/>
      <c r="SSV38"/>
      <c r="SSW38" s="124"/>
      <c r="SSX38"/>
      <c r="SSY38" s="124"/>
      <c r="SSZ38"/>
      <c r="STA38" s="124"/>
      <c r="STB38"/>
      <c r="STC38" s="124"/>
      <c r="STD38"/>
      <c r="STE38" s="124"/>
      <c r="STF38"/>
      <c r="STG38" s="124"/>
      <c r="STH38"/>
      <c r="STI38" s="124"/>
      <c r="STJ38"/>
      <c r="STK38" s="124"/>
      <c r="STL38"/>
      <c r="STM38" s="124"/>
      <c r="STN38"/>
      <c r="STO38" s="124"/>
      <c r="STP38"/>
      <c r="STQ38" s="124"/>
      <c r="STR38"/>
      <c r="STS38" s="124"/>
      <c r="STT38"/>
      <c r="STU38" s="124"/>
      <c r="STV38"/>
      <c r="STW38" s="124"/>
      <c r="STX38"/>
      <c r="STY38" s="124"/>
      <c r="STZ38"/>
      <c r="SUA38" s="124"/>
      <c r="SUB38"/>
      <c r="SUC38" s="124"/>
      <c r="SUD38"/>
      <c r="SUE38" s="124"/>
      <c r="SUF38"/>
      <c r="SUG38" s="124"/>
      <c r="SUH38"/>
      <c r="SUI38" s="124"/>
      <c r="SUJ38"/>
      <c r="SUK38" s="124"/>
      <c r="SUL38"/>
      <c r="SUM38" s="124"/>
      <c r="SUN38"/>
      <c r="SUO38" s="124"/>
      <c r="SUP38"/>
      <c r="SUQ38" s="124"/>
      <c r="SUR38"/>
      <c r="SUS38" s="124"/>
      <c r="SUT38"/>
      <c r="SUU38" s="124"/>
      <c r="SUV38"/>
      <c r="SUW38" s="124"/>
      <c r="SUX38"/>
      <c r="SUY38" s="124"/>
      <c r="SUZ38"/>
      <c r="SVA38" s="124"/>
      <c r="SVB38"/>
      <c r="SVC38" s="124"/>
      <c r="SVD38"/>
      <c r="SVE38" s="124"/>
      <c r="SVF38"/>
      <c r="SVG38" s="124"/>
      <c r="SVH38"/>
      <c r="SVI38" s="124"/>
      <c r="SVJ38"/>
      <c r="SVK38" s="124"/>
      <c r="SVL38"/>
      <c r="SVM38" s="124"/>
      <c r="SVN38"/>
      <c r="SVO38" s="124"/>
      <c r="SVP38"/>
      <c r="SVQ38" s="124"/>
      <c r="SVR38"/>
      <c r="SVS38" s="124"/>
      <c r="SVT38"/>
      <c r="SVU38" s="124"/>
      <c r="SVV38"/>
      <c r="SVW38" s="124"/>
      <c r="SVX38"/>
      <c r="SVY38" s="124"/>
      <c r="SVZ38"/>
      <c r="SWA38" s="124"/>
      <c r="SWB38"/>
      <c r="SWC38" s="124"/>
      <c r="SWD38"/>
      <c r="SWE38" s="124"/>
      <c r="SWF38"/>
      <c r="SWG38" s="124"/>
      <c r="SWH38"/>
      <c r="SWI38" s="124"/>
      <c r="SWJ38"/>
      <c r="SWK38" s="124"/>
      <c r="SWL38"/>
      <c r="SWM38" s="124"/>
      <c r="SWN38"/>
      <c r="SWO38" s="124"/>
      <c r="SWP38"/>
      <c r="SWQ38" s="124"/>
      <c r="SWR38"/>
      <c r="SWS38" s="124"/>
      <c r="SWT38"/>
      <c r="SWU38" s="124"/>
      <c r="SWV38"/>
      <c r="SWW38" s="124"/>
      <c r="SWX38"/>
      <c r="SWY38" s="124"/>
      <c r="SWZ38"/>
      <c r="SXA38" s="124"/>
      <c r="SXB38"/>
      <c r="SXC38" s="124"/>
      <c r="SXD38"/>
      <c r="SXE38" s="124"/>
      <c r="SXF38"/>
      <c r="SXG38" s="124"/>
      <c r="SXH38"/>
      <c r="SXI38" s="124"/>
      <c r="SXJ38"/>
      <c r="SXK38" s="124"/>
      <c r="SXL38"/>
      <c r="SXM38" s="124"/>
      <c r="SXN38"/>
      <c r="SXO38" s="124"/>
      <c r="SXP38"/>
      <c r="SXQ38" s="124"/>
      <c r="SXR38"/>
      <c r="SXS38" s="124"/>
      <c r="SXT38"/>
      <c r="SXU38" s="124"/>
      <c r="SXV38"/>
      <c r="SXW38" s="124"/>
      <c r="SXX38"/>
      <c r="SXY38" s="124"/>
      <c r="SXZ38"/>
      <c r="SYA38" s="124"/>
      <c r="SYB38"/>
      <c r="SYC38" s="124"/>
      <c r="SYD38"/>
      <c r="SYE38" s="124"/>
      <c r="SYF38"/>
      <c r="SYG38" s="124"/>
      <c r="SYH38"/>
      <c r="SYI38" s="124"/>
      <c r="SYJ38"/>
      <c r="SYK38" s="124"/>
      <c r="SYL38"/>
      <c r="SYM38" s="124"/>
      <c r="SYN38"/>
      <c r="SYO38" s="124"/>
      <c r="SYP38"/>
      <c r="SYQ38" s="124"/>
      <c r="SYR38"/>
      <c r="SYS38" s="124"/>
      <c r="SYT38"/>
      <c r="SYU38" s="124"/>
      <c r="SYV38"/>
      <c r="SYW38" s="124"/>
      <c r="SYX38"/>
      <c r="SYY38" s="124"/>
      <c r="SYZ38"/>
      <c r="SZA38" s="124"/>
      <c r="SZB38"/>
      <c r="SZC38" s="124"/>
      <c r="SZD38"/>
      <c r="SZE38" s="124"/>
      <c r="SZF38"/>
      <c r="SZG38" s="124"/>
      <c r="SZH38"/>
      <c r="SZI38" s="124"/>
      <c r="SZJ38"/>
      <c r="SZK38" s="124"/>
      <c r="SZL38"/>
      <c r="SZM38" s="124"/>
      <c r="SZN38"/>
      <c r="SZO38" s="124"/>
      <c r="SZP38"/>
      <c r="SZQ38" s="124"/>
      <c r="SZR38"/>
      <c r="SZS38" s="124"/>
      <c r="SZT38"/>
      <c r="SZU38" s="124"/>
      <c r="SZV38"/>
      <c r="SZW38" s="124"/>
      <c r="SZX38"/>
      <c r="SZY38" s="124"/>
      <c r="SZZ38"/>
      <c r="TAA38" s="124"/>
      <c r="TAB38"/>
      <c r="TAC38" s="124"/>
      <c r="TAD38"/>
      <c r="TAE38" s="124"/>
      <c r="TAF38"/>
      <c r="TAG38" s="124"/>
      <c r="TAH38"/>
      <c r="TAI38" s="124"/>
      <c r="TAJ38"/>
      <c r="TAK38" s="124"/>
      <c r="TAL38"/>
      <c r="TAM38" s="124"/>
      <c r="TAN38"/>
      <c r="TAO38" s="124"/>
      <c r="TAP38"/>
      <c r="TAQ38" s="124"/>
      <c r="TAR38"/>
      <c r="TAS38" s="124"/>
      <c r="TAT38"/>
      <c r="TAU38" s="124"/>
      <c r="TAV38"/>
      <c r="TAW38" s="124"/>
      <c r="TAX38"/>
      <c r="TAY38" s="124"/>
      <c r="TAZ38"/>
      <c r="TBA38" s="124"/>
      <c r="TBB38"/>
      <c r="TBC38" s="124"/>
      <c r="TBD38"/>
      <c r="TBE38" s="124"/>
      <c r="TBF38"/>
      <c r="TBG38" s="124"/>
      <c r="TBH38"/>
      <c r="TBI38" s="124"/>
      <c r="TBJ38"/>
      <c r="TBK38" s="124"/>
      <c r="TBL38"/>
      <c r="TBM38" s="124"/>
      <c r="TBN38"/>
      <c r="TBO38" s="124"/>
      <c r="TBP38"/>
      <c r="TBQ38" s="124"/>
      <c r="TBR38"/>
      <c r="TBS38" s="124"/>
      <c r="TBT38"/>
      <c r="TBU38" s="124"/>
      <c r="TBV38"/>
      <c r="TBW38" s="124"/>
      <c r="TBX38"/>
      <c r="TBY38" s="124"/>
      <c r="TBZ38"/>
      <c r="TCA38" s="124"/>
      <c r="TCB38"/>
      <c r="TCC38" s="124"/>
      <c r="TCD38"/>
      <c r="TCE38" s="124"/>
      <c r="TCF38"/>
      <c r="TCG38" s="124"/>
      <c r="TCH38"/>
      <c r="TCI38" s="124"/>
      <c r="TCJ38"/>
      <c r="TCK38" s="124"/>
      <c r="TCL38"/>
      <c r="TCM38" s="124"/>
      <c r="TCN38"/>
      <c r="TCO38" s="124"/>
      <c r="TCP38"/>
      <c r="TCQ38" s="124"/>
      <c r="TCR38"/>
      <c r="TCS38" s="124"/>
      <c r="TCT38"/>
      <c r="TCU38" s="124"/>
      <c r="TCV38"/>
      <c r="TCW38" s="124"/>
      <c r="TCX38"/>
      <c r="TCY38" s="124"/>
      <c r="TCZ38"/>
      <c r="TDA38" s="124"/>
      <c r="TDB38"/>
      <c r="TDC38" s="124"/>
      <c r="TDD38"/>
      <c r="TDE38" s="124"/>
      <c r="TDF38"/>
      <c r="TDG38" s="124"/>
      <c r="TDH38"/>
      <c r="TDI38" s="124"/>
      <c r="TDJ38"/>
      <c r="TDK38" s="124"/>
      <c r="TDL38"/>
      <c r="TDM38" s="124"/>
      <c r="TDN38"/>
      <c r="TDO38" s="124"/>
      <c r="TDP38"/>
      <c r="TDQ38" s="124"/>
      <c r="TDR38"/>
      <c r="TDS38" s="124"/>
      <c r="TDT38"/>
      <c r="TDU38" s="124"/>
      <c r="TDV38"/>
      <c r="TDW38" s="124"/>
      <c r="TDX38"/>
      <c r="TDY38" s="124"/>
      <c r="TDZ38"/>
      <c r="TEA38" s="124"/>
      <c r="TEB38"/>
      <c r="TEC38" s="124"/>
      <c r="TED38"/>
      <c r="TEE38" s="124"/>
      <c r="TEF38"/>
      <c r="TEG38" s="124"/>
      <c r="TEH38"/>
      <c r="TEI38" s="124"/>
      <c r="TEJ38"/>
      <c r="TEK38" s="124"/>
      <c r="TEL38"/>
      <c r="TEM38" s="124"/>
      <c r="TEN38"/>
      <c r="TEO38" s="124"/>
      <c r="TEP38"/>
      <c r="TEQ38" s="124"/>
      <c r="TER38"/>
      <c r="TES38" s="124"/>
      <c r="TET38"/>
      <c r="TEU38" s="124"/>
      <c r="TEV38"/>
      <c r="TEW38" s="124"/>
      <c r="TEX38"/>
      <c r="TEY38" s="124"/>
      <c r="TEZ38"/>
      <c r="TFA38" s="124"/>
      <c r="TFB38"/>
      <c r="TFC38" s="124"/>
      <c r="TFD38"/>
      <c r="TFE38" s="124"/>
      <c r="TFF38"/>
      <c r="TFG38" s="124"/>
      <c r="TFH38"/>
      <c r="TFI38" s="124"/>
      <c r="TFJ38"/>
      <c r="TFK38" s="124"/>
      <c r="TFL38"/>
      <c r="TFM38" s="124"/>
      <c r="TFN38"/>
      <c r="TFO38" s="124"/>
      <c r="TFP38"/>
      <c r="TFQ38" s="124"/>
      <c r="TFR38"/>
      <c r="TFS38" s="124"/>
      <c r="TFT38"/>
      <c r="TFU38" s="124"/>
      <c r="TFV38"/>
      <c r="TFW38" s="124"/>
      <c r="TFX38"/>
      <c r="TFY38" s="124"/>
      <c r="TFZ38"/>
      <c r="TGA38" s="124"/>
      <c r="TGB38"/>
      <c r="TGC38" s="124"/>
      <c r="TGD38"/>
      <c r="TGE38" s="124"/>
      <c r="TGF38"/>
      <c r="TGG38" s="124"/>
      <c r="TGH38"/>
      <c r="TGI38" s="124"/>
      <c r="TGJ38"/>
      <c r="TGK38" s="124"/>
      <c r="TGL38"/>
      <c r="TGM38" s="124"/>
      <c r="TGN38"/>
      <c r="TGO38" s="124"/>
      <c r="TGP38"/>
      <c r="TGQ38" s="124"/>
      <c r="TGR38"/>
      <c r="TGS38" s="124"/>
      <c r="TGT38"/>
      <c r="TGU38" s="124"/>
      <c r="TGV38"/>
      <c r="TGW38" s="124"/>
      <c r="TGX38"/>
      <c r="TGY38" s="124"/>
      <c r="TGZ38"/>
      <c r="THA38" s="124"/>
      <c r="THB38"/>
      <c r="THC38" s="124"/>
      <c r="THD38"/>
      <c r="THE38" s="124"/>
      <c r="THF38"/>
      <c r="THG38" s="124"/>
      <c r="THH38"/>
      <c r="THI38" s="124"/>
      <c r="THJ38"/>
      <c r="THK38" s="124"/>
      <c r="THL38"/>
      <c r="THM38" s="124"/>
      <c r="THN38"/>
      <c r="THO38" s="124"/>
      <c r="THP38"/>
      <c r="THQ38" s="124"/>
      <c r="THR38"/>
      <c r="THS38" s="124"/>
      <c r="THT38"/>
      <c r="THU38" s="124"/>
      <c r="THV38"/>
      <c r="THW38" s="124"/>
      <c r="THX38"/>
      <c r="THY38" s="124"/>
      <c r="THZ38"/>
      <c r="TIA38" s="124"/>
      <c r="TIB38"/>
      <c r="TIC38" s="124"/>
      <c r="TID38"/>
      <c r="TIE38" s="124"/>
      <c r="TIF38"/>
      <c r="TIG38" s="124"/>
      <c r="TIH38"/>
      <c r="TII38" s="124"/>
      <c r="TIJ38"/>
      <c r="TIK38" s="124"/>
      <c r="TIL38"/>
      <c r="TIM38" s="124"/>
      <c r="TIN38"/>
      <c r="TIO38" s="124"/>
      <c r="TIP38"/>
      <c r="TIQ38" s="124"/>
      <c r="TIR38"/>
      <c r="TIS38" s="124"/>
      <c r="TIT38"/>
      <c r="TIU38" s="124"/>
      <c r="TIV38"/>
      <c r="TIW38" s="124"/>
      <c r="TIX38"/>
      <c r="TIY38" s="124"/>
      <c r="TIZ38"/>
      <c r="TJA38" s="124"/>
      <c r="TJB38"/>
      <c r="TJC38" s="124"/>
      <c r="TJD38"/>
      <c r="TJE38" s="124"/>
      <c r="TJF38"/>
      <c r="TJG38" s="124"/>
      <c r="TJH38"/>
      <c r="TJI38" s="124"/>
      <c r="TJJ38"/>
      <c r="TJK38" s="124"/>
      <c r="TJL38"/>
      <c r="TJM38" s="124"/>
      <c r="TJN38"/>
      <c r="TJO38" s="124"/>
      <c r="TJP38"/>
      <c r="TJQ38" s="124"/>
      <c r="TJR38"/>
      <c r="TJS38" s="124"/>
      <c r="TJT38"/>
      <c r="TJU38" s="124"/>
      <c r="TJV38"/>
      <c r="TJW38" s="124"/>
      <c r="TJX38"/>
      <c r="TJY38" s="124"/>
      <c r="TJZ38"/>
      <c r="TKA38" s="124"/>
      <c r="TKB38"/>
      <c r="TKC38" s="124"/>
      <c r="TKD38"/>
      <c r="TKE38" s="124"/>
      <c r="TKF38"/>
      <c r="TKG38" s="124"/>
      <c r="TKH38"/>
      <c r="TKI38" s="124"/>
      <c r="TKJ38"/>
      <c r="TKK38" s="124"/>
      <c r="TKL38"/>
      <c r="TKM38" s="124"/>
      <c r="TKN38"/>
      <c r="TKO38" s="124"/>
      <c r="TKP38"/>
      <c r="TKQ38" s="124"/>
      <c r="TKR38"/>
      <c r="TKS38" s="124"/>
      <c r="TKT38"/>
      <c r="TKU38" s="124"/>
      <c r="TKV38"/>
      <c r="TKW38" s="124"/>
      <c r="TKX38"/>
      <c r="TKY38" s="124"/>
      <c r="TKZ38"/>
      <c r="TLA38" s="124"/>
      <c r="TLB38"/>
      <c r="TLC38" s="124"/>
      <c r="TLD38"/>
      <c r="TLE38" s="124"/>
      <c r="TLF38"/>
      <c r="TLG38" s="124"/>
      <c r="TLH38"/>
      <c r="TLI38" s="124"/>
      <c r="TLJ38"/>
      <c r="TLK38" s="124"/>
      <c r="TLL38"/>
      <c r="TLM38" s="124"/>
      <c r="TLN38"/>
      <c r="TLO38" s="124"/>
      <c r="TLP38"/>
      <c r="TLQ38" s="124"/>
      <c r="TLR38"/>
      <c r="TLS38" s="124"/>
      <c r="TLT38"/>
      <c r="TLU38" s="124"/>
      <c r="TLV38"/>
      <c r="TLW38" s="124"/>
      <c r="TLX38"/>
      <c r="TLY38" s="124"/>
      <c r="TLZ38"/>
      <c r="TMA38" s="124"/>
      <c r="TMB38"/>
      <c r="TMC38" s="124"/>
      <c r="TMD38"/>
      <c r="TME38" s="124"/>
      <c r="TMF38"/>
      <c r="TMG38" s="124"/>
      <c r="TMH38"/>
      <c r="TMI38" s="124"/>
      <c r="TMJ38"/>
      <c r="TMK38" s="124"/>
      <c r="TML38"/>
      <c r="TMM38" s="124"/>
      <c r="TMN38"/>
      <c r="TMO38" s="124"/>
      <c r="TMP38"/>
      <c r="TMQ38" s="124"/>
      <c r="TMR38"/>
      <c r="TMS38" s="124"/>
      <c r="TMT38"/>
      <c r="TMU38" s="124"/>
      <c r="TMV38"/>
      <c r="TMW38" s="124"/>
      <c r="TMX38"/>
      <c r="TMY38" s="124"/>
      <c r="TMZ38"/>
      <c r="TNA38" s="124"/>
      <c r="TNB38"/>
      <c r="TNC38" s="124"/>
      <c r="TND38"/>
      <c r="TNE38" s="124"/>
      <c r="TNF38"/>
      <c r="TNG38" s="124"/>
      <c r="TNH38"/>
      <c r="TNI38" s="124"/>
      <c r="TNJ38"/>
      <c r="TNK38" s="124"/>
      <c r="TNL38"/>
      <c r="TNM38" s="124"/>
      <c r="TNN38"/>
      <c r="TNO38" s="124"/>
      <c r="TNP38"/>
      <c r="TNQ38" s="124"/>
      <c r="TNR38"/>
      <c r="TNS38" s="124"/>
      <c r="TNT38"/>
      <c r="TNU38" s="124"/>
      <c r="TNV38"/>
      <c r="TNW38" s="124"/>
      <c r="TNX38"/>
      <c r="TNY38" s="124"/>
      <c r="TNZ38"/>
      <c r="TOA38" s="124"/>
      <c r="TOB38"/>
      <c r="TOC38" s="124"/>
      <c r="TOD38"/>
      <c r="TOE38" s="124"/>
      <c r="TOF38"/>
      <c r="TOG38" s="124"/>
      <c r="TOH38"/>
      <c r="TOI38" s="124"/>
      <c r="TOJ38"/>
      <c r="TOK38" s="124"/>
      <c r="TOL38"/>
      <c r="TOM38" s="124"/>
      <c r="TON38"/>
      <c r="TOO38" s="124"/>
      <c r="TOP38"/>
      <c r="TOQ38" s="124"/>
      <c r="TOR38"/>
      <c r="TOS38" s="124"/>
      <c r="TOT38"/>
      <c r="TOU38" s="124"/>
      <c r="TOV38"/>
      <c r="TOW38" s="124"/>
      <c r="TOX38"/>
      <c r="TOY38" s="124"/>
      <c r="TOZ38"/>
      <c r="TPA38" s="124"/>
      <c r="TPB38"/>
      <c r="TPC38" s="124"/>
      <c r="TPD38"/>
      <c r="TPE38" s="124"/>
      <c r="TPF38"/>
      <c r="TPG38" s="124"/>
      <c r="TPH38"/>
      <c r="TPI38" s="124"/>
      <c r="TPJ38"/>
      <c r="TPK38" s="124"/>
      <c r="TPL38"/>
      <c r="TPM38" s="124"/>
      <c r="TPN38"/>
      <c r="TPO38" s="124"/>
      <c r="TPP38"/>
      <c r="TPQ38" s="124"/>
      <c r="TPR38"/>
      <c r="TPS38" s="124"/>
      <c r="TPT38"/>
      <c r="TPU38" s="124"/>
      <c r="TPV38"/>
      <c r="TPW38" s="124"/>
      <c r="TPX38"/>
      <c r="TPY38" s="124"/>
      <c r="TPZ38"/>
      <c r="TQA38" s="124"/>
      <c r="TQB38"/>
      <c r="TQC38" s="124"/>
      <c r="TQD38"/>
      <c r="TQE38" s="124"/>
      <c r="TQF38"/>
      <c r="TQG38" s="124"/>
      <c r="TQH38"/>
      <c r="TQI38" s="124"/>
      <c r="TQJ38"/>
      <c r="TQK38" s="124"/>
      <c r="TQL38"/>
      <c r="TQM38" s="124"/>
      <c r="TQN38"/>
      <c r="TQO38" s="124"/>
      <c r="TQP38"/>
      <c r="TQQ38" s="124"/>
      <c r="TQR38"/>
      <c r="TQS38" s="124"/>
      <c r="TQT38"/>
      <c r="TQU38" s="124"/>
      <c r="TQV38"/>
      <c r="TQW38" s="124"/>
      <c r="TQX38"/>
      <c r="TQY38" s="124"/>
      <c r="TQZ38"/>
      <c r="TRA38" s="124"/>
      <c r="TRB38"/>
      <c r="TRC38" s="124"/>
      <c r="TRD38"/>
      <c r="TRE38" s="124"/>
      <c r="TRF38"/>
      <c r="TRG38" s="124"/>
      <c r="TRH38"/>
      <c r="TRI38" s="124"/>
      <c r="TRJ38"/>
      <c r="TRK38" s="124"/>
      <c r="TRL38"/>
      <c r="TRM38" s="124"/>
      <c r="TRN38"/>
      <c r="TRO38" s="124"/>
      <c r="TRP38"/>
      <c r="TRQ38" s="124"/>
      <c r="TRR38"/>
      <c r="TRS38" s="124"/>
      <c r="TRT38"/>
      <c r="TRU38" s="124"/>
      <c r="TRV38"/>
      <c r="TRW38" s="124"/>
      <c r="TRX38"/>
      <c r="TRY38" s="124"/>
      <c r="TRZ38"/>
      <c r="TSA38" s="124"/>
      <c r="TSB38"/>
      <c r="TSC38" s="124"/>
      <c r="TSD38"/>
      <c r="TSE38" s="124"/>
      <c r="TSF38"/>
      <c r="TSG38" s="124"/>
      <c r="TSH38"/>
      <c r="TSI38" s="124"/>
      <c r="TSJ38"/>
      <c r="TSK38" s="124"/>
      <c r="TSL38"/>
      <c r="TSM38" s="124"/>
      <c r="TSN38"/>
      <c r="TSO38" s="124"/>
      <c r="TSP38"/>
      <c r="TSQ38" s="124"/>
      <c r="TSR38"/>
      <c r="TSS38" s="124"/>
      <c r="TST38"/>
      <c r="TSU38" s="124"/>
      <c r="TSV38"/>
      <c r="TSW38" s="124"/>
      <c r="TSX38"/>
      <c r="TSY38" s="124"/>
      <c r="TSZ38"/>
      <c r="TTA38" s="124"/>
      <c r="TTB38"/>
      <c r="TTC38" s="124"/>
      <c r="TTD38"/>
      <c r="TTE38" s="124"/>
      <c r="TTF38"/>
      <c r="TTG38" s="124"/>
      <c r="TTH38"/>
      <c r="TTI38" s="124"/>
      <c r="TTJ38"/>
      <c r="TTK38" s="124"/>
      <c r="TTL38"/>
      <c r="TTM38" s="124"/>
      <c r="TTN38"/>
      <c r="TTO38" s="124"/>
      <c r="TTP38"/>
      <c r="TTQ38" s="124"/>
      <c r="TTR38"/>
      <c r="TTS38" s="124"/>
      <c r="TTT38"/>
      <c r="TTU38" s="124"/>
      <c r="TTV38"/>
      <c r="TTW38" s="124"/>
      <c r="TTX38"/>
      <c r="TTY38" s="124"/>
      <c r="TTZ38"/>
      <c r="TUA38" s="124"/>
      <c r="TUB38"/>
      <c r="TUC38" s="124"/>
      <c r="TUD38"/>
      <c r="TUE38" s="124"/>
      <c r="TUF38"/>
      <c r="TUG38" s="124"/>
      <c r="TUH38"/>
      <c r="TUI38" s="124"/>
      <c r="TUJ38"/>
      <c r="TUK38" s="124"/>
      <c r="TUL38"/>
      <c r="TUM38" s="124"/>
      <c r="TUN38"/>
      <c r="TUO38" s="124"/>
      <c r="TUP38"/>
      <c r="TUQ38" s="124"/>
      <c r="TUR38"/>
      <c r="TUS38" s="124"/>
      <c r="TUT38"/>
      <c r="TUU38" s="124"/>
      <c r="TUV38"/>
      <c r="TUW38" s="124"/>
      <c r="TUX38"/>
      <c r="TUY38" s="124"/>
      <c r="TUZ38"/>
      <c r="TVA38" s="124"/>
      <c r="TVB38"/>
      <c r="TVC38" s="124"/>
      <c r="TVD38"/>
      <c r="TVE38" s="124"/>
      <c r="TVF38"/>
      <c r="TVG38" s="124"/>
      <c r="TVH38"/>
      <c r="TVI38" s="124"/>
      <c r="TVJ38"/>
      <c r="TVK38" s="124"/>
      <c r="TVL38"/>
      <c r="TVM38" s="124"/>
      <c r="TVN38"/>
      <c r="TVO38" s="124"/>
      <c r="TVP38"/>
      <c r="TVQ38" s="124"/>
      <c r="TVR38"/>
      <c r="TVS38" s="124"/>
      <c r="TVT38"/>
      <c r="TVU38" s="124"/>
      <c r="TVV38"/>
      <c r="TVW38" s="124"/>
      <c r="TVX38"/>
      <c r="TVY38" s="124"/>
      <c r="TVZ38"/>
      <c r="TWA38" s="124"/>
      <c r="TWB38"/>
      <c r="TWC38" s="124"/>
      <c r="TWD38"/>
      <c r="TWE38" s="124"/>
      <c r="TWF38"/>
      <c r="TWG38" s="124"/>
      <c r="TWH38"/>
      <c r="TWI38" s="124"/>
      <c r="TWJ38"/>
      <c r="TWK38" s="124"/>
      <c r="TWL38"/>
      <c r="TWM38" s="124"/>
      <c r="TWN38"/>
      <c r="TWO38" s="124"/>
      <c r="TWP38"/>
      <c r="TWQ38" s="124"/>
      <c r="TWR38"/>
      <c r="TWS38" s="124"/>
      <c r="TWT38"/>
      <c r="TWU38" s="124"/>
      <c r="TWV38"/>
      <c r="TWW38" s="124"/>
      <c r="TWX38"/>
      <c r="TWY38" s="124"/>
      <c r="TWZ38"/>
      <c r="TXA38" s="124"/>
      <c r="TXB38"/>
      <c r="TXC38" s="124"/>
      <c r="TXD38"/>
      <c r="TXE38" s="124"/>
      <c r="TXF38"/>
      <c r="TXG38" s="124"/>
      <c r="TXH38"/>
      <c r="TXI38" s="124"/>
      <c r="TXJ38"/>
      <c r="TXK38" s="124"/>
      <c r="TXL38"/>
      <c r="TXM38" s="124"/>
      <c r="TXN38"/>
      <c r="TXO38" s="124"/>
      <c r="TXP38"/>
      <c r="TXQ38" s="124"/>
      <c r="TXR38"/>
      <c r="TXS38" s="124"/>
      <c r="TXT38"/>
      <c r="TXU38" s="124"/>
      <c r="TXV38"/>
      <c r="TXW38" s="124"/>
      <c r="TXX38"/>
      <c r="TXY38" s="124"/>
      <c r="TXZ38"/>
      <c r="TYA38" s="124"/>
      <c r="TYB38"/>
      <c r="TYC38" s="124"/>
      <c r="TYD38"/>
      <c r="TYE38" s="124"/>
      <c r="TYF38"/>
      <c r="TYG38" s="124"/>
      <c r="TYH38"/>
      <c r="TYI38" s="124"/>
      <c r="TYJ38"/>
      <c r="TYK38" s="124"/>
      <c r="TYL38"/>
      <c r="TYM38" s="124"/>
      <c r="TYN38"/>
      <c r="TYO38" s="124"/>
      <c r="TYP38"/>
      <c r="TYQ38" s="124"/>
      <c r="TYR38"/>
      <c r="TYS38" s="124"/>
      <c r="TYT38"/>
      <c r="TYU38" s="124"/>
      <c r="TYV38"/>
      <c r="TYW38" s="124"/>
      <c r="TYX38"/>
      <c r="TYY38" s="124"/>
      <c r="TYZ38"/>
      <c r="TZA38" s="124"/>
      <c r="TZB38"/>
      <c r="TZC38" s="124"/>
      <c r="TZD38"/>
      <c r="TZE38" s="124"/>
      <c r="TZF38"/>
      <c r="TZG38" s="124"/>
      <c r="TZH38"/>
      <c r="TZI38" s="124"/>
      <c r="TZJ38"/>
      <c r="TZK38" s="124"/>
      <c r="TZL38"/>
      <c r="TZM38" s="124"/>
      <c r="TZN38"/>
      <c r="TZO38" s="124"/>
      <c r="TZP38"/>
      <c r="TZQ38" s="124"/>
      <c r="TZR38"/>
      <c r="TZS38" s="124"/>
      <c r="TZT38"/>
      <c r="TZU38" s="124"/>
      <c r="TZV38"/>
      <c r="TZW38" s="124"/>
      <c r="TZX38"/>
      <c r="TZY38" s="124"/>
      <c r="TZZ38"/>
      <c r="UAA38" s="124"/>
      <c r="UAB38"/>
      <c r="UAC38" s="124"/>
      <c r="UAD38"/>
      <c r="UAE38" s="124"/>
      <c r="UAF38"/>
      <c r="UAG38" s="124"/>
      <c r="UAH38"/>
      <c r="UAI38" s="124"/>
      <c r="UAJ38"/>
      <c r="UAK38" s="124"/>
      <c r="UAL38"/>
      <c r="UAM38" s="124"/>
      <c r="UAN38"/>
      <c r="UAO38" s="124"/>
      <c r="UAP38"/>
      <c r="UAQ38" s="124"/>
      <c r="UAR38"/>
      <c r="UAS38" s="124"/>
      <c r="UAT38"/>
      <c r="UAU38" s="124"/>
      <c r="UAV38"/>
      <c r="UAW38" s="124"/>
      <c r="UAX38"/>
      <c r="UAY38" s="124"/>
      <c r="UAZ38"/>
      <c r="UBA38" s="124"/>
      <c r="UBB38"/>
      <c r="UBC38" s="124"/>
      <c r="UBD38"/>
      <c r="UBE38" s="124"/>
      <c r="UBF38"/>
      <c r="UBG38" s="124"/>
      <c r="UBH38"/>
      <c r="UBI38" s="124"/>
      <c r="UBJ38"/>
      <c r="UBK38" s="124"/>
      <c r="UBL38"/>
      <c r="UBM38" s="124"/>
      <c r="UBN38"/>
      <c r="UBO38" s="124"/>
      <c r="UBP38"/>
      <c r="UBQ38" s="124"/>
      <c r="UBR38"/>
      <c r="UBS38" s="124"/>
      <c r="UBT38"/>
      <c r="UBU38" s="124"/>
      <c r="UBV38"/>
      <c r="UBW38" s="124"/>
      <c r="UBX38"/>
      <c r="UBY38" s="124"/>
      <c r="UBZ38"/>
      <c r="UCA38" s="124"/>
      <c r="UCB38"/>
      <c r="UCC38" s="124"/>
      <c r="UCD38"/>
      <c r="UCE38" s="124"/>
      <c r="UCF38"/>
      <c r="UCG38" s="124"/>
      <c r="UCH38"/>
      <c r="UCI38" s="124"/>
      <c r="UCJ38"/>
      <c r="UCK38" s="124"/>
      <c r="UCL38"/>
      <c r="UCM38" s="124"/>
      <c r="UCN38"/>
      <c r="UCO38" s="124"/>
      <c r="UCP38"/>
      <c r="UCQ38" s="124"/>
      <c r="UCR38"/>
      <c r="UCS38" s="124"/>
      <c r="UCT38"/>
      <c r="UCU38" s="124"/>
      <c r="UCV38"/>
      <c r="UCW38" s="124"/>
      <c r="UCX38"/>
      <c r="UCY38" s="124"/>
      <c r="UCZ38"/>
      <c r="UDA38" s="124"/>
      <c r="UDB38"/>
      <c r="UDC38" s="124"/>
      <c r="UDD38"/>
      <c r="UDE38" s="124"/>
      <c r="UDF38"/>
      <c r="UDG38" s="124"/>
      <c r="UDH38"/>
      <c r="UDI38" s="124"/>
      <c r="UDJ38"/>
      <c r="UDK38" s="124"/>
      <c r="UDL38"/>
      <c r="UDM38" s="124"/>
      <c r="UDN38"/>
      <c r="UDO38" s="124"/>
      <c r="UDP38"/>
      <c r="UDQ38" s="124"/>
      <c r="UDR38"/>
      <c r="UDS38" s="124"/>
      <c r="UDT38"/>
      <c r="UDU38" s="124"/>
      <c r="UDV38"/>
      <c r="UDW38" s="124"/>
      <c r="UDX38"/>
      <c r="UDY38" s="124"/>
      <c r="UDZ38"/>
      <c r="UEA38" s="124"/>
      <c r="UEB38"/>
      <c r="UEC38" s="124"/>
      <c r="UED38"/>
      <c r="UEE38" s="124"/>
      <c r="UEF38"/>
      <c r="UEG38" s="124"/>
      <c r="UEH38"/>
      <c r="UEI38" s="124"/>
      <c r="UEJ38"/>
      <c r="UEK38" s="124"/>
      <c r="UEL38"/>
      <c r="UEM38" s="124"/>
      <c r="UEN38"/>
      <c r="UEO38" s="124"/>
      <c r="UEP38"/>
      <c r="UEQ38" s="124"/>
      <c r="UER38"/>
      <c r="UES38" s="124"/>
      <c r="UET38"/>
      <c r="UEU38" s="124"/>
      <c r="UEV38"/>
      <c r="UEW38" s="124"/>
      <c r="UEX38"/>
      <c r="UEY38" s="124"/>
      <c r="UEZ38"/>
      <c r="UFA38" s="124"/>
      <c r="UFB38"/>
      <c r="UFC38" s="124"/>
      <c r="UFD38"/>
      <c r="UFE38" s="124"/>
      <c r="UFF38"/>
      <c r="UFG38" s="124"/>
      <c r="UFH38"/>
      <c r="UFI38" s="124"/>
      <c r="UFJ38"/>
      <c r="UFK38" s="124"/>
      <c r="UFL38"/>
      <c r="UFM38" s="124"/>
      <c r="UFN38"/>
      <c r="UFO38" s="124"/>
      <c r="UFP38"/>
      <c r="UFQ38" s="124"/>
      <c r="UFR38"/>
      <c r="UFS38" s="124"/>
      <c r="UFT38"/>
      <c r="UFU38" s="124"/>
      <c r="UFV38"/>
      <c r="UFW38" s="124"/>
      <c r="UFX38"/>
      <c r="UFY38" s="124"/>
      <c r="UFZ38"/>
      <c r="UGA38" s="124"/>
      <c r="UGB38"/>
      <c r="UGC38" s="124"/>
      <c r="UGD38"/>
      <c r="UGE38" s="124"/>
      <c r="UGF38"/>
      <c r="UGG38" s="124"/>
      <c r="UGH38"/>
      <c r="UGI38" s="124"/>
      <c r="UGJ38"/>
      <c r="UGK38" s="124"/>
      <c r="UGL38"/>
      <c r="UGM38" s="124"/>
      <c r="UGN38"/>
      <c r="UGO38" s="124"/>
      <c r="UGP38"/>
      <c r="UGQ38" s="124"/>
      <c r="UGR38"/>
      <c r="UGS38" s="124"/>
      <c r="UGT38"/>
      <c r="UGU38" s="124"/>
      <c r="UGV38"/>
      <c r="UGW38" s="124"/>
      <c r="UGX38"/>
      <c r="UGY38" s="124"/>
      <c r="UGZ38"/>
      <c r="UHA38" s="124"/>
      <c r="UHB38"/>
      <c r="UHC38" s="124"/>
      <c r="UHD38"/>
      <c r="UHE38" s="124"/>
      <c r="UHF38"/>
      <c r="UHG38" s="124"/>
      <c r="UHH38"/>
      <c r="UHI38" s="124"/>
      <c r="UHJ38"/>
      <c r="UHK38" s="124"/>
      <c r="UHL38"/>
      <c r="UHM38" s="124"/>
      <c r="UHN38"/>
      <c r="UHO38" s="124"/>
      <c r="UHP38"/>
      <c r="UHQ38" s="124"/>
      <c r="UHR38"/>
      <c r="UHS38" s="124"/>
      <c r="UHT38"/>
      <c r="UHU38" s="124"/>
      <c r="UHV38"/>
      <c r="UHW38" s="124"/>
      <c r="UHX38"/>
      <c r="UHY38" s="124"/>
      <c r="UHZ38"/>
      <c r="UIA38" s="124"/>
      <c r="UIB38"/>
      <c r="UIC38" s="124"/>
      <c r="UID38"/>
      <c r="UIE38" s="124"/>
      <c r="UIF38"/>
      <c r="UIG38" s="124"/>
      <c r="UIH38"/>
      <c r="UII38" s="124"/>
      <c r="UIJ38"/>
      <c r="UIK38" s="124"/>
      <c r="UIL38"/>
      <c r="UIM38" s="124"/>
      <c r="UIN38"/>
      <c r="UIO38" s="124"/>
      <c r="UIP38"/>
      <c r="UIQ38" s="124"/>
      <c r="UIR38"/>
      <c r="UIS38" s="124"/>
      <c r="UIT38"/>
      <c r="UIU38" s="124"/>
      <c r="UIV38"/>
      <c r="UIW38" s="124"/>
      <c r="UIX38"/>
      <c r="UIY38" s="124"/>
      <c r="UIZ38"/>
      <c r="UJA38" s="124"/>
      <c r="UJB38"/>
      <c r="UJC38" s="124"/>
      <c r="UJD38"/>
      <c r="UJE38" s="124"/>
      <c r="UJF38"/>
      <c r="UJG38" s="124"/>
      <c r="UJH38"/>
      <c r="UJI38" s="124"/>
      <c r="UJJ38"/>
      <c r="UJK38" s="124"/>
      <c r="UJL38"/>
      <c r="UJM38" s="124"/>
      <c r="UJN38"/>
      <c r="UJO38" s="124"/>
      <c r="UJP38"/>
      <c r="UJQ38" s="124"/>
      <c r="UJR38"/>
      <c r="UJS38" s="124"/>
      <c r="UJT38"/>
      <c r="UJU38" s="124"/>
      <c r="UJV38"/>
      <c r="UJW38" s="124"/>
      <c r="UJX38"/>
      <c r="UJY38" s="124"/>
      <c r="UJZ38"/>
      <c r="UKA38" s="124"/>
      <c r="UKB38"/>
      <c r="UKC38" s="124"/>
      <c r="UKD38"/>
      <c r="UKE38" s="124"/>
      <c r="UKF38"/>
      <c r="UKG38" s="124"/>
      <c r="UKH38"/>
      <c r="UKI38" s="124"/>
      <c r="UKJ38"/>
      <c r="UKK38" s="124"/>
      <c r="UKL38"/>
      <c r="UKM38" s="124"/>
      <c r="UKN38"/>
      <c r="UKO38" s="124"/>
      <c r="UKP38"/>
      <c r="UKQ38" s="124"/>
      <c r="UKR38"/>
      <c r="UKS38" s="124"/>
      <c r="UKT38"/>
      <c r="UKU38" s="124"/>
      <c r="UKV38"/>
      <c r="UKW38" s="124"/>
      <c r="UKX38"/>
      <c r="UKY38" s="124"/>
      <c r="UKZ38"/>
      <c r="ULA38" s="124"/>
      <c r="ULB38"/>
      <c r="ULC38" s="124"/>
      <c r="ULD38"/>
      <c r="ULE38" s="124"/>
      <c r="ULF38"/>
      <c r="ULG38" s="124"/>
      <c r="ULH38"/>
      <c r="ULI38" s="124"/>
      <c r="ULJ38"/>
      <c r="ULK38" s="124"/>
      <c r="ULL38"/>
      <c r="ULM38" s="124"/>
      <c r="ULN38"/>
      <c r="ULO38" s="124"/>
      <c r="ULP38"/>
      <c r="ULQ38" s="124"/>
      <c r="ULR38"/>
      <c r="ULS38" s="124"/>
      <c r="ULT38"/>
      <c r="ULU38" s="124"/>
      <c r="ULV38"/>
      <c r="ULW38" s="124"/>
      <c r="ULX38"/>
      <c r="ULY38" s="124"/>
      <c r="ULZ38"/>
      <c r="UMA38" s="124"/>
      <c r="UMB38"/>
      <c r="UMC38" s="124"/>
      <c r="UMD38"/>
      <c r="UME38" s="124"/>
      <c r="UMF38"/>
      <c r="UMG38" s="124"/>
      <c r="UMH38"/>
      <c r="UMI38" s="124"/>
      <c r="UMJ38"/>
      <c r="UMK38" s="124"/>
      <c r="UML38"/>
      <c r="UMM38" s="124"/>
      <c r="UMN38"/>
      <c r="UMO38" s="124"/>
      <c r="UMP38"/>
      <c r="UMQ38" s="124"/>
      <c r="UMR38"/>
      <c r="UMS38" s="124"/>
      <c r="UMT38"/>
      <c r="UMU38" s="124"/>
      <c r="UMV38"/>
      <c r="UMW38" s="124"/>
      <c r="UMX38"/>
      <c r="UMY38" s="124"/>
      <c r="UMZ38"/>
      <c r="UNA38" s="124"/>
      <c r="UNB38"/>
      <c r="UNC38" s="124"/>
      <c r="UND38"/>
      <c r="UNE38" s="124"/>
      <c r="UNF38"/>
      <c r="UNG38" s="124"/>
      <c r="UNH38"/>
      <c r="UNI38" s="124"/>
      <c r="UNJ38"/>
      <c r="UNK38" s="124"/>
      <c r="UNL38"/>
      <c r="UNM38" s="124"/>
      <c r="UNN38"/>
      <c r="UNO38" s="124"/>
      <c r="UNP38"/>
      <c r="UNQ38" s="124"/>
      <c r="UNR38"/>
      <c r="UNS38" s="124"/>
      <c r="UNT38"/>
      <c r="UNU38" s="124"/>
      <c r="UNV38"/>
      <c r="UNW38" s="124"/>
      <c r="UNX38"/>
      <c r="UNY38" s="124"/>
      <c r="UNZ38"/>
      <c r="UOA38" s="124"/>
      <c r="UOB38"/>
      <c r="UOC38" s="124"/>
      <c r="UOD38"/>
      <c r="UOE38" s="124"/>
      <c r="UOF38"/>
      <c r="UOG38" s="124"/>
      <c r="UOH38"/>
      <c r="UOI38" s="124"/>
      <c r="UOJ38"/>
      <c r="UOK38" s="124"/>
      <c r="UOL38"/>
      <c r="UOM38" s="124"/>
      <c r="UON38"/>
      <c r="UOO38" s="124"/>
      <c r="UOP38"/>
      <c r="UOQ38" s="124"/>
      <c r="UOR38"/>
      <c r="UOS38" s="124"/>
      <c r="UOT38"/>
      <c r="UOU38" s="124"/>
      <c r="UOV38"/>
      <c r="UOW38" s="124"/>
      <c r="UOX38"/>
      <c r="UOY38" s="124"/>
      <c r="UOZ38"/>
      <c r="UPA38" s="124"/>
      <c r="UPB38"/>
      <c r="UPC38" s="124"/>
      <c r="UPD38"/>
      <c r="UPE38" s="124"/>
      <c r="UPF38"/>
      <c r="UPG38" s="124"/>
      <c r="UPH38"/>
      <c r="UPI38" s="124"/>
      <c r="UPJ38"/>
      <c r="UPK38" s="124"/>
      <c r="UPL38"/>
      <c r="UPM38" s="124"/>
      <c r="UPN38"/>
      <c r="UPO38" s="124"/>
      <c r="UPP38"/>
      <c r="UPQ38" s="124"/>
      <c r="UPR38"/>
      <c r="UPS38" s="124"/>
      <c r="UPT38"/>
      <c r="UPU38" s="124"/>
      <c r="UPV38"/>
      <c r="UPW38" s="124"/>
      <c r="UPX38"/>
      <c r="UPY38" s="124"/>
      <c r="UPZ38"/>
      <c r="UQA38" s="124"/>
      <c r="UQB38"/>
      <c r="UQC38" s="124"/>
      <c r="UQD38"/>
      <c r="UQE38" s="124"/>
      <c r="UQF38"/>
      <c r="UQG38" s="124"/>
      <c r="UQH38"/>
      <c r="UQI38" s="124"/>
      <c r="UQJ38"/>
      <c r="UQK38" s="124"/>
      <c r="UQL38"/>
      <c r="UQM38" s="124"/>
      <c r="UQN38"/>
      <c r="UQO38" s="124"/>
      <c r="UQP38"/>
      <c r="UQQ38" s="124"/>
      <c r="UQR38"/>
      <c r="UQS38" s="124"/>
      <c r="UQT38"/>
      <c r="UQU38" s="124"/>
      <c r="UQV38"/>
      <c r="UQW38" s="124"/>
      <c r="UQX38"/>
      <c r="UQY38" s="124"/>
      <c r="UQZ38"/>
      <c r="URA38" s="124"/>
      <c r="URB38"/>
      <c r="URC38" s="124"/>
      <c r="URD38"/>
      <c r="URE38" s="124"/>
      <c r="URF38"/>
      <c r="URG38" s="124"/>
      <c r="URH38"/>
      <c r="URI38" s="124"/>
      <c r="URJ38"/>
      <c r="URK38" s="124"/>
      <c r="URL38"/>
      <c r="URM38" s="124"/>
      <c r="URN38"/>
      <c r="URO38" s="124"/>
      <c r="URP38"/>
      <c r="URQ38" s="124"/>
      <c r="URR38"/>
      <c r="URS38" s="124"/>
      <c r="URT38"/>
      <c r="URU38" s="124"/>
      <c r="URV38"/>
      <c r="URW38" s="124"/>
      <c r="URX38"/>
      <c r="URY38" s="124"/>
      <c r="URZ38"/>
      <c r="USA38" s="124"/>
      <c r="USB38"/>
      <c r="USC38" s="124"/>
      <c r="USD38"/>
      <c r="USE38" s="124"/>
      <c r="USF38"/>
      <c r="USG38" s="124"/>
      <c r="USH38"/>
      <c r="USI38" s="124"/>
      <c r="USJ38"/>
      <c r="USK38" s="124"/>
      <c r="USL38"/>
      <c r="USM38" s="124"/>
      <c r="USN38"/>
      <c r="USO38" s="124"/>
      <c r="USP38"/>
      <c r="USQ38" s="124"/>
      <c r="USR38"/>
      <c r="USS38" s="124"/>
      <c r="UST38"/>
      <c r="USU38" s="124"/>
      <c r="USV38"/>
      <c r="USW38" s="124"/>
      <c r="USX38"/>
      <c r="USY38" s="124"/>
      <c r="USZ38"/>
      <c r="UTA38" s="124"/>
      <c r="UTB38"/>
      <c r="UTC38" s="124"/>
      <c r="UTD38"/>
      <c r="UTE38" s="124"/>
      <c r="UTF38"/>
      <c r="UTG38" s="124"/>
      <c r="UTH38"/>
      <c r="UTI38" s="124"/>
      <c r="UTJ38"/>
      <c r="UTK38" s="124"/>
      <c r="UTL38"/>
      <c r="UTM38" s="124"/>
      <c r="UTN38"/>
      <c r="UTO38" s="124"/>
      <c r="UTP38"/>
      <c r="UTQ38" s="124"/>
      <c r="UTR38"/>
      <c r="UTS38" s="124"/>
      <c r="UTT38"/>
      <c r="UTU38" s="124"/>
      <c r="UTV38"/>
      <c r="UTW38" s="124"/>
      <c r="UTX38"/>
      <c r="UTY38" s="124"/>
      <c r="UTZ38"/>
      <c r="UUA38" s="124"/>
      <c r="UUB38"/>
      <c r="UUC38" s="124"/>
      <c r="UUD38"/>
      <c r="UUE38" s="124"/>
      <c r="UUF38"/>
      <c r="UUG38" s="124"/>
      <c r="UUH38"/>
      <c r="UUI38" s="124"/>
      <c r="UUJ38"/>
      <c r="UUK38" s="124"/>
      <c r="UUL38"/>
      <c r="UUM38" s="124"/>
      <c r="UUN38"/>
      <c r="UUO38" s="124"/>
      <c r="UUP38"/>
      <c r="UUQ38" s="124"/>
      <c r="UUR38"/>
      <c r="UUS38" s="124"/>
      <c r="UUT38"/>
      <c r="UUU38" s="124"/>
      <c r="UUV38"/>
      <c r="UUW38" s="124"/>
      <c r="UUX38"/>
      <c r="UUY38" s="124"/>
      <c r="UUZ38"/>
      <c r="UVA38" s="124"/>
      <c r="UVB38"/>
      <c r="UVC38" s="124"/>
      <c r="UVD38"/>
      <c r="UVE38" s="124"/>
      <c r="UVF38"/>
      <c r="UVG38" s="124"/>
      <c r="UVH38"/>
      <c r="UVI38" s="124"/>
      <c r="UVJ38"/>
      <c r="UVK38" s="124"/>
      <c r="UVL38"/>
      <c r="UVM38" s="124"/>
      <c r="UVN38"/>
      <c r="UVO38" s="124"/>
      <c r="UVP38"/>
      <c r="UVQ38" s="124"/>
      <c r="UVR38"/>
      <c r="UVS38" s="124"/>
      <c r="UVT38"/>
      <c r="UVU38" s="124"/>
      <c r="UVV38"/>
      <c r="UVW38" s="124"/>
      <c r="UVX38"/>
      <c r="UVY38" s="124"/>
      <c r="UVZ38"/>
      <c r="UWA38" s="124"/>
      <c r="UWB38"/>
      <c r="UWC38" s="124"/>
      <c r="UWD38"/>
      <c r="UWE38" s="124"/>
      <c r="UWF38"/>
      <c r="UWG38" s="124"/>
      <c r="UWH38"/>
      <c r="UWI38" s="124"/>
      <c r="UWJ38"/>
      <c r="UWK38" s="124"/>
      <c r="UWL38"/>
      <c r="UWM38" s="124"/>
      <c r="UWN38"/>
      <c r="UWO38" s="124"/>
      <c r="UWP38"/>
      <c r="UWQ38" s="124"/>
      <c r="UWR38"/>
      <c r="UWS38" s="124"/>
      <c r="UWT38"/>
      <c r="UWU38" s="124"/>
      <c r="UWV38"/>
      <c r="UWW38" s="124"/>
      <c r="UWX38"/>
      <c r="UWY38" s="124"/>
      <c r="UWZ38"/>
      <c r="UXA38" s="124"/>
      <c r="UXB38"/>
      <c r="UXC38" s="124"/>
      <c r="UXD38"/>
      <c r="UXE38" s="124"/>
      <c r="UXF38"/>
      <c r="UXG38" s="124"/>
      <c r="UXH38"/>
      <c r="UXI38" s="124"/>
      <c r="UXJ38"/>
      <c r="UXK38" s="124"/>
      <c r="UXL38"/>
      <c r="UXM38" s="124"/>
      <c r="UXN38"/>
      <c r="UXO38" s="124"/>
      <c r="UXP38"/>
      <c r="UXQ38" s="124"/>
      <c r="UXR38"/>
      <c r="UXS38" s="124"/>
      <c r="UXT38"/>
      <c r="UXU38" s="124"/>
      <c r="UXV38"/>
      <c r="UXW38" s="124"/>
      <c r="UXX38"/>
      <c r="UXY38" s="124"/>
      <c r="UXZ38"/>
      <c r="UYA38" s="124"/>
      <c r="UYB38"/>
      <c r="UYC38" s="124"/>
      <c r="UYD38"/>
      <c r="UYE38" s="124"/>
      <c r="UYF38"/>
      <c r="UYG38" s="124"/>
      <c r="UYH38"/>
      <c r="UYI38" s="124"/>
      <c r="UYJ38"/>
      <c r="UYK38" s="124"/>
      <c r="UYL38"/>
      <c r="UYM38" s="124"/>
      <c r="UYN38"/>
      <c r="UYO38" s="124"/>
      <c r="UYP38"/>
      <c r="UYQ38" s="124"/>
      <c r="UYR38"/>
      <c r="UYS38" s="124"/>
      <c r="UYT38"/>
      <c r="UYU38" s="124"/>
      <c r="UYV38"/>
      <c r="UYW38" s="124"/>
      <c r="UYX38"/>
      <c r="UYY38" s="124"/>
      <c r="UYZ38"/>
      <c r="UZA38" s="124"/>
      <c r="UZB38"/>
      <c r="UZC38" s="124"/>
      <c r="UZD38"/>
      <c r="UZE38" s="124"/>
      <c r="UZF38"/>
      <c r="UZG38" s="124"/>
      <c r="UZH38"/>
      <c r="UZI38" s="124"/>
      <c r="UZJ38"/>
      <c r="UZK38" s="124"/>
      <c r="UZL38"/>
      <c r="UZM38" s="124"/>
      <c r="UZN38"/>
      <c r="UZO38" s="124"/>
      <c r="UZP38"/>
      <c r="UZQ38" s="124"/>
      <c r="UZR38"/>
      <c r="UZS38" s="124"/>
      <c r="UZT38"/>
      <c r="UZU38" s="124"/>
      <c r="UZV38"/>
      <c r="UZW38" s="124"/>
      <c r="UZX38"/>
      <c r="UZY38" s="124"/>
      <c r="UZZ38"/>
      <c r="VAA38" s="124"/>
      <c r="VAB38"/>
      <c r="VAC38" s="124"/>
      <c r="VAD38"/>
      <c r="VAE38" s="124"/>
      <c r="VAF38"/>
      <c r="VAG38" s="124"/>
      <c r="VAH38"/>
      <c r="VAI38" s="124"/>
      <c r="VAJ38"/>
      <c r="VAK38" s="124"/>
      <c r="VAL38"/>
      <c r="VAM38" s="124"/>
      <c r="VAN38"/>
      <c r="VAO38" s="124"/>
      <c r="VAP38"/>
      <c r="VAQ38" s="124"/>
      <c r="VAR38"/>
      <c r="VAS38" s="124"/>
      <c r="VAT38"/>
      <c r="VAU38" s="124"/>
      <c r="VAV38"/>
      <c r="VAW38" s="124"/>
      <c r="VAX38"/>
      <c r="VAY38" s="124"/>
      <c r="VAZ38"/>
      <c r="VBA38" s="124"/>
      <c r="VBB38"/>
      <c r="VBC38" s="124"/>
      <c r="VBD38"/>
      <c r="VBE38" s="124"/>
      <c r="VBF38"/>
      <c r="VBG38" s="124"/>
      <c r="VBH38"/>
      <c r="VBI38" s="124"/>
      <c r="VBJ38"/>
      <c r="VBK38" s="124"/>
      <c r="VBL38"/>
      <c r="VBM38" s="124"/>
      <c r="VBN38"/>
      <c r="VBO38" s="124"/>
      <c r="VBP38"/>
      <c r="VBQ38" s="124"/>
      <c r="VBR38"/>
      <c r="VBS38" s="124"/>
      <c r="VBT38"/>
      <c r="VBU38" s="124"/>
      <c r="VBV38"/>
      <c r="VBW38" s="124"/>
      <c r="VBX38"/>
      <c r="VBY38" s="124"/>
      <c r="VBZ38"/>
      <c r="VCA38" s="124"/>
      <c r="VCB38"/>
      <c r="VCC38" s="124"/>
      <c r="VCD38"/>
      <c r="VCE38" s="124"/>
      <c r="VCF38"/>
      <c r="VCG38" s="124"/>
      <c r="VCH38"/>
      <c r="VCI38" s="124"/>
      <c r="VCJ38"/>
      <c r="VCK38" s="124"/>
      <c r="VCL38"/>
      <c r="VCM38" s="124"/>
      <c r="VCN38"/>
      <c r="VCO38" s="124"/>
      <c r="VCP38"/>
      <c r="VCQ38" s="124"/>
      <c r="VCR38"/>
      <c r="VCS38" s="124"/>
      <c r="VCT38"/>
      <c r="VCU38" s="124"/>
      <c r="VCV38"/>
      <c r="VCW38" s="124"/>
      <c r="VCX38"/>
      <c r="VCY38" s="124"/>
      <c r="VCZ38"/>
      <c r="VDA38" s="124"/>
      <c r="VDB38"/>
      <c r="VDC38" s="124"/>
      <c r="VDD38"/>
      <c r="VDE38" s="124"/>
      <c r="VDF38"/>
      <c r="VDG38" s="124"/>
      <c r="VDH38"/>
      <c r="VDI38" s="124"/>
      <c r="VDJ38"/>
      <c r="VDK38" s="124"/>
      <c r="VDL38"/>
      <c r="VDM38" s="124"/>
      <c r="VDN38"/>
      <c r="VDO38" s="124"/>
      <c r="VDP38"/>
      <c r="VDQ38" s="124"/>
      <c r="VDR38"/>
      <c r="VDS38" s="124"/>
      <c r="VDT38"/>
      <c r="VDU38" s="124"/>
      <c r="VDV38"/>
      <c r="VDW38" s="124"/>
      <c r="VDX38"/>
      <c r="VDY38" s="124"/>
      <c r="VDZ38"/>
      <c r="VEA38" s="124"/>
      <c r="VEB38"/>
      <c r="VEC38" s="124"/>
      <c r="VED38"/>
      <c r="VEE38" s="124"/>
      <c r="VEF38"/>
      <c r="VEG38" s="124"/>
      <c r="VEH38"/>
      <c r="VEI38" s="124"/>
      <c r="VEJ38"/>
      <c r="VEK38" s="124"/>
      <c r="VEL38"/>
      <c r="VEM38" s="124"/>
      <c r="VEN38"/>
      <c r="VEO38" s="124"/>
      <c r="VEP38"/>
      <c r="VEQ38" s="124"/>
      <c r="VER38"/>
      <c r="VES38" s="124"/>
      <c r="VET38"/>
      <c r="VEU38" s="124"/>
      <c r="VEV38"/>
      <c r="VEW38" s="124"/>
      <c r="VEX38"/>
      <c r="VEY38" s="124"/>
      <c r="VEZ38"/>
      <c r="VFA38" s="124"/>
      <c r="VFB38"/>
      <c r="VFC38" s="124"/>
      <c r="VFD38"/>
      <c r="VFE38" s="124"/>
      <c r="VFF38"/>
      <c r="VFG38" s="124"/>
      <c r="VFH38"/>
      <c r="VFI38" s="124"/>
      <c r="VFJ38"/>
      <c r="VFK38" s="124"/>
      <c r="VFL38"/>
      <c r="VFM38" s="124"/>
      <c r="VFN38"/>
      <c r="VFO38" s="124"/>
      <c r="VFP38"/>
      <c r="VFQ38" s="124"/>
      <c r="VFR38"/>
      <c r="VFS38" s="124"/>
      <c r="VFT38"/>
      <c r="VFU38" s="124"/>
      <c r="VFV38"/>
      <c r="VFW38" s="124"/>
      <c r="VFX38"/>
      <c r="VFY38" s="124"/>
      <c r="VFZ38"/>
      <c r="VGA38" s="124"/>
      <c r="VGB38"/>
      <c r="VGC38" s="124"/>
      <c r="VGD38"/>
      <c r="VGE38" s="124"/>
      <c r="VGF38"/>
      <c r="VGG38" s="124"/>
      <c r="VGH38"/>
      <c r="VGI38" s="124"/>
      <c r="VGJ38"/>
      <c r="VGK38" s="124"/>
      <c r="VGL38"/>
      <c r="VGM38" s="124"/>
      <c r="VGN38"/>
      <c r="VGO38" s="124"/>
      <c r="VGP38"/>
      <c r="VGQ38" s="124"/>
      <c r="VGR38"/>
      <c r="VGS38" s="124"/>
      <c r="VGT38"/>
      <c r="VGU38" s="124"/>
      <c r="VGV38"/>
      <c r="VGW38" s="124"/>
      <c r="VGX38"/>
      <c r="VGY38" s="124"/>
      <c r="VGZ38"/>
      <c r="VHA38" s="124"/>
      <c r="VHB38"/>
      <c r="VHC38" s="124"/>
      <c r="VHD38"/>
      <c r="VHE38" s="124"/>
      <c r="VHF38"/>
      <c r="VHG38" s="124"/>
      <c r="VHH38"/>
      <c r="VHI38" s="124"/>
      <c r="VHJ38"/>
      <c r="VHK38" s="124"/>
      <c r="VHL38"/>
      <c r="VHM38" s="124"/>
      <c r="VHN38"/>
      <c r="VHO38" s="124"/>
      <c r="VHP38"/>
      <c r="VHQ38" s="124"/>
      <c r="VHR38"/>
      <c r="VHS38" s="124"/>
      <c r="VHT38"/>
      <c r="VHU38" s="124"/>
      <c r="VHV38"/>
      <c r="VHW38" s="124"/>
      <c r="VHX38"/>
      <c r="VHY38" s="124"/>
      <c r="VHZ38"/>
      <c r="VIA38" s="124"/>
      <c r="VIB38"/>
      <c r="VIC38" s="124"/>
      <c r="VID38"/>
      <c r="VIE38" s="124"/>
      <c r="VIF38"/>
      <c r="VIG38" s="124"/>
      <c r="VIH38"/>
      <c r="VII38" s="124"/>
      <c r="VIJ38"/>
      <c r="VIK38" s="124"/>
      <c r="VIL38"/>
      <c r="VIM38" s="124"/>
      <c r="VIN38"/>
      <c r="VIO38" s="124"/>
      <c r="VIP38"/>
      <c r="VIQ38" s="124"/>
      <c r="VIR38"/>
      <c r="VIS38" s="124"/>
      <c r="VIT38"/>
      <c r="VIU38" s="124"/>
      <c r="VIV38"/>
      <c r="VIW38" s="124"/>
      <c r="VIX38"/>
      <c r="VIY38" s="124"/>
      <c r="VIZ38"/>
      <c r="VJA38" s="124"/>
      <c r="VJB38"/>
      <c r="VJC38" s="124"/>
      <c r="VJD38"/>
      <c r="VJE38" s="124"/>
      <c r="VJF38"/>
      <c r="VJG38" s="124"/>
      <c r="VJH38"/>
      <c r="VJI38" s="124"/>
      <c r="VJJ38"/>
      <c r="VJK38" s="124"/>
      <c r="VJL38"/>
      <c r="VJM38" s="124"/>
      <c r="VJN38"/>
      <c r="VJO38" s="124"/>
      <c r="VJP38"/>
      <c r="VJQ38" s="124"/>
      <c r="VJR38"/>
      <c r="VJS38" s="124"/>
      <c r="VJT38"/>
      <c r="VJU38" s="124"/>
      <c r="VJV38"/>
      <c r="VJW38" s="124"/>
      <c r="VJX38"/>
      <c r="VJY38" s="124"/>
      <c r="VJZ38"/>
      <c r="VKA38" s="124"/>
      <c r="VKB38"/>
      <c r="VKC38" s="124"/>
      <c r="VKD38"/>
      <c r="VKE38" s="124"/>
      <c r="VKF38"/>
      <c r="VKG38" s="124"/>
      <c r="VKH38"/>
      <c r="VKI38" s="124"/>
      <c r="VKJ38"/>
      <c r="VKK38" s="124"/>
      <c r="VKL38"/>
      <c r="VKM38" s="124"/>
      <c r="VKN38"/>
      <c r="VKO38" s="124"/>
      <c r="VKP38"/>
      <c r="VKQ38" s="124"/>
      <c r="VKR38"/>
      <c r="VKS38" s="124"/>
      <c r="VKT38"/>
      <c r="VKU38" s="124"/>
      <c r="VKV38"/>
      <c r="VKW38" s="124"/>
      <c r="VKX38"/>
      <c r="VKY38" s="124"/>
      <c r="VKZ38"/>
      <c r="VLA38" s="124"/>
      <c r="VLB38"/>
      <c r="VLC38" s="124"/>
      <c r="VLD38"/>
      <c r="VLE38" s="124"/>
      <c r="VLF38"/>
      <c r="VLG38" s="124"/>
      <c r="VLH38"/>
      <c r="VLI38" s="124"/>
      <c r="VLJ38"/>
      <c r="VLK38" s="124"/>
      <c r="VLL38"/>
      <c r="VLM38" s="124"/>
      <c r="VLN38"/>
      <c r="VLO38" s="124"/>
      <c r="VLP38"/>
      <c r="VLQ38" s="124"/>
      <c r="VLR38"/>
      <c r="VLS38" s="124"/>
      <c r="VLT38"/>
      <c r="VLU38" s="124"/>
      <c r="VLV38"/>
      <c r="VLW38" s="124"/>
      <c r="VLX38"/>
      <c r="VLY38" s="124"/>
      <c r="VLZ38"/>
      <c r="VMA38" s="124"/>
      <c r="VMB38"/>
      <c r="VMC38" s="124"/>
      <c r="VMD38"/>
      <c r="VME38" s="124"/>
      <c r="VMF38"/>
      <c r="VMG38" s="124"/>
      <c r="VMH38"/>
      <c r="VMI38" s="124"/>
      <c r="VMJ38"/>
      <c r="VMK38" s="124"/>
      <c r="VML38"/>
      <c r="VMM38" s="124"/>
      <c r="VMN38"/>
      <c r="VMO38" s="124"/>
      <c r="VMP38"/>
      <c r="VMQ38" s="124"/>
      <c r="VMR38"/>
      <c r="VMS38" s="124"/>
      <c r="VMT38"/>
      <c r="VMU38" s="124"/>
      <c r="VMV38"/>
      <c r="VMW38" s="124"/>
      <c r="VMX38"/>
      <c r="VMY38" s="124"/>
      <c r="VMZ38"/>
      <c r="VNA38" s="124"/>
      <c r="VNB38"/>
      <c r="VNC38" s="124"/>
      <c r="VND38"/>
      <c r="VNE38" s="124"/>
      <c r="VNF38"/>
      <c r="VNG38" s="124"/>
      <c r="VNH38"/>
      <c r="VNI38" s="124"/>
      <c r="VNJ38"/>
      <c r="VNK38" s="124"/>
      <c r="VNL38"/>
      <c r="VNM38" s="124"/>
      <c r="VNN38"/>
      <c r="VNO38" s="124"/>
      <c r="VNP38"/>
      <c r="VNQ38" s="124"/>
      <c r="VNR38"/>
      <c r="VNS38" s="124"/>
      <c r="VNT38"/>
      <c r="VNU38" s="124"/>
      <c r="VNV38"/>
      <c r="VNW38" s="124"/>
      <c r="VNX38"/>
      <c r="VNY38" s="124"/>
      <c r="VNZ38"/>
      <c r="VOA38" s="124"/>
      <c r="VOB38"/>
      <c r="VOC38" s="124"/>
      <c r="VOD38"/>
      <c r="VOE38" s="124"/>
      <c r="VOF38"/>
      <c r="VOG38" s="124"/>
      <c r="VOH38"/>
      <c r="VOI38" s="124"/>
      <c r="VOJ38"/>
      <c r="VOK38" s="124"/>
      <c r="VOL38"/>
      <c r="VOM38" s="124"/>
      <c r="VON38"/>
      <c r="VOO38" s="124"/>
      <c r="VOP38"/>
      <c r="VOQ38" s="124"/>
      <c r="VOR38"/>
      <c r="VOS38" s="124"/>
      <c r="VOT38"/>
      <c r="VOU38" s="124"/>
      <c r="VOV38"/>
      <c r="VOW38" s="124"/>
      <c r="VOX38"/>
      <c r="VOY38" s="124"/>
      <c r="VOZ38"/>
      <c r="VPA38" s="124"/>
      <c r="VPB38"/>
      <c r="VPC38" s="124"/>
      <c r="VPD38"/>
      <c r="VPE38" s="124"/>
      <c r="VPF38"/>
      <c r="VPG38" s="124"/>
      <c r="VPH38"/>
      <c r="VPI38" s="124"/>
      <c r="VPJ38"/>
      <c r="VPK38" s="124"/>
      <c r="VPL38"/>
      <c r="VPM38" s="124"/>
      <c r="VPN38"/>
      <c r="VPO38" s="124"/>
      <c r="VPP38"/>
      <c r="VPQ38" s="124"/>
      <c r="VPR38"/>
      <c r="VPS38" s="124"/>
      <c r="VPT38"/>
      <c r="VPU38" s="124"/>
      <c r="VPV38"/>
      <c r="VPW38" s="124"/>
      <c r="VPX38"/>
      <c r="VPY38" s="124"/>
      <c r="VPZ38"/>
      <c r="VQA38" s="124"/>
      <c r="VQB38"/>
      <c r="VQC38" s="124"/>
      <c r="VQD38"/>
      <c r="VQE38" s="124"/>
      <c r="VQF38"/>
      <c r="VQG38" s="124"/>
      <c r="VQH38"/>
      <c r="VQI38" s="124"/>
      <c r="VQJ38"/>
      <c r="VQK38" s="124"/>
      <c r="VQL38"/>
      <c r="VQM38" s="124"/>
      <c r="VQN38"/>
      <c r="VQO38" s="124"/>
      <c r="VQP38"/>
      <c r="VQQ38" s="124"/>
      <c r="VQR38"/>
      <c r="VQS38" s="124"/>
      <c r="VQT38"/>
      <c r="VQU38" s="124"/>
      <c r="VQV38"/>
      <c r="VQW38" s="124"/>
      <c r="VQX38"/>
      <c r="VQY38" s="124"/>
      <c r="VQZ38"/>
      <c r="VRA38" s="124"/>
      <c r="VRB38"/>
      <c r="VRC38" s="124"/>
      <c r="VRD38"/>
      <c r="VRE38" s="124"/>
      <c r="VRF38"/>
      <c r="VRG38" s="124"/>
      <c r="VRH38"/>
      <c r="VRI38" s="124"/>
      <c r="VRJ38"/>
      <c r="VRK38" s="124"/>
      <c r="VRL38"/>
      <c r="VRM38" s="124"/>
      <c r="VRN38"/>
      <c r="VRO38" s="124"/>
      <c r="VRP38"/>
      <c r="VRQ38" s="124"/>
      <c r="VRR38"/>
      <c r="VRS38" s="124"/>
      <c r="VRT38"/>
      <c r="VRU38" s="124"/>
      <c r="VRV38"/>
      <c r="VRW38" s="124"/>
      <c r="VRX38"/>
      <c r="VRY38" s="124"/>
      <c r="VRZ38"/>
      <c r="VSA38" s="124"/>
      <c r="VSB38"/>
      <c r="VSC38" s="124"/>
      <c r="VSD38"/>
      <c r="VSE38" s="124"/>
      <c r="VSF38"/>
      <c r="VSG38" s="124"/>
      <c r="VSH38"/>
      <c r="VSI38" s="124"/>
      <c r="VSJ38"/>
      <c r="VSK38" s="124"/>
      <c r="VSL38"/>
      <c r="VSM38" s="124"/>
      <c r="VSN38"/>
      <c r="VSO38" s="124"/>
      <c r="VSP38"/>
      <c r="VSQ38" s="124"/>
      <c r="VSR38"/>
      <c r="VSS38" s="124"/>
      <c r="VST38"/>
      <c r="VSU38" s="124"/>
      <c r="VSV38"/>
      <c r="VSW38" s="124"/>
      <c r="VSX38"/>
      <c r="VSY38" s="124"/>
      <c r="VSZ38"/>
      <c r="VTA38" s="124"/>
      <c r="VTB38"/>
      <c r="VTC38" s="124"/>
      <c r="VTD38"/>
      <c r="VTE38" s="124"/>
      <c r="VTF38"/>
      <c r="VTG38" s="124"/>
      <c r="VTH38"/>
      <c r="VTI38" s="124"/>
      <c r="VTJ38"/>
      <c r="VTK38" s="124"/>
      <c r="VTL38"/>
      <c r="VTM38" s="124"/>
      <c r="VTN38"/>
      <c r="VTO38" s="124"/>
      <c r="VTP38"/>
      <c r="VTQ38" s="124"/>
      <c r="VTR38"/>
      <c r="VTS38" s="124"/>
      <c r="VTT38"/>
      <c r="VTU38" s="124"/>
      <c r="VTV38"/>
      <c r="VTW38" s="124"/>
      <c r="VTX38"/>
      <c r="VTY38" s="124"/>
      <c r="VTZ38"/>
      <c r="VUA38" s="124"/>
      <c r="VUB38"/>
      <c r="VUC38" s="124"/>
      <c r="VUD38"/>
      <c r="VUE38" s="124"/>
      <c r="VUF38"/>
      <c r="VUG38" s="124"/>
      <c r="VUH38"/>
      <c r="VUI38" s="124"/>
      <c r="VUJ38"/>
      <c r="VUK38" s="124"/>
      <c r="VUL38"/>
      <c r="VUM38" s="124"/>
      <c r="VUN38"/>
      <c r="VUO38" s="124"/>
      <c r="VUP38"/>
      <c r="VUQ38" s="124"/>
      <c r="VUR38"/>
      <c r="VUS38" s="124"/>
      <c r="VUT38"/>
      <c r="VUU38" s="124"/>
      <c r="VUV38"/>
      <c r="VUW38" s="124"/>
      <c r="VUX38"/>
      <c r="VUY38" s="124"/>
      <c r="VUZ38"/>
      <c r="VVA38" s="124"/>
      <c r="VVB38"/>
      <c r="VVC38" s="124"/>
      <c r="VVD38"/>
      <c r="VVE38" s="124"/>
      <c r="VVF38"/>
      <c r="VVG38" s="124"/>
      <c r="VVH38"/>
      <c r="VVI38" s="124"/>
      <c r="VVJ38"/>
      <c r="VVK38" s="124"/>
      <c r="VVL38"/>
      <c r="VVM38" s="124"/>
      <c r="VVN38"/>
      <c r="VVO38" s="124"/>
      <c r="VVP38"/>
      <c r="VVQ38" s="124"/>
      <c r="VVR38"/>
      <c r="VVS38" s="124"/>
      <c r="VVT38"/>
      <c r="VVU38" s="124"/>
      <c r="VVV38"/>
      <c r="VVW38" s="124"/>
      <c r="VVX38"/>
      <c r="VVY38" s="124"/>
      <c r="VVZ38"/>
      <c r="VWA38" s="124"/>
      <c r="VWB38"/>
      <c r="VWC38" s="124"/>
      <c r="VWD38"/>
      <c r="VWE38" s="124"/>
      <c r="VWF38"/>
      <c r="VWG38" s="124"/>
      <c r="VWH38"/>
      <c r="VWI38" s="124"/>
      <c r="VWJ38"/>
      <c r="VWK38" s="124"/>
      <c r="VWL38"/>
      <c r="VWM38" s="124"/>
      <c r="VWN38"/>
      <c r="VWO38" s="124"/>
      <c r="VWP38"/>
      <c r="VWQ38" s="124"/>
      <c r="VWR38"/>
      <c r="VWS38" s="124"/>
      <c r="VWT38"/>
      <c r="VWU38" s="124"/>
      <c r="VWV38"/>
      <c r="VWW38" s="124"/>
      <c r="VWX38"/>
      <c r="VWY38" s="124"/>
      <c r="VWZ38"/>
      <c r="VXA38" s="124"/>
      <c r="VXB38"/>
      <c r="VXC38" s="124"/>
      <c r="VXD38"/>
      <c r="VXE38" s="124"/>
      <c r="VXF38"/>
      <c r="VXG38" s="124"/>
      <c r="VXH38"/>
      <c r="VXI38" s="124"/>
      <c r="VXJ38"/>
      <c r="VXK38" s="124"/>
      <c r="VXL38"/>
      <c r="VXM38" s="124"/>
      <c r="VXN38"/>
      <c r="VXO38" s="124"/>
      <c r="VXP38"/>
      <c r="VXQ38" s="124"/>
      <c r="VXR38"/>
      <c r="VXS38" s="124"/>
      <c r="VXT38"/>
      <c r="VXU38" s="124"/>
      <c r="VXV38"/>
      <c r="VXW38" s="124"/>
      <c r="VXX38"/>
      <c r="VXY38" s="124"/>
      <c r="VXZ38"/>
      <c r="VYA38" s="124"/>
      <c r="VYB38"/>
      <c r="VYC38" s="124"/>
      <c r="VYD38"/>
      <c r="VYE38" s="124"/>
      <c r="VYF38"/>
      <c r="VYG38" s="124"/>
      <c r="VYH38"/>
      <c r="VYI38" s="124"/>
      <c r="VYJ38"/>
      <c r="VYK38" s="124"/>
      <c r="VYL38"/>
      <c r="VYM38" s="124"/>
      <c r="VYN38"/>
      <c r="VYO38" s="124"/>
      <c r="VYP38"/>
      <c r="VYQ38" s="124"/>
      <c r="VYR38"/>
      <c r="VYS38" s="124"/>
      <c r="VYT38"/>
      <c r="VYU38" s="124"/>
      <c r="VYV38"/>
      <c r="VYW38" s="124"/>
      <c r="VYX38"/>
      <c r="VYY38" s="124"/>
      <c r="VYZ38"/>
      <c r="VZA38" s="124"/>
      <c r="VZB38"/>
      <c r="VZC38" s="124"/>
      <c r="VZD38"/>
      <c r="VZE38" s="124"/>
      <c r="VZF38"/>
      <c r="VZG38" s="124"/>
      <c r="VZH38"/>
      <c r="VZI38" s="124"/>
      <c r="VZJ38"/>
      <c r="VZK38" s="124"/>
      <c r="VZL38"/>
      <c r="VZM38" s="124"/>
      <c r="VZN38"/>
      <c r="VZO38" s="124"/>
      <c r="VZP38"/>
      <c r="VZQ38" s="124"/>
      <c r="VZR38"/>
      <c r="VZS38" s="124"/>
      <c r="VZT38"/>
      <c r="VZU38" s="124"/>
      <c r="VZV38"/>
      <c r="VZW38" s="124"/>
      <c r="VZX38"/>
      <c r="VZY38" s="124"/>
      <c r="VZZ38"/>
      <c r="WAA38" s="124"/>
      <c r="WAB38"/>
      <c r="WAC38" s="124"/>
      <c r="WAD38"/>
      <c r="WAE38" s="124"/>
      <c r="WAF38"/>
      <c r="WAG38" s="124"/>
      <c r="WAH38"/>
      <c r="WAI38" s="124"/>
      <c r="WAJ38"/>
      <c r="WAK38" s="124"/>
      <c r="WAL38"/>
      <c r="WAM38" s="124"/>
      <c r="WAN38"/>
      <c r="WAO38" s="124"/>
      <c r="WAP38"/>
      <c r="WAQ38" s="124"/>
      <c r="WAR38"/>
      <c r="WAS38" s="124"/>
      <c r="WAT38"/>
      <c r="WAU38" s="124"/>
      <c r="WAV38"/>
      <c r="WAW38" s="124"/>
      <c r="WAX38"/>
      <c r="WAY38" s="124"/>
      <c r="WAZ38"/>
      <c r="WBA38" s="124"/>
      <c r="WBB38"/>
      <c r="WBC38" s="124"/>
      <c r="WBD38"/>
      <c r="WBE38" s="124"/>
      <c r="WBF38"/>
      <c r="WBG38" s="124"/>
      <c r="WBH38"/>
      <c r="WBI38" s="124"/>
      <c r="WBJ38"/>
      <c r="WBK38" s="124"/>
      <c r="WBL38"/>
      <c r="WBM38" s="124"/>
      <c r="WBN38"/>
      <c r="WBO38" s="124"/>
      <c r="WBP38"/>
      <c r="WBQ38" s="124"/>
      <c r="WBR38"/>
      <c r="WBS38" s="124"/>
      <c r="WBT38"/>
      <c r="WBU38" s="124"/>
      <c r="WBV38"/>
      <c r="WBW38" s="124"/>
      <c r="WBX38"/>
      <c r="WBY38" s="124"/>
      <c r="WBZ38"/>
      <c r="WCA38" s="124"/>
      <c r="WCB38"/>
      <c r="WCC38" s="124"/>
      <c r="WCD38"/>
      <c r="WCE38" s="124"/>
      <c r="WCF38"/>
      <c r="WCG38" s="124"/>
      <c r="WCH38"/>
      <c r="WCI38" s="124"/>
      <c r="WCJ38"/>
      <c r="WCK38" s="124"/>
      <c r="WCL38"/>
      <c r="WCM38" s="124"/>
      <c r="WCN38"/>
      <c r="WCO38" s="124"/>
      <c r="WCP38"/>
      <c r="WCQ38" s="124"/>
      <c r="WCR38"/>
      <c r="WCS38" s="124"/>
      <c r="WCT38"/>
      <c r="WCU38" s="124"/>
      <c r="WCV38"/>
      <c r="WCW38" s="124"/>
      <c r="WCX38"/>
      <c r="WCY38" s="124"/>
      <c r="WCZ38"/>
      <c r="WDA38" s="124"/>
      <c r="WDB38"/>
      <c r="WDC38" s="124"/>
      <c r="WDD38"/>
      <c r="WDE38" s="124"/>
      <c r="WDF38"/>
      <c r="WDG38" s="124"/>
      <c r="WDH38"/>
      <c r="WDI38" s="124"/>
      <c r="WDJ38"/>
      <c r="WDK38" s="124"/>
      <c r="WDL38"/>
      <c r="WDM38" s="124"/>
      <c r="WDN38"/>
      <c r="WDO38" s="124"/>
      <c r="WDP38"/>
      <c r="WDQ38" s="124"/>
      <c r="WDR38"/>
      <c r="WDS38" s="124"/>
      <c r="WDT38"/>
      <c r="WDU38" s="124"/>
      <c r="WDV38"/>
      <c r="WDW38" s="124"/>
      <c r="WDX38"/>
      <c r="WDY38" s="124"/>
      <c r="WDZ38"/>
      <c r="WEA38" s="124"/>
      <c r="WEB38"/>
      <c r="WEC38" s="124"/>
      <c r="WED38"/>
      <c r="WEE38" s="124"/>
      <c r="WEF38"/>
      <c r="WEG38" s="124"/>
      <c r="WEH38"/>
      <c r="WEI38" s="124"/>
      <c r="WEJ38"/>
      <c r="WEK38" s="124"/>
      <c r="WEL38"/>
      <c r="WEM38" s="124"/>
      <c r="WEN38"/>
      <c r="WEO38" s="124"/>
      <c r="WEP38"/>
      <c r="WEQ38" s="124"/>
      <c r="WER38"/>
      <c r="WES38" s="124"/>
      <c r="WET38"/>
      <c r="WEU38" s="124"/>
      <c r="WEV38"/>
      <c r="WEW38" s="124"/>
      <c r="WEX38"/>
      <c r="WEY38" s="124"/>
      <c r="WEZ38"/>
      <c r="WFA38" s="124"/>
      <c r="WFB38"/>
      <c r="WFC38" s="124"/>
      <c r="WFD38"/>
      <c r="WFE38" s="124"/>
      <c r="WFF38"/>
      <c r="WFG38" s="124"/>
      <c r="WFH38"/>
      <c r="WFI38" s="124"/>
      <c r="WFJ38"/>
      <c r="WFK38" s="124"/>
      <c r="WFL38"/>
      <c r="WFM38" s="124"/>
      <c r="WFN38"/>
      <c r="WFO38" s="124"/>
      <c r="WFP38"/>
      <c r="WFQ38" s="124"/>
      <c r="WFR38"/>
      <c r="WFS38" s="124"/>
      <c r="WFT38"/>
      <c r="WFU38" s="124"/>
      <c r="WFV38"/>
      <c r="WFW38" s="124"/>
      <c r="WFX38"/>
      <c r="WFY38" s="124"/>
      <c r="WFZ38"/>
      <c r="WGA38" s="124"/>
      <c r="WGB38"/>
      <c r="WGC38" s="124"/>
      <c r="WGD38"/>
      <c r="WGE38" s="124"/>
      <c r="WGF38"/>
      <c r="WGG38" s="124"/>
      <c r="WGH38"/>
      <c r="WGI38" s="124"/>
      <c r="WGJ38"/>
      <c r="WGK38" s="124"/>
      <c r="WGL38"/>
      <c r="WGM38" s="124"/>
      <c r="WGN38"/>
      <c r="WGO38" s="124"/>
      <c r="WGP38"/>
      <c r="WGQ38" s="124"/>
      <c r="WGR38"/>
      <c r="WGS38" s="124"/>
      <c r="WGT38"/>
      <c r="WGU38" s="124"/>
      <c r="WGV38"/>
      <c r="WGW38" s="124"/>
      <c r="WGX38"/>
      <c r="WGY38" s="124"/>
      <c r="WGZ38"/>
      <c r="WHA38" s="124"/>
      <c r="WHB38"/>
      <c r="WHC38" s="124"/>
      <c r="WHD38"/>
      <c r="WHE38" s="124"/>
      <c r="WHF38"/>
      <c r="WHG38" s="124"/>
      <c r="WHH38"/>
      <c r="WHI38" s="124"/>
      <c r="WHJ38"/>
      <c r="WHK38" s="124"/>
      <c r="WHL38"/>
      <c r="WHM38" s="124"/>
      <c r="WHN38"/>
      <c r="WHO38" s="124"/>
      <c r="WHP38"/>
      <c r="WHQ38" s="124"/>
      <c r="WHR38"/>
      <c r="WHS38" s="124"/>
      <c r="WHT38"/>
      <c r="WHU38" s="124"/>
      <c r="WHV38"/>
      <c r="WHW38" s="124"/>
      <c r="WHX38"/>
      <c r="WHY38" s="124"/>
      <c r="WHZ38"/>
      <c r="WIA38" s="124"/>
      <c r="WIB38"/>
      <c r="WIC38" s="124"/>
      <c r="WID38"/>
      <c r="WIE38" s="124"/>
      <c r="WIF38"/>
      <c r="WIG38" s="124"/>
      <c r="WIH38"/>
      <c r="WII38" s="124"/>
      <c r="WIJ38"/>
      <c r="WIK38" s="124"/>
      <c r="WIL38"/>
      <c r="WIM38" s="124"/>
      <c r="WIN38"/>
      <c r="WIO38" s="124"/>
      <c r="WIP38"/>
      <c r="WIQ38" s="124"/>
      <c r="WIR38"/>
      <c r="WIS38" s="124"/>
      <c r="WIT38"/>
      <c r="WIU38" s="124"/>
      <c r="WIV38"/>
      <c r="WIW38" s="124"/>
      <c r="WIX38"/>
      <c r="WIY38" s="124"/>
      <c r="WIZ38"/>
      <c r="WJA38" s="124"/>
      <c r="WJB38"/>
      <c r="WJC38" s="124"/>
      <c r="WJD38"/>
      <c r="WJE38" s="124"/>
      <c r="WJF38"/>
      <c r="WJG38" s="124"/>
      <c r="WJH38"/>
      <c r="WJI38" s="124"/>
      <c r="WJJ38"/>
      <c r="WJK38" s="124"/>
      <c r="WJL38"/>
      <c r="WJM38" s="124"/>
      <c r="WJN38"/>
      <c r="WJO38" s="124"/>
      <c r="WJP38"/>
      <c r="WJQ38" s="124"/>
      <c r="WJR38"/>
      <c r="WJS38" s="124"/>
      <c r="WJT38"/>
      <c r="WJU38" s="124"/>
      <c r="WJV38"/>
      <c r="WJW38" s="124"/>
      <c r="WJX38"/>
      <c r="WJY38" s="124"/>
      <c r="WJZ38"/>
      <c r="WKA38" s="124"/>
      <c r="WKB38"/>
      <c r="WKC38" s="124"/>
      <c r="WKD38"/>
      <c r="WKE38" s="124"/>
      <c r="WKF38"/>
      <c r="WKG38" s="124"/>
      <c r="WKH38"/>
      <c r="WKI38" s="124"/>
      <c r="WKJ38"/>
      <c r="WKK38" s="124"/>
      <c r="WKL38"/>
      <c r="WKM38" s="124"/>
      <c r="WKN38"/>
      <c r="WKO38" s="124"/>
      <c r="WKP38"/>
      <c r="WKQ38" s="124"/>
      <c r="WKR38"/>
      <c r="WKS38" s="124"/>
      <c r="WKT38"/>
      <c r="WKU38" s="124"/>
      <c r="WKV38"/>
      <c r="WKW38" s="124"/>
      <c r="WKX38"/>
      <c r="WKY38" s="124"/>
      <c r="WKZ38"/>
      <c r="WLA38" s="124"/>
      <c r="WLB38"/>
      <c r="WLC38" s="124"/>
      <c r="WLD38"/>
      <c r="WLE38" s="124"/>
      <c r="WLF38"/>
      <c r="WLG38" s="124"/>
      <c r="WLH38"/>
      <c r="WLI38" s="124"/>
      <c r="WLJ38"/>
      <c r="WLK38" s="124"/>
      <c r="WLL38"/>
      <c r="WLM38" s="124"/>
      <c r="WLN38"/>
      <c r="WLO38" s="124"/>
      <c r="WLP38"/>
      <c r="WLQ38" s="124"/>
      <c r="WLR38"/>
      <c r="WLS38" s="124"/>
      <c r="WLT38"/>
      <c r="WLU38" s="124"/>
      <c r="WLV38"/>
      <c r="WLW38" s="124"/>
      <c r="WLX38"/>
      <c r="WLY38" s="124"/>
      <c r="WLZ38"/>
      <c r="WMA38" s="124"/>
      <c r="WMB38"/>
      <c r="WMC38" s="124"/>
      <c r="WMD38"/>
      <c r="WME38" s="124"/>
      <c r="WMF38"/>
      <c r="WMG38" s="124"/>
      <c r="WMH38"/>
      <c r="WMI38" s="124"/>
      <c r="WMJ38"/>
      <c r="WMK38" s="124"/>
      <c r="WML38"/>
      <c r="WMM38" s="124"/>
      <c r="WMN38"/>
      <c r="WMO38" s="124"/>
      <c r="WMP38"/>
      <c r="WMQ38" s="124"/>
      <c r="WMR38"/>
      <c r="WMS38" s="124"/>
      <c r="WMT38"/>
      <c r="WMU38" s="124"/>
      <c r="WMV38"/>
      <c r="WMW38" s="124"/>
      <c r="WMX38"/>
      <c r="WMY38" s="124"/>
      <c r="WMZ38"/>
      <c r="WNA38" s="124"/>
      <c r="WNB38"/>
      <c r="WNC38" s="124"/>
      <c r="WND38"/>
      <c r="WNE38" s="124"/>
      <c r="WNF38"/>
      <c r="WNG38" s="124"/>
      <c r="WNH38"/>
      <c r="WNI38" s="124"/>
      <c r="WNJ38"/>
      <c r="WNK38" s="124"/>
      <c r="WNL38"/>
      <c r="WNM38" s="124"/>
      <c r="WNN38"/>
      <c r="WNO38" s="124"/>
      <c r="WNP38"/>
      <c r="WNQ38" s="124"/>
      <c r="WNR38"/>
      <c r="WNS38" s="124"/>
      <c r="WNT38"/>
      <c r="WNU38" s="124"/>
      <c r="WNV38"/>
      <c r="WNW38" s="124"/>
      <c r="WNX38"/>
      <c r="WNY38" s="124"/>
      <c r="WNZ38"/>
      <c r="WOA38" s="124"/>
      <c r="WOB38"/>
      <c r="WOC38" s="124"/>
      <c r="WOD38"/>
      <c r="WOE38" s="124"/>
      <c r="WOF38"/>
      <c r="WOG38" s="124"/>
      <c r="WOH38"/>
      <c r="WOI38" s="124"/>
      <c r="WOJ38"/>
      <c r="WOK38" s="124"/>
      <c r="WOL38"/>
      <c r="WOM38" s="124"/>
      <c r="WON38"/>
      <c r="WOO38" s="124"/>
      <c r="WOP38"/>
      <c r="WOQ38" s="124"/>
      <c r="WOR38"/>
      <c r="WOS38" s="124"/>
      <c r="WOT38"/>
      <c r="WOU38" s="124"/>
      <c r="WOV38"/>
      <c r="WOW38" s="124"/>
      <c r="WOX38"/>
      <c r="WOY38" s="124"/>
      <c r="WOZ38"/>
      <c r="WPA38" s="124"/>
      <c r="WPB38"/>
      <c r="WPC38" s="124"/>
      <c r="WPD38"/>
      <c r="WPE38" s="124"/>
      <c r="WPF38"/>
      <c r="WPG38" s="124"/>
      <c r="WPH38"/>
      <c r="WPI38" s="124"/>
      <c r="WPJ38"/>
      <c r="WPK38" s="124"/>
      <c r="WPL38"/>
      <c r="WPM38" s="124"/>
      <c r="WPN38"/>
      <c r="WPO38" s="124"/>
      <c r="WPP38"/>
      <c r="WPQ38" s="124"/>
      <c r="WPR38"/>
      <c r="WPS38" s="124"/>
      <c r="WPT38"/>
      <c r="WPU38" s="124"/>
      <c r="WPV38"/>
      <c r="WPW38" s="124"/>
      <c r="WPX38"/>
      <c r="WPY38" s="124"/>
      <c r="WPZ38"/>
      <c r="WQA38" s="124"/>
      <c r="WQB38"/>
      <c r="WQC38" s="124"/>
      <c r="WQD38"/>
      <c r="WQE38" s="124"/>
      <c r="WQF38"/>
      <c r="WQG38" s="124"/>
      <c r="WQH38"/>
      <c r="WQI38" s="124"/>
      <c r="WQJ38"/>
      <c r="WQK38" s="124"/>
      <c r="WQL38"/>
      <c r="WQM38" s="124"/>
      <c r="WQN38"/>
      <c r="WQO38" s="124"/>
      <c r="WQP38"/>
      <c r="WQQ38" s="124"/>
      <c r="WQR38"/>
      <c r="WQS38" s="124"/>
      <c r="WQT38"/>
      <c r="WQU38" s="124"/>
      <c r="WQV38"/>
      <c r="WQW38" s="124"/>
      <c r="WQX38"/>
      <c r="WQY38" s="124"/>
      <c r="WQZ38"/>
      <c r="WRA38" s="124"/>
      <c r="WRB38"/>
      <c r="WRC38" s="124"/>
      <c r="WRD38"/>
      <c r="WRE38" s="124"/>
      <c r="WRF38"/>
      <c r="WRG38" s="124"/>
      <c r="WRH38"/>
      <c r="WRI38" s="124"/>
      <c r="WRJ38"/>
      <c r="WRK38" s="124"/>
      <c r="WRL38"/>
      <c r="WRM38" s="124"/>
      <c r="WRN38"/>
      <c r="WRO38" s="124"/>
      <c r="WRP38"/>
      <c r="WRQ38" s="124"/>
      <c r="WRR38"/>
      <c r="WRS38" s="124"/>
      <c r="WRT38"/>
      <c r="WRU38" s="124"/>
      <c r="WRV38"/>
      <c r="WRW38" s="124"/>
      <c r="WRX38"/>
      <c r="WRY38" s="124"/>
      <c r="WRZ38"/>
      <c r="WSA38" s="124"/>
      <c r="WSB38"/>
      <c r="WSC38" s="124"/>
      <c r="WSD38"/>
      <c r="WSE38" s="124"/>
      <c r="WSF38"/>
      <c r="WSG38" s="124"/>
      <c r="WSH38"/>
      <c r="WSI38" s="124"/>
      <c r="WSJ38"/>
      <c r="WSK38" s="124"/>
      <c r="WSL38"/>
      <c r="WSM38" s="124"/>
      <c r="WSN38"/>
      <c r="WSO38" s="124"/>
      <c r="WSP38"/>
      <c r="WSQ38" s="124"/>
      <c r="WSR38"/>
      <c r="WSS38" s="124"/>
      <c r="WST38"/>
      <c r="WSU38" s="124"/>
      <c r="WSV38"/>
      <c r="WSW38" s="124"/>
      <c r="WSX38"/>
      <c r="WSY38" s="124"/>
      <c r="WSZ38"/>
      <c r="WTA38" s="124"/>
      <c r="WTB38"/>
      <c r="WTC38" s="124"/>
      <c r="WTD38"/>
      <c r="WTE38" s="124"/>
      <c r="WTF38"/>
      <c r="WTG38" s="124"/>
      <c r="WTH38"/>
      <c r="WTI38" s="124"/>
      <c r="WTJ38"/>
      <c r="WTK38" s="124"/>
      <c r="WTL38"/>
      <c r="WTM38" s="124"/>
      <c r="WTN38"/>
      <c r="WTO38" s="124"/>
      <c r="WTP38"/>
      <c r="WTQ38" s="124"/>
      <c r="WTR38"/>
      <c r="WTS38" s="124"/>
      <c r="WTT38"/>
      <c r="WTU38" s="124"/>
      <c r="WTV38"/>
      <c r="WTW38" s="124"/>
      <c r="WTX38"/>
      <c r="WTY38" s="124"/>
      <c r="WTZ38"/>
      <c r="WUA38" s="124"/>
      <c r="WUB38"/>
      <c r="WUC38" s="124"/>
      <c r="WUD38"/>
      <c r="WUE38" s="124"/>
      <c r="WUF38"/>
      <c r="WUG38" s="124"/>
      <c r="WUH38"/>
      <c r="WUI38" s="124"/>
      <c r="WUJ38"/>
      <c r="WUK38" s="124"/>
      <c r="WUL38"/>
      <c r="WUM38" s="124"/>
      <c r="WUN38"/>
      <c r="WUO38" s="124"/>
      <c r="WUP38"/>
      <c r="WUQ38" s="124"/>
      <c r="WUR38"/>
      <c r="WUS38" s="124"/>
      <c r="WUT38"/>
      <c r="WUU38" s="124"/>
      <c r="WUV38"/>
      <c r="WUW38" s="124"/>
      <c r="WUX38"/>
      <c r="WUY38" s="124"/>
      <c r="WUZ38"/>
      <c r="WVA38" s="124"/>
      <c r="WVB38"/>
      <c r="WVC38" s="124"/>
      <c r="WVD38"/>
      <c r="WVE38" s="124"/>
      <c r="WVF38"/>
      <c r="WVG38" s="124"/>
      <c r="WVH38"/>
      <c r="WVI38" s="124"/>
      <c r="WVJ38"/>
      <c r="WVK38" s="124"/>
      <c r="WVL38"/>
      <c r="WVM38" s="124"/>
      <c r="WVN38"/>
      <c r="WVO38" s="124"/>
      <c r="WVP38"/>
      <c r="WVQ38" s="124"/>
      <c r="WVR38"/>
      <c r="WVS38" s="124"/>
      <c r="WVT38"/>
      <c r="WVU38" s="124"/>
      <c r="WVV38"/>
      <c r="WVW38" s="124"/>
      <c r="WVX38"/>
      <c r="WVY38" s="124"/>
      <c r="WVZ38"/>
      <c r="WWA38" s="124"/>
      <c r="WWB38"/>
      <c r="WWC38" s="124"/>
      <c r="WWD38"/>
      <c r="WWE38" s="124"/>
      <c r="WWF38"/>
      <c r="WWG38" s="124"/>
      <c r="WWH38"/>
      <c r="WWI38" s="124"/>
      <c r="WWJ38"/>
      <c r="WWK38" s="124"/>
      <c r="WWL38"/>
      <c r="WWM38" s="124"/>
      <c r="WWN38"/>
      <c r="WWO38" s="124"/>
      <c r="WWP38"/>
      <c r="WWQ38" s="124"/>
      <c r="WWR38"/>
      <c r="WWS38" s="124"/>
      <c r="WWT38"/>
      <c r="WWU38" s="124"/>
      <c r="WWV38"/>
      <c r="WWW38" s="124"/>
      <c r="WWX38"/>
      <c r="WWY38" s="124"/>
      <c r="WWZ38"/>
      <c r="WXA38" s="124"/>
      <c r="WXB38"/>
      <c r="WXC38" s="124"/>
      <c r="WXD38"/>
      <c r="WXE38" s="124"/>
      <c r="WXF38"/>
      <c r="WXG38" s="124"/>
      <c r="WXH38"/>
      <c r="WXI38" s="124"/>
      <c r="WXJ38"/>
      <c r="WXK38" s="124"/>
      <c r="WXL38"/>
      <c r="WXM38" s="124"/>
      <c r="WXN38"/>
      <c r="WXO38" s="124"/>
      <c r="WXP38"/>
      <c r="WXQ38" s="124"/>
      <c r="WXR38"/>
      <c r="WXS38" s="124"/>
      <c r="WXT38"/>
      <c r="WXU38" s="124"/>
      <c r="WXV38"/>
      <c r="WXW38" s="124"/>
      <c r="WXX38"/>
      <c r="WXY38" s="124"/>
      <c r="WXZ38"/>
      <c r="WYA38" s="124"/>
      <c r="WYB38"/>
      <c r="WYC38" s="124"/>
      <c r="WYD38"/>
      <c r="WYE38" s="124"/>
      <c r="WYF38"/>
      <c r="WYG38" s="124"/>
      <c r="WYH38"/>
      <c r="WYI38" s="124"/>
      <c r="WYJ38"/>
      <c r="WYK38" s="124"/>
      <c r="WYL38"/>
      <c r="WYM38" s="124"/>
      <c r="WYN38"/>
      <c r="WYO38" s="124"/>
      <c r="WYP38"/>
      <c r="WYQ38" s="124"/>
      <c r="WYR38"/>
      <c r="WYS38" s="124"/>
      <c r="WYT38"/>
      <c r="WYU38" s="124"/>
      <c r="WYV38"/>
      <c r="WYW38" s="124"/>
      <c r="WYX38"/>
      <c r="WYY38" s="124"/>
      <c r="WYZ38"/>
      <c r="WZA38" s="124"/>
      <c r="WZB38"/>
      <c r="WZC38" s="124"/>
      <c r="WZD38"/>
      <c r="WZE38" s="124"/>
      <c r="WZF38"/>
      <c r="WZG38" s="124"/>
      <c r="WZH38"/>
      <c r="WZI38" s="124"/>
      <c r="WZJ38"/>
      <c r="WZK38" s="124"/>
      <c r="WZL38"/>
      <c r="WZM38" s="124"/>
      <c r="WZN38"/>
      <c r="WZO38" s="124"/>
      <c r="WZP38"/>
      <c r="WZQ38" s="124"/>
      <c r="WZR38"/>
      <c r="WZS38" s="124"/>
      <c r="WZT38"/>
      <c r="WZU38" s="124"/>
      <c r="WZV38"/>
      <c r="WZW38" s="124"/>
      <c r="WZX38"/>
      <c r="WZY38" s="124"/>
      <c r="WZZ38"/>
      <c r="XAA38" s="124"/>
      <c r="XAB38"/>
      <c r="XAC38" s="124"/>
      <c r="XAD38"/>
      <c r="XAE38" s="124"/>
      <c r="XAF38"/>
      <c r="XAG38" s="124"/>
      <c r="XAH38"/>
      <c r="XAI38" s="124"/>
      <c r="XAJ38"/>
      <c r="XAK38" s="124"/>
      <c r="XAL38"/>
      <c r="XAM38" s="124"/>
      <c r="XAN38"/>
      <c r="XAO38" s="124"/>
      <c r="XAP38"/>
      <c r="XAQ38" s="124"/>
      <c r="XAR38"/>
      <c r="XAS38" s="124"/>
      <c r="XAT38"/>
      <c r="XAU38" s="124"/>
      <c r="XAV38"/>
      <c r="XAW38" s="124"/>
      <c r="XAX38"/>
      <c r="XAY38" s="124"/>
      <c r="XAZ38"/>
      <c r="XBA38" s="124"/>
      <c r="XBB38"/>
      <c r="XBC38" s="124"/>
      <c r="XBD38"/>
      <c r="XBE38" s="124"/>
      <c r="XBF38"/>
      <c r="XBG38" s="124"/>
      <c r="XBH38"/>
      <c r="XBI38" s="124"/>
      <c r="XBJ38"/>
      <c r="XBK38" s="124"/>
      <c r="XBL38"/>
      <c r="XBM38" s="124"/>
      <c r="XBN38"/>
      <c r="XBO38" s="124"/>
      <c r="XBP38"/>
      <c r="XBQ38" s="124"/>
      <c r="XBR38"/>
      <c r="XBS38" s="124"/>
      <c r="XBT38"/>
      <c r="XBU38" s="124"/>
      <c r="XBV38"/>
      <c r="XBW38" s="124"/>
      <c r="XBX38"/>
      <c r="XBY38" s="124"/>
      <c r="XBZ38"/>
      <c r="XCA38" s="124"/>
      <c r="XCB38"/>
      <c r="XCC38" s="124"/>
      <c r="XCD38"/>
      <c r="XCE38" s="124"/>
      <c r="XCF38"/>
      <c r="XCG38" s="124"/>
      <c r="XCH38"/>
      <c r="XCI38" s="124"/>
      <c r="XCJ38"/>
      <c r="XCK38" s="124"/>
      <c r="XCL38"/>
      <c r="XCM38" s="124"/>
      <c r="XCN38"/>
      <c r="XCO38" s="124"/>
      <c r="XCP38"/>
      <c r="XCQ38" s="124"/>
      <c r="XCR38"/>
      <c r="XCS38" s="124"/>
      <c r="XCT38"/>
      <c r="XCU38" s="124"/>
      <c r="XCV38"/>
      <c r="XCW38" s="124"/>
      <c r="XCX38"/>
      <c r="XCY38" s="124"/>
      <c r="XCZ38"/>
      <c r="XDA38" s="124"/>
      <c r="XDB38"/>
      <c r="XDC38" s="124"/>
      <c r="XDD38"/>
      <c r="XDE38" s="124"/>
      <c r="XDF38"/>
      <c r="XDG38" s="124"/>
      <c r="XDH38"/>
      <c r="XDI38" s="124"/>
      <c r="XDJ38"/>
      <c r="XDK38" s="124"/>
      <c r="XDL38"/>
      <c r="XDM38" s="124"/>
      <c r="XDN38"/>
      <c r="XDO38" s="124"/>
      <c r="XDP38"/>
      <c r="XDQ38" s="124"/>
      <c r="XDR38"/>
      <c r="XDS38" s="124"/>
      <c r="XDT38"/>
      <c r="XDU38" s="124"/>
      <c r="XDV38"/>
      <c r="XDW38" s="124"/>
      <c r="XDX38"/>
      <c r="XDY38" s="124"/>
      <c r="XDZ38"/>
      <c r="XEA38" s="124"/>
      <c r="XEB38"/>
      <c r="XEC38" s="124"/>
      <c r="XED38"/>
      <c r="XEE38" s="124"/>
      <c r="XEF38"/>
      <c r="XEG38" s="124"/>
      <c r="XEH38"/>
      <c r="XEI38" s="124"/>
      <c r="XEJ38"/>
      <c r="XEK38" s="124"/>
      <c r="XEL38"/>
      <c r="XEM38" s="124"/>
      <c r="XEN38"/>
      <c r="XEO38" s="124"/>
      <c r="XEP38"/>
      <c r="XEQ38" s="124"/>
      <c r="XER38"/>
      <c r="XES38" s="124"/>
      <c r="XET38"/>
      <c r="XEU38" s="124"/>
      <c r="XEV38"/>
      <c r="XEW38" s="124"/>
      <c r="XEX38"/>
      <c r="XEY38" s="124"/>
      <c r="XEZ38"/>
      <c r="XFA38" s="124"/>
      <c r="XFB38"/>
      <c r="XFC38" s="124"/>
      <c r="XFD38"/>
    </row>
    <row r="39" spans="1:16384" s="7" customFormat="1" x14ac:dyDescent="0.4">
      <c r="A39" s="124" t="str">
        <f t="shared" si="0"/>
        <v>3. Domestic rice methane (ICF/USDA)</v>
      </c>
      <c r="B39" t="str">
        <f t="shared" si="0"/>
        <v>ICF: 2022 BAU Scenario</v>
      </c>
      <c r="C39" s="157">
        <f t="shared" si="1"/>
        <v>-3.823493778</v>
      </c>
      <c r="D39" t="s">
        <v>599</v>
      </c>
      <c r="E39" s="124"/>
      <c r="F39"/>
      <c r="G39" s="124"/>
      <c r="H39"/>
      <c r="I39" s="124"/>
      <c r="J39"/>
      <c r="K39" s="124"/>
      <c r="L39"/>
      <c r="M39" s="124"/>
      <c r="N39"/>
      <c r="O39" s="124"/>
      <c r="P39"/>
      <c r="Q39" s="124"/>
      <c r="R39"/>
      <c r="S39" s="124"/>
      <c r="T39"/>
      <c r="U39" s="124"/>
      <c r="V39"/>
      <c r="W39" s="124"/>
      <c r="X39"/>
      <c r="Y39" s="124"/>
      <c r="Z39"/>
      <c r="AA39" s="124"/>
      <c r="AB39"/>
      <c r="AC39" s="124"/>
      <c r="AD39"/>
      <c r="AE39" s="124"/>
      <c r="AF39"/>
      <c r="AG39" s="124"/>
      <c r="AH39"/>
      <c r="AI39" s="124"/>
      <c r="AJ39"/>
      <c r="AK39" s="124"/>
      <c r="AL39"/>
      <c r="AM39" s="124"/>
      <c r="AN39"/>
      <c r="AO39" s="124"/>
      <c r="AP39"/>
      <c r="AQ39" s="124"/>
      <c r="AR39"/>
      <c r="AS39" s="124"/>
      <c r="AT39"/>
      <c r="AU39" s="124"/>
      <c r="AV39"/>
      <c r="AW39" s="124"/>
      <c r="AX39"/>
      <c r="AY39" s="124"/>
      <c r="AZ39"/>
      <c r="BA39" s="124"/>
      <c r="BB39"/>
      <c r="BC39" s="124"/>
      <c r="BD39"/>
      <c r="BE39" s="124"/>
      <c r="BF39"/>
      <c r="BG39" s="124"/>
      <c r="BH39"/>
      <c r="BI39" s="124"/>
      <c r="BJ39"/>
      <c r="BK39" s="124"/>
      <c r="BL39"/>
      <c r="BM39" s="124"/>
      <c r="BN39"/>
      <c r="BO39" s="124"/>
      <c r="BP39"/>
      <c r="BQ39" s="124"/>
      <c r="BR39"/>
      <c r="BS39" s="124"/>
      <c r="BT39"/>
      <c r="BU39" s="124"/>
      <c r="BV39"/>
      <c r="BW39" s="124"/>
      <c r="BX39"/>
      <c r="BY39" s="124"/>
      <c r="BZ39"/>
      <c r="CA39" s="124"/>
      <c r="CB39"/>
      <c r="CC39" s="124"/>
      <c r="CD39"/>
      <c r="CE39" s="124"/>
      <c r="CF39"/>
      <c r="CG39" s="124"/>
      <c r="CH39"/>
      <c r="CI39" s="124"/>
      <c r="CJ39"/>
      <c r="CK39" s="124"/>
      <c r="CL39"/>
      <c r="CM39" s="124"/>
      <c r="CN39"/>
      <c r="CO39" s="124"/>
      <c r="CP39"/>
      <c r="CQ39" s="124"/>
      <c r="CR39"/>
      <c r="CS39" s="124"/>
      <c r="CT39"/>
      <c r="CU39" s="124"/>
      <c r="CV39"/>
      <c r="CW39" s="124"/>
      <c r="CX39"/>
      <c r="CY39" s="124"/>
      <c r="CZ39"/>
      <c r="DA39" s="124"/>
      <c r="DB39"/>
      <c r="DC39" s="124"/>
      <c r="DD39"/>
      <c r="DE39" s="124"/>
      <c r="DF39"/>
      <c r="DG39" s="124"/>
      <c r="DH39"/>
      <c r="DI39" s="124"/>
      <c r="DJ39"/>
      <c r="DK39" s="124"/>
      <c r="DL39"/>
      <c r="DM39" s="124"/>
      <c r="DN39"/>
      <c r="DO39" s="124"/>
      <c r="DP39"/>
      <c r="DQ39" s="124"/>
      <c r="DR39"/>
      <c r="DS39" s="124"/>
      <c r="DT39"/>
      <c r="DU39" s="124"/>
      <c r="DV39"/>
      <c r="DW39" s="124"/>
      <c r="DX39"/>
      <c r="DY39" s="124"/>
      <c r="DZ39"/>
      <c r="EA39" s="124"/>
      <c r="EB39"/>
      <c r="EC39" s="124"/>
      <c r="ED39"/>
      <c r="EE39" s="124"/>
      <c r="EF39"/>
      <c r="EG39" s="124"/>
      <c r="EH39"/>
      <c r="EI39" s="124"/>
      <c r="EJ39"/>
      <c r="EK39" s="124"/>
      <c r="EL39"/>
      <c r="EM39" s="124"/>
      <c r="EN39"/>
      <c r="EO39" s="124"/>
      <c r="EP39"/>
      <c r="EQ39" s="124"/>
      <c r="ER39"/>
      <c r="ES39" s="124"/>
      <c r="ET39"/>
      <c r="EU39" s="124"/>
      <c r="EV39"/>
      <c r="EW39" s="124"/>
      <c r="EX39"/>
      <c r="EY39" s="124"/>
      <c r="EZ39"/>
      <c r="FA39" s="124"/>
      <c r="FB39"/>
      <c r="FC39" s="124"/>
      <c r="FD39"/>
      <c r="FE39" s="124"/>
      <c r="FF39"/>
      <c r="FG39" s="124"/>
      <c r="FH39"/>
      <c r="FI39" s="124"/>
      <c r="FJ39"/>
      <c r="FK39" s="124"/>
      <c r="FL39"/>
      <c r="FM39" s="124"/>
      <c r="FN39"/>
      <c r="FO39" s="124"/>
      <c r="FP39"/>
      <c r="FQ39" s="124"/>
      <c r="FR39"/>
      <c r="FS39" s="124"/>
      <c r="FT39"/>
      <c r="FU39" s="124"/>
      <c r="FV39"/>
      <c r="FW39" s="124"/>
      <c r="FX39"/>
      <c r="FY39" s="124"/>
      <c r="FZ39"/>
      <c r="GA39" s="124"/>
      <c r="GB39"/>
      <c r="GC39" s="124"/>
      <c r="GD39"/>
      <c r="GE39" s="124"/>
      <c r="GF39"/>
      <c r="GG39" s="124"/>
      <c r="GH39"/>
      <c r="GI39" s="124"/>
      <c r="GJ39"/>
      <c r="GK39" s="124"/>
      <c r="GL39"/>
      <c r="GM39" s="124"/>
      <c r="GN39"/>
      <c r="GO39" s="124"/>
      <c r="GP39"/>
      <c r="GQ39" s="124"/>
      <c r="GR39"/>
      <c r="GS39" s="124"/>
      <c r="GT39"/>
      <c r="GU39" s="124"/>
      <c r="GV39"/>
      <c r="GW39" s="124"/>
      <c r="GX39"/>
      <c r="GY39" s="124"/>
      <c r="GZ39"/>
      <c r="HA39" s="124"/>
      <c r="HB39"/>
      <c r="HC39" s="124"/>
      <c r="HD39"/>
      <c r="HE39" s="124"/>
      <c r="HF39"/>
      <c r="HG39" s="124"/>
      <c r="HH39"/>
      <c r="HI39" s="124"/>
      <c r="HJ39"/>
      <c r="HK39" s="124"/>
      <c r="HL39"/>
      <c r="HM39" s="124"/>
      <c r="HN39"/>
      <c r="HO39" s="124"/>
      <c r="HP39"/>
      <c r="HQ39" s="124"/>
      <c r="HR39"/>
      <c r="HS39" s="124"/>
      <c r="HT39"/>
      <c r="HU39" s="124"/>
      <c r="HV39"/>
      <c r="HW39" s="124"/>
      <c r="HX39"/>
      <c r="HY39" s="124"/>
      <c r="HZ39"/>
      <c r="IA39" s="124"/>
      <c r="IB39"/>
      <c r="IC39" s="124"/>
      <c r="ID39"/>
      <c r="IE39" s="124"/>
      <c r="IF39"/>
      <c r="IG39" s="124"/>
      <c r="IH39"/>
      <c r="II39" s="124"/>
      <c r="IJ39"/>
      <c r="IK39" s="124"/>
      <c r="IL39"/>
      <c r="IM39" s="124"/>
      <c r="IN39"/>
      <c r="IO39" s="124"/>
      <c r="IP39"/>
      <c r="IQ39" s="124"/>
      <c r="IR39"/>
      <c r="IS39" s="124"/>
      <c r="IT39"/>
      <c r="IU39" s="124"/>
      <c r="IV39"/>
      <c r="IW39" s="124"/>
      <c r="IX39"/>
      <c r="IY39" s="124"/>
      <c r="IZ39"/>
      <c r="JA39" s="124"/>
      <c r="JB39"/>
      <c r="JC39" s="124"/>
      <c r="JD39"/>
      <c r="JE39" s="124"/>
      <c r="JF39"/>
      <c r="JG39" s="124"/>
      <c r="JH39"/>
      <c r="JI39" s="124"/>
      <c r="JJ39"/>
      <c r="JK39" s="124"/>
      <c r="JL39"/>
      <c r="JM39" s="124"/>
      <c r="JN39"/>
      <c r="JO39" s="124"/>
      <c r="JP39"/>
      <c r="JQ39" s="124"/>
      <c r="JR39"/>
      <c r="JS39" s="124"/>
      <c r="JT39"/>
      <c r="JU39" s="124"/>
      <c r="JV39"/>
      <c r="JW39" s="124"/>
      <c r="JX39"/>
      <c r="JY39" s="124"/>
      <c r="JZ39"/>
      <c r="KA39" s="124"/>
      <c r="KB39"/>
      <c r="KC39" s="124"/>
      <c r="KD39"/>
      <c r="KE39" s="124"/>
      <c r="KF39"/>
      <c r="KG39" s="124"/>
      <c r="KH39"/>
      <c r="KI39" s="124"/>
      <c r="KJ39"/>
      <c r="KK39" s="124"/>
      <c r="KL39"/>
      <c r="KM39" s="124"/>
      <c r="KN39"/>
      <c r="KO39" s="124"/>
      <c r="KP39"/>
      <c r="KQ39" s="124"/>
      <c r="KR39"/>
      <c r="KS39" s="124"/>
      <c r="KT39"/>
      <c r="KU39" s="124"/>
      <c r="KV39"/>
      <c r="KW39" s="124"/>
      <c r="KX39"/>
      <c r="KY39" s="124"/>
      <c r="KZ39"/>
      <c r="LA39" s="124"/>
      <c r="LB39"/>
      <c r="LC39" s="124"/>
      <c r="LD39"/>
      <c r="LE39" s="124"/>
      <c r="LF39"/>
      <c r="LG39" s="124"/>
      <c r="LH39"/>
      <c r="LI39" s="124"/>
      <c r="LJ39"/>
      <c r="LK39" s="124"/>
      <c r="LL39"/>
      <c r="LM39" s="124"/>
      <c r="LN39"/>
      <c r="LO39" s="124"/>
      <c r="LP39"/>
      <c r="LQ39" s="124"/>
      <c r="LR39"/>
      <c r="LS39" s="124"/>
      <c r="LT39"/>
      <c r="LU39" s="124"/>
      <c r="LV39"/>
      <c r="LW39" s="124"/>
      <c r="LX39"/>
      <c r="LY39" s="124"/>
      <c r="LZ39"/>
      <c r="MA39" s="124"/>
      <c r="MB39"/>
      <c r="MC39" s="124"/>
      <c r="MD39"/>
      <c r="ME39" s="124"/>
      <c r="MF39"/>
      <c r="MG39" s="124"/>
      <c r="MH39"/>
      <c r="MI39" s="124"/>
      <c r="MJ39"/>
      <c r="MK39" s="124"/>
      <c r="ML39"/>
      <c r="MM39" s="124"/>
      <c r="MN39"/>
      <c r="MO39" s="124"/>
      <c r="MP39"/>
      <c r="MQ39" s="124"/>
      <c r="MR39"/>
      <c r="MS39" s="124"/>
      <c r="MT39"/>
      <c r="MU39" s="124"/>
      <c r="MV39"/>
      <c r="MW39" s="124"/>
      <c r="MX39"/>
      <c r="MY39" s="124"/>
      <c r="MZ39"/>
      <c r="NA39" s="124"/>
      <c r="NB39"/>
      <c r="NC39" s="124"/>
      <c r="ND39"/>
      <c r="NE39" s="124"/>
      <c r="NF39"/>
      <c r="NG39" s="124"/>
      <c r="NH39"/>
      <c r="NI39" s="124"/>
      <c r="NJ39"/>
      <c r="NK39" s="124"/>
      <c r="NL39"/>
      <c r="NM39" s="124"/>
      <c r="NN39"/>
      <c r="NO39" s="124"/>
      <c r="NP39"/>
      <c r="NQ39" s="124"/>
      <c r="NR39"/>
      <c r="NS39" s="124"/>
      <c r="NT39"/>
      <c r="NU39" s="124"/>
      <c r="NV39"/>
      <c r="NW39" s="124"/>
      <c r="NX39"/>
      <c r="NY39" s="124"/>
      <c r="NZ39"/>
      <c r="OA39" s="124"/>
      <c r="OB39"/>
      <c r="OC39" s="124"/>
      <c r="OD39"/>
      <c r="OE39" s="124"/>
      <c r="OF39"/>
      <c r="OG39" s="124"/>
      <c r="OH39"/>
      <c r="OI39" s="124"/>
      <c r="OJ39"/>
      <c r="OK39" s="124"/>
      <c r="OL39"/>
      <c r="OM39" s="124"/>
      <c r="ON39"/>
      <c r="OO39" s="124"/>
      <c r="OP39"/>
      <c r="OQ39" s="124"/>
      <c r="OR39"/>
      <c r="OS39" s="124"/>
      <c r="OT39"/>
      <c r="OU39" s="124"/>
      <c r="OV39"/>
      <c r="OW39" s="124"/>
      <c r="OX39"/>
      <c r="OY39" s="124"/>
      <c r="OZ39"/>
      <c r="PA39" s="124"/>
      <c r="PB39"/>
      <c r="PC39" s="124"/>
      <c r="PD39"/>
      <c r="PE39" s="124"/>
      <c r="PF39"/>
      <c r="PG39" s="124"/>
      <c r="PH39"/>
      <c r="PI39" s="124"/>
      <c r="PJ39"/>
      <c r="PK39" s="124"/>
      <c r="PL39"/>
      <c r="PM39" s="124"/>
      <c r="PN39"/>
      <c r="PO39" s="124"/>
      <c r="PP39"/>
      <c r="PQ39" s="124"/>
      <c r="PR39"/>
      <c r="PS39" s="124"/>
      <c r="PT39"/>
      <c r="PU39" s="124"/>
      <c r="PV39"/>
      <c r="PW39" s="124"/>
      <c r="PX39"/>
      <c r="PY39" s="124"/>
      <c r="PZ39"/>
      <c r="QA39" s="124"/>
      <c r="QB39"/>
      <c r="QC39" s="124"/>
      <c r="QD39"/>
      <c r="QE39" s="124"/>
      <c r="QF39"/>
      <c r="QG39" s="124"/>
      <c r="QH39"/>
      <c r="QI39" s="124"/>
      <c r="QJ39"/>
      <c r="QK39" s="124"/>
      <c r="QL39"/>
      <c r="QM39" s="124"/>
      <c r="QN39"/>
      <c r="QO39" s="124"/>
      <c r="QP39"/>
      <c r="QQ39" s="124"/>
      <c r="QR39"/>
      <c r="QS39" s="124"/>
      <c r="QT39"/>
      <c r="QU39" s="124"/>
      <c r="QV39"/>
      <c r="QW39" s="124"/>
      <c r="QX39"/>
      <c r="QY39" s="124"/>
      <c r="QZ39"/>
      <c r="RA39" s="124"/>
      <c r="RB39"/>
      <c r="RC39" s="124"/>
      <c r="RD39"/>
      <c r="RE39" s="124"/>
      <c r="RF39"/>
      <c r="RG39" s="124"/>
      <c r="RH39"/>
      <c r="RI39" s="124"/>
      <c r="RJ39"/>
      <c r="RK39" s="124"/>
      <c r="RL39"/>
      <c r="RM39" s="124"/>
      <c r="RN39"/>
      <c r="RO39" s="124"/>
      <c r="RP39"/>
      <c r="RQ39" s="124"/>
      <c r="RR39"/>
      <c r="RS39" s="124"/>
      <c r="RT39"/>
      <c r="RU39" s="124"/>
      <c r="RV39"/>
      <c r="RW39" s="124"/>
      <c r="RX39"/>
      <c r="RY39" s="124"/>
      <c r="RZ39"/>
      <c r="SA39" s="124"/>
      <c r="SB39"/>
      <c r="SC39" s="124"/>
      <c r="SD39"/>
      <c r="SE39" s="124"/>
      <c r="SF39"/>
      <c r="SG39" s="124"/>
      <c r="SH39"/>
      <c r="SI39" s="124"/>
      <c r="SJ39"/>
      <c r="SK39" s="124"/>
      <c r="SL39"/>
      <c r="SM39" s="124"/>
      <c r="SN39"/>
      <c r="SO39" s="124"/>
      <c r="SP39"/>
      <c r="SQ39" s="124"/>
      <c r="SR39"/>
      <c r="SS39" s="124"/>
      <c r="ST39"/>
      <c r="SU39" s="124"/>
      <c r="SV39"/>
      <c r="SW39" s="124"/>
      <c r="SX39"/>
      <c r="SY39" s="124"/>
      <c r="SZ39"/>
      <c r="TA39" s="124"/>
      <c r="TB39"/>
      <c r="TC39" s="124"/>
      <c r="TD39"/>
      <c r="TE39" s="124"/>
      <c r="TF39"/>
      <c r="TG39" s="124"/>
      <c r="TH39"/>
      <c r="TI39" s="124"/>
      <c r="TJ39"/>
      <c r="TK39" s="124"/>
      <c r="TL39"/>
      <c r="TM39" s="124"/>
      <c r="TN39"/>
      <c r="TO39" s="124"/>
      <c r="TP39"/>
      <c r="TQ39" s="124"/>
      <c r="TR39"/>
      <c r="TS39" s="124"/>
      <c r="TT39"/>
      <c r="TU39" s="124"/>
      <c r="TV39"/>
      <c r="TW39" s="124"/>
      <c r="TX39"/>
      <c r="TY39" s="124"/>
      <c r="TZ39"/>
      <c r="UA39" s="124"/>
      <c r="UB39"/>
      <c r="UC39" s="124"/>
      <c r="UD39"/>
      <c r="UE39" s="124"/>
      <c r="UF39"/>
      <c r="UG39" s="124"/>
      <c r="UH39"/>
      <c r="UI39" s="124"/>
      <c r="UJ39"/>
      <c r="UK39" s="124"/>
      <c r="UL39"/>
      <c r="UM39" s="124"/>
      <c r="UN39"/>
      <c r="UO39" s="124"/>
      <c r="UP39"/>
      <c r="UQ39" s="124"/>
      <c r="UR39"/>
      <c r="US39" s="124"/>
      <c r="UT39"/>
      <c r="UU39" s="124"/>
      <c r="UV39"/>
      <c r="UW39" s="124"/>
      <c r="UX39"/>
      <c r="UY39" s="124"/>
      <c r="UZ39"/>
      <c r="VA39" s="124"/>
      <c r="VB39"/>
      <c r="VC39" s="124"/>
      <c r="VD39"/>
      <c r="VE39" s="124"/>
      <c r="VF39"/>
      <c r="VG39" s="124"/>
      <c r="VH39"/>
      <c r="VI39" s="124"/>
      <c r="VJ39"/>
      <c r="VK39" s="124"/>
      <c r="VL39"/>
      <c r="VM39" s="124"/>
      <c r="VN39"/>
      <c r="VO39" s="124"/>
      <c r="VP39"/>
      <c r="VQ39" s="124"/>
      <c r="VR39"/>
      <c r="VS39" s="124"/>
      <c r="VT39"/>
      <c r="VU39" s="124"/>
      <c r="VV39"/>
      <c r="VW39" s="124"/>
      <c r="VX39"/>
      <c r="VY39" s="124"/>
      <c r="VZ39"/>
      <c r="WA39" s="124"/>
      <c r="WB39"/>
      <c r="WC39" s="124"/>
      <c r="WD39"/>
      <c r="WE39" s="124"/>
      <c r="WF39"/>
      <c r="WG39" s="124"/>
      <c r="WH39"/>
      <c r="WI39" s="124"/>
      <c r="WJ39"/>
      <c r="WK39" s="124"/>
      <c r="WL39"/>
      <c r="WM39" s="124"/>
      <c r="WN39"/>
      <c r="WO39" s="124"/>
      <c r="WP39"/>
      <c r="WQ39" s="124"/>
      <c r="WR39"/>
      <c r="WS39" s="124"/>
      <c r="WT39"/>
      <c r="WU39" s="124"/>
      <c r="WV39"/>
      <c r="WW39" s="124"/>
      <c r="WX39"/>
      <c r="WY39" s="124"/>
      <c r="WZ39"/>
      <c r="XA39" s="124"/>
      <c r="XB39"/>
      <c r="XC39" s="124"/>
      <c r="XD39"/>
      <c r="XE39" s="124"/>
      <c r="XF39"/>
      <c r="XG39" s="124"/>
      <c r="XH39"/>
      <c r="XI39" s="124"/>
      <c r="XJ39"/>
      <c r="XK39" s="124"/>
      <c r="XL39"/>
      <c r="XM39" s="124"/>
      <c r="XN39"/>
      <c r="XO39" s="124"/>
      <c r="XP39"/>
      <c r="XQ39" s="124"/>
      <c r="XR39"/>
      <c r="XS39" s="124"/>
      <c r="XT39"/>
      <c r="XU39" s="124"/>
      <c r="XV39"/>
      <c r="XW39" s="124"/>
      <c r="XX39"/>
      <c r="XY39" s="124"/>
      <c r="XZ39"/>
      <c r="YA39" s="124"/>
      <c r="YB39"/>
      <c r="YC39" s="124"/>
      <c r="YD39"/>
      <c r="YE39" s="124"/>
      <c r="YF39"/>
      <c r="YG39" s="124"/>
      <c r="YH39"/>
      <c r="YI39" s="124"/>
      <c r="YJ39"/>
      <c r="YK39" s="124"/>
      <c r="YL39"/>
      <c r="YM39" s="124"/>
      <c r="YN39"/>
      <c r="YO39" s="124"/>
      <c r="YP39"/>
      <c r="YQ39" s="124"/>
      <c r="YR39"/>
      <c r="YS39" s="124"/>
      <c r="YT39"/>
      <c r="YU39" s="124"/>
      <c r="YV39"/>
      <c r="YW39" s="124"/>
      <c r="YX39"/>
      <c r="YY39" s="124"/>
      <c r="YZ39"/>
      <c r="ZA39" s="124"/>
      <c r="ZB39"/>
      <c r="ZC39" s="124"/>
      <c r="ZD39"/>
      <c r="ZE39" s="124"/>
      <c r="ZF39"/>
      <c r="ZG39" s="124"/>
      <c r="ZH39"/>
      <c r="ZI39" s="124"/>
      <c r="ZJ39"/>
      <c r="ZK39" s="124"/>
      <c r="ZL39"/>
      <c r="ZM39" s="124"/>
      <c r="ZN39"/>
      <c r="ZO39" s="124"/>
      <c r="ZP39"/>
      <c r="ZQ39" s="124"/>
      <c r="ZR39"/>
      <c r="ZS39" s="124"/>
      <c r="ZT39"/>
      <c r="ZU39" s="124"/>
      <c r="ZV39"/>
      <c r="ZW39" s="124"/>
      <c r="ZX39"/>
      <c r="ZY39" s="124"/>
      <c r="ZZ39"/>
      <c r="AAA39" s="124"/>
      <c r="AAB39"/>
      <c r="AAC39" s="124"/>
      <c r="AAD39"/>
      <c r="AAE39" s="124"/>
      <c r="AAF39"/>
      <c r="AAG39" s="124"/>
      <c r="AAH39"/>
      <c r="AAI39" s="124"/>
      <c r="AAJ39"/>
      <c r="AAK39" s="124"/>
      <c r="AAL39"/>
      <c r="AAM39" s="124"/>
      <c r="AAN39"/>
      <c r="AAO39" s="124"/>
      <c r="AAP39"/>
      <c r="AAQ39" s="124"/>
      <c r="AAR39"/>
      <c r="AAS39" s="124"/>
      <c r="AAT39"/>
      <c r="AAU39" s="124"/>
      <c r="AAV39"/>
      <c r="AAW39" s="124"/>
      <c r="AAX39"/>
      <c r="AAY39" s="124"/>
      <c r="AAZ39"/>
      <c r="ABA39" s="124"/>
      <c r="ABB39"/>
      <c r="ABC39" s="124"/>
      <c r="ABD39"/>
      <c r="ABE39" s="124"/>
      <c r="ABF39"/>
      <c r="ABG39" s="124"/>
      <c r="ABH39"/>
      <c r="ABI39" s="124"/>
      <c r="ABJ39"/>
      <c r="ABK39" s="124"/>
      <c r="ABL39"/>
      <c r="ABM39" s="124"/>
      <c r="ABN39"/>
      <c r="ABO39" s="124"/>
      <c r="ABP39"/>
      <c r="ABQ39" s="124"/>
      <c r="ABR39"/>
      <c r="ABS39" s="124"/>
      <c r="ABT39"/>
      <c r="ABU39" s="124"/>
      <c r="ABV39"/>
      <c r="ABW39" s="124"/>
      <c r="ABX39"/>
      <c r="ABY39" s="124"/>
      <c r="ABZ39"/>
      <c r="ACA39" s="124"/>
      <c r="ACB39"/>
      <c r="ACC39" s="124"/>
      <c r="ACD39"/>
      <c r="ACE39" s="124"/>
      <c r="ACF39"/>
      <c r="ACG39" s="124"/>
      <c r="ACH39"/>
      <c r="ACI39" s="124"/>
      <c r="ACJ39"/>
      <c r="ACK39" s="124"/>
      <c r="ACL39"/>
      <c r="ACM39" s="124"/>
      <c r="ACN39"/>
      <c r="ACO39" s="124"/>
      <c r="ACP39"/>
      <c r="ACQ39" s="124"/>
      <c r="ACR39"/>
      <c r="ACS39" s="124"/>
      <c r="ACT39"/>
      <c r="ACU39" s="124"/>
      <c r="ACV39"/>
      <c r="ACW39" s="124"/>
      <c r="ACX39"/>
      <c r="ACY39" s="124"/>
      <c r="ACZ39"/>
      <c r="ADA39" s="124"/>
      <c r="ADB39"/>
      <c r="ADC39" s="124"/>
      <c r="ADD39"/>
      <c r="ADE39" s="124"/>
      <c r="ADF39"/>
      <c r="ADG39" s="124"/>
      <c r="ADH39"/>
      <c r="ADI39" s="124"/>
      <c r="ADJ39"/>
      <c r="ADK39" s="124"/>
      <c r="ADL39"/>
      <c r="ADM39" s="124"/>
      <c r="ADN39"/>
      <c r="ADO39" s="124"/>
      <c r="ADP39"/>
      <c r="ADQ39" s="124"/>
      <c r="ADR39"/>
      <c r="ADS39" s="124"/>
      <c r="ADT39"/>
      <c r="ADU39" s="124"/>
      <c r="ADV39"/>
      <c r="ADW39" s="124"/>
      <c r="ADX39"/>
      <c r="ADY39" s="124"/>
      <c r="ADZ39"/>
      <c r="AEA39" s="124"/>
      <c r="AEB39"/>
      <c r="AEC39" s="124"/>
      <c r="AED39"/>
      <c r="AEE39" s="124"/>
      <c r="AEF39"/>
      <c r="AEG39" s="124"/>
      <c r="AEH39"/>
      <c r="AEI39" s="124"/>
      <c r="AEJ39"/>
      <c r="AEK39" s="124"/>
      <c r="AEL39"/>
      <c r="AEM39" s="124"/>
      <c r="AEN39"/>
      <c r="AEO39" s="124"/>
      <c r="AEP39"/>
      <c r="AEQ39" s="124"/>
      <c r="AER39"/>
      <c r="AES39" s="124"/>
      <c r="AET39"/>
      <c r="AEU39" s="124"/>
      <c r="AEV39"/>
      <c r="AEW39" s="124"/>
      <c r="AEX39"/>
      <c r="AEY39" s="124"/>
      <c r="AEZ39"/>
      <c r="AFA39" s="124"/>
      <c r="AFB39"/>
      <c r="AFC39" s="124"/>
      <c r="AFD39"/>
      <c r="AFE39" s="124"/>
      <c r="AFF39"/>
      <c r="AFG39" s="124"/>
      <c r="AFH39"/>
      <c r="AFI39" s="124"/>
      <c r="AFJ39"/>
      <c r="AFK39" s="124"/>
      <c r="AFL39"/>
      <c r="AFM39" s="124"/>
      <c r="AFN39"/>
      <c r="AFO39" s="124"/>
      <c r="AFP39"/>
      <c r="AFQ39" s="124"/>
      <c r="AFR39"/>
      <c r="AFS39" s="124"/>
      <c r="AFT39"/>
      <c r="AFU39" s="124"/>
      <c r="AFV39"/>
      <c r="AFW39" s="124"/>
      <c r="AFX39"/>
      <c r="AFY39" s="124"/>
      <c r="AFZ39"/>
      <c r="AGA39" s="124"/>
      <c r="AGB39"/>
      <c r="AGC39" s="124"/>
      <c r="AGD39"/>
      <c r="AGE39" s="124"/>
      <c r="AGF39"/>
      <c r="AGG39" s="124"/>
      <c r="AGH39"/>
      <c r="AGI39" s="124"/>
      <c r="AGJ39"/>
      <c r="AGK39" s="124"/>
      <c r="AGL39"/>
      <c r="AGM39" s="124"/>
      <c r="AGN39"/>
      <c r="AGO39" s="124"/>
      <c r="AGP39"/>
      <c r="AGQ39" s="124"/>
      <c r="AGR39"/>
      <c r="AGS39" s="124"/>
      <c r="AGT39"/>
      <c r="AGU39" s="124"/>
      <c r="AGV39"/>
      <c r="AGW39" s="124"/>
      <c r="AGX39"/>
      <c r="AGY39" s="124"/>
      <c r="AGZ39"/>
      <c r="AHA39" s="124"/>
      <c r="AHB39"/>
      <c r="AHC39" s="124"/>
      <c r="AHD39"/>
      <c r="AHE39" s="124"/>
      <c r="AHF39"/>
      <c r="AHG39" s="124"/>
      <c r="AHH39"/>
      <c r="AHI39" s="124"/>
      <c r="AHJ39"/>
      <c r="AHK39" s="124"/>
      <c r="AHL39"/>
      <c r="AHM39" s="124"/>
      <c r="AHN39"/>
      <c r="AHO39" s="124"/>
      <c r="AHP39"/>
      <c r="AHQ39" s="124"/>
      <c r="AHR39"/>
      <c r="AHS39" s="124"/>
      <c r="AHT39"/>
      <c r="AHU39" s="124"/>
      <c r="AHV39"/>
      <c r="AHW39" s="124"/>
      <c r="AHX39"/>
      <c r="AHY39" s="124"/>
      <c r="AHZ39"/>
      <c r="AIA39" s="124"/>
      <c r="AIB39"/>
      <c r="AIC39" s="124"/>
      <c r="AID39"/>
      <c r="AIE39" s="124"/>
      <c r="AIF39"/>
      <c r="AIG39" s="124"/>
      <c r="AIH39"/>
      <c r="AII39" s="124"/>
      <c r="AIJ39"/>
      <c r="AIK39" s="124"/>
      <c r="AIL39"/>
      <c r="AIM39" s="124"/>
      <c r="AIN39"/>
      <c r="AIO39" s="124"/>
      <c r="AIP39"/>
      <c r="AIQ39" s="124"/>
      <c r="AIR39"/>
      <c r="AIS39" s="124"/>
      <c r="AIT39"/>
      <c r="AIU39" s="124"/>
      <c r="AIV39"/>
      <c r="AIW39" s="124"/>
      <c r="AIX39"/>
      <c r="AIY39" s="124"/>
      <c r="AIZ39"/>
      <c r="AJA39" s="124"/>
      <c r="AJB39"/>
      <c r="AJC39" s="124"/>
      <c r="AJD39"/>
      <c r="AJE39" s="124"/>
      <c r="AJF39"/>
      <c r="AJG39" s="124"/>
      <c r="AJH39"/>
      <c r="AJI39" s="124"/>
      <c r="AJJ39"/>
      <c r="AJK39" s="124"/>
      <c r="AJL39"/>
      <c r="AJM39" s="124"/>
      <c r="AJN39"/>
      <c r="AJO39" s="124"/>
      <c r="AJP39"/>
      <c r="AJQ39" s="124"/>
      <c r="AJR39"/>
      <c r="AJS39" s="124"/>
      <c r="AJT39"/>
      <c r="AJU39" s="124"/>
      <c r="AJV39"/>
      <c r="AJW39" s="124"/>
      <c r="AJX39"/>
      <c r="AJY39" s="124"/>
      <c r="AJZ39"/>
      <c r="AKA39" s="124"/>
      <c r="AKB39"/>
      <c r="AKC39" s="124"/>
      <c r="AKD39"/>
      <c r="AKE39" s="124"/>
      <c r="AKF39"/>
      <c r="AKG39" s="124"/>
      <c r="AKH39"/>
      <c r="AKI39" s="124"/>
      <c r="AKJ39"/>
      <c r="AKK39" s="124"/>
      <c r="AKL39"/>
      <c r="AKM39" s="124"/>
      <c r="AKN39"/>
      <c r="AKO39" s="124"/>
      <c r="AKP39"/>
      <c r="AKQ39" s="124"/>
      <c r="AKR39"/>
      <c r="AKS39" s="124"/>
      <c r="AKT39"/>
      <c r="AKU39" s="124"/>
      <c r="AKV39"/>
      <c r="AKW39" s="124"/>
      <c r="AKX39"/>
      <c r="AKY39" s="124"/>
      <c r="AKZ39"/>
      <c r="ALA39" s="124"/>
      <c r="ALB39"/>
      <c r="ALC39" s="124"/>
      <c r="ALD39"/>
      <c r="ALE39" s="124"/>
      <c r="ALF39"/>
      <c r="ALG39" s="124"/>
      <c r="ALH39"/>
      <c r="ALI39" s="124"/>
      <c r="ALJ39"/>
      <c r="ALK39" s="124"/>
      <c r="ALL39"/>
      <c r="ALM39" s="124"/>
      <c r="ALN39"/>
      <c r="ALO39" s="124"/>
      <c r="ALP39"/>
      <c r="ALQ39" s="124"/>
      <c r="ALR39"/>
      <c r="ALS39" s="124"/>
      <c r="ALT39"/>
      <c r="ALU39" s="124"/>
      <c r="ALV39"/>
      <c r="ALW39" s="124"/>
      <c r="ALX39"/>
      <c r="ALY39" s="124"/>
      <c r="ALZ39"/>
      <c r="AMA39" s="124"/>
      <c r="AMB39"/>
      <c r="AMC39" s="124"/>
      <c r="AMD39"/>
      <c r="AME39" s="124"/>
      <c r="AMF39"/>
      <c r="AMG39" s="124"/>
      <c r="AMH39"/>
      <c r="AMI39" s="124"/>
      <c r="AMJ39"/>
      <c r="AMK39" s="124"/>
      <c r="AML39"/>
      <c r="AMM39" s="124"/>
      <c r="AMN39"/>
      <c r="AMO39" s="124"/>
      <c r="AMP39"/>
      <c r="AMQ39" s="124"/>
      <c r="AMR39"/>
      <c r="AMS39" s="124"/>
      <c r="AMT39"/>
      <c r="AMU39" s="124"/>
      <c r="AMV39"/>
      <c r="AMW39" s="124"/>
      <c r="AMX39"/>
      <c r="AMY39" s="124"/>
      <c r="AMZ39"/>
      <c r="ANA39" s="124"/>
      <c r="ANB39"/>
      <c r="ANC39" s="124"/>
      <c r="AND39"/>
      <c r="ANE39" s="124"/>
      <c r="ANF39"/>
      <c r="ANG39" s="124"/>
      <c r="ANH39"/>
      <c r="ANI39" s="124"/>
      <c r="ANJ39"/>
      <c r="ANK39" s="124"/>
      <c r="ANL39"/>
      <c r="ANM39" s="124"/>
      <c r="ANN39"/>
      <c r="ANO39" s="124"/>
      <c r="ANP39"/>
      <c r="ANQ39" s="124"/>
      <c r="ANR39"/>
      <c r="ANS39" s="124"/>
      <c r="ANT39"/>
      <c r="ANU39" s="124"/>
      <c r="ANV39"/>
      <c r="ANW39" s="124"/>
      <c r="ANX39"/>
      <c r="ANY39" s="124"/>
      <c r="ANZ39"/>
      <c r="AOA39" s="124"/>
      <c r="AOB39"/>
      <c r="AOC39" s="124"/>
      <c r="AOD39"/>
      <c r="AOE39" s="124"/>
      <c r="AOF39"/>
      <c r="AOG39" s="124"/>
      <c r="AOH39"/>
      <c r="AOI39" s="124"/>
      <c r="AOJ39"/>
      <c r="AOK39" s="124"/>
      <c r="AOL39"/>
      <c r="AOM39" s="124"/>
      <c r="AON39"/>
      <c r="AOO39" s="124"/>
      <c r="AOP39"/>
      <c r="AOQ39" s="124"/>
      <c r="AOR39"/>
      <c r="AOS39" s="124"/>
      <c r="AOT39"/>
      <c r="AOU39" s="124"/>
      <c r="AOV39"/>
      <c r="AOW39" s="124"/>
      <c r="AOX39"/>
      <c r="AOY39" s="124"/>
      <c r="AOZ39"/>
      <c r="APA39" s="124"/>
      <c r="APB39"/>
      <c r="APC39" s="124"/>
      <c r="APD39"/>
      <c r="APE39" s="124"/>
      <c r="APF39"/>
      <c r="APG39" s="124"/>
      <c r="APH39"/>
      <c r="API39" s="124"/>
      <c r="APJ39"/>
      <c r="APK39" s="124"/>
      <c r="APL39"/>
      <c r="APM39" s="124"/>
      <c r="APN39"/>
      <c r="APO39" s="124"/>
      <c r="APP39"/>
      <c r="APQ39" s="124"/>
      <c r="APR39"/>
      <c r="APS39" s="124"/>
      <c r="APT39"/>
      <c r="APU39" s="124"/>
      <c r="APV39"/>
      <c r="APW39" s="124"/>
      <c r="APX39"/>
      <c r="APY39" s="124"/>
      <c r="APZ39"/>
      <c r="AQA39" s="124"/>
      <c r="AQB39"/>
      <c r="AQC39" s="124"/>
      <c r="AQD39"/>
      <c r="AQE39" s="124"/>
      <c r="AQF39"/>
      <c r="AQG39" s="124"/>
      <c r="AQH39"/>
      <c r="AQI39" s="124"/>
      <c r="AQJ39"/>
      <c r="AQK39" s="124"/>
      <c r="AQL39"/>
      <c r="AQM39" s="124"/>
      <c r="AQN39"/>
      <c r="AQO39" s="124"/>
      <c r="AQP39"/>
      <c r="AQQ39" s="124"/>
      <c r="AQR39"/>
      <c r="AQS39" s="124"/>
      <c r="AQT39"/>
      <c r="AQU39" s="124"/>
      <c r="AQV39"/>
      <c r="AQW39" s="124"/>
      <c r="AQX39"/>
      <c r="AQY39" s="124"/>
      <c r="AQZ39"/>
      <c r="ARA39" s="124"/>
      <c r="ARB39"/>
      <c r="ARC39" s="124"/>
      <c r="ARD39"/>
      <c r="ARE39" s="124"/>
      <c r="ARF39"/>
      <c r="ARG39" s="124"/>
      <c r="ARH39"/>
      <c r="ARI39" s="124"/>
      <c r="ARJ39"/>
      <c r="ARK39" s="124"/>
      <c r="ARL39"/>
      <c r="ARM39" s="124"/>
      <c r="ARN39"/>
      <c r="ARO39" s="124"/>
      <c r="ARP39"/>
      <c r="ARQ39" s="124"/>
      <c r="ARR39"/>
      <c r="ARS39" s="124"/>
      <c r="ART39"/>
      <c r="ARU39" s="124"/>
      <c r="ARV39"/>
      <c r="ARW39" s="124"/>
      <c r="ARX39"/>
      <c r="ARY39" s="124"/>
      <c r="ARZ39"/>
      <c r="ASA39" s="124"/>
      <c r="ASB39"/>
      <c r="ASC39" s="124"/>
      <c r="ASD39"/>
      <c r="ASE39" s="124"/>
      <c r="ASF39"/>
      <c r="ASG39" s="124"/>
      <c r="ASH39"/>
      <c r="ASI39" s="124"/>
      <c r="ASJ39"/>
      <c r="ASK39" s="124"/>
      <c r="ASL39"/>
      <c r="ASM39" s="124"/>
      <c r="ASN39"/>
      <c r="ASO39" s="124"/>
      <c r="ASP39"/>
      <c r="ASQ39" s="124"/>
      <c r="ASR39"/>
      <c r="ASS39" s="124"/>
      <c r="AST39"/>
      <c r="ASU39" s="124"/>
      <c r="ASV39"/>
      <c r="ASW39" s="124"/>
      <c r="ASX39"/>
      <c r="ASY39" s="124"/>
      <c r="ASZ39"/>
      <c r="ATA39" s="124"/>
      <c r="ATB39"/>
      <c r="ATC39" s="124"/>
      <c r="ATD39"/>
      <c r="ATE39" s="124"/>
      <c r="ATF39"/>
      <c r="ATG39" s="124"/>
      <c r="ATH39"/>
      <c r="ATI39" s="124"/>
      <c r="ATJ39"/>
      <c r="ATK39" s="124"/>
      <c r="ATL39"/>
      <c r="ATM39" s="124"/>
      <c r="ATN39"/>
      <c r="ATO39" s="124"/>
      <c r="ATP39"/>
      <c r="ATQ39" s="124"/>
      <c r="ATR39"/>
      <c r="ATS39" s="124"/>
      <c r="ATT39"/>
      <c r="ATU39" s="124"/>
      <c r="ATV39"/>
      <c r="ATW39" s="124"/>
      <c r="ATX39"/>
      <c r="ATY39" s="124"/>
      <c r="ATZ39"/>
      <c r="AUA39" s="124"/>
      <c r="AUB39"/>
      <c r="AUC39" s="124"/>
      <c r="AUD39"/>
      <c r="AUE39" s="124"/>
      <c r="AUF39"/>
      <c r="AUG39" s="124"/>
      <c r="AUH39"/>
      <c r="AUI39" s="124"/>
      <c r="AUJ39"/>
      <c r="AUK39" s="124"/>
      <c r="AUL39"/>
      <c r="AUM39" s="124"/>
      <c r="AUN39"/>
      <c r="AUO39" s="124"/>
      <c r="AUP39"/>
      <c r="AUQ39" s="124"/>
      <c r="AUR39"/>
      <c r="AUS39" s="124"/>
      <c r="AUT39"/>
      <c r="AUU39" s="124"/>
      <c r="AUV39"/>
      <c r="AUW39" s="124"/>
      <c r="AUX39"/>
      <c r="AUY39" s="124"/>
      <c r="AUZ39"/>
      <c r="AVA39" s="124"/>
      <c r="AVB39"/>
      <c r="AVC39" s="124"/>
      <c r="AVD39"/>
      <c r="AVE39" s="124"/>
      <c r="AVF39"/>
      <c r="AVG39" s="124"/>
      <c r="AVH39"/>
      <c r="AVI39" s="124"/>
      <c r="AVJ39"/>
      <c r="AVK39" s="124"/>
      <c r="AVL39"/>
      <c r="AVM39" s="124"/>
      <c r="AVN39"/>
      <c r="AVO39" s="124"/>
      <c r="AVP39"/>
      <c r="AVQ39" s="124"/>
      <c r="AVR39"/>
      <c r="AVS39" s="124"/>
      <c r="AVT39"/>
      <c r="AVU39" s="124"/>
      <c r="AVV39"/>
      <c r="AVW39" s="124"/>
      <c r="AVX39"/>
      <c r="AVY39" s="124"/>
      <c r="AVZ39"/>
      <c r="AWA39" s="124"/>
      <c r="AWB39"/>
      <c r="AWC39" s="124"/>
      <c r="AWD39"/>
      <c r="AWE39" s="124"/>
      <c r="AWF39"/>
      <c r="AWG39" s="124"/>
      <c r="AWH39"/>
      <c r="AWI39" s="124"/>
      <c r="AWJ39"/>
      <c r="AWK39" s="124"/>
      <c r="AWL39"/>
      <c r="AWM39" s="124"/>
      <c r="AWN39"/>
      <c r="AWO39" s="124"/>
      <c r="AWP39"/>
      <c r="AWQ39" s="124"/>
      <c r="AWR39"/>
      <c r="AWS39" s="124"/>
      <c r="AWT39"/>
      <c r="AWU39" s="124"/>
      <c r="AWV39"/>
      <c r="AWW39" s="124"/>
      <c r="AWX39"/>
      <c r="AWY39" s="124"/>
      <c r="AWZ39"/>
      <c r="AXA39" s="124"/>
      <c r="AXB39"/>
      <c r="AXC39" s="124"/>
      <c r="AXD39"/>
      <c r="AXE39" s="124"/>
      <c r="AXF39"/>
      <c r="AXG39" s="124"/>
      <c r="AXH39"/>
      <c r="AXI39" s="124"/>
      <c r="AXJ39"/>
      <c r="AXK39" s="124"/>
      <c r="AXL39"/>
      <c r="AXM39" s="124"/>
      <c r="AXN39"/>
      <c r="AXO39" s="124"/>
      <c r="AXP39"/>
      <c r="AXQ39" s="124"/>
      <c r="AXR39"/>
      <c r="AXS39" s="124"/>
      <c r="AXT39"/>
      <c r="AXU39" s="124"/>
      <c r="AXV39"/>
      <c r="AXW39" s="124"/>
      <c r="AXX39"/>
      <c r="AXY39" s="124"/>
      <c r="AXZ39"/>
      <c r="AYA39" s="124"/>
      <c r="AYB39"/>
      <c r="AYC39" s="124"/>
      <c r="AYD39"/>
      <c r="AYE39" s="124"/>
      <c r="AYF39"/>
      <c r="AYG39" s="124"/>
      <c r="AYH39"/>
      <c r="AYI39" s="124"/>
      <c r="AYJ39"/>
      <c r="AYK39" s="124"/>
      <c r="AYL39"/>
      <c r="AYM39" s="124"/>
      <c r="AYN39"/>
      <c r="AYO39" s="124"/>
      <c r="AYP39"/>
      <c r="AYQ39" s="124"/>
      <c r="AYR39"/>
      <c r="AYS39" s="124"/>
      <c r="AYT39"/>
      <c r="AYU39" s="124"/>
      <c r="AYV39"/>
      <c r="AYW39" s="124"/>
      <c r="AYX39"/>
      <c r="AYY39" s="124"/>
      <c r="AYZ39"/>
      <c r="AZA39" s="124"/>
      <c r="AZB39"/>
      <c r="AZC39" s="124"/>
      <c r="AZD39"/>
      <c r="AZE39" s="124"/>
      <c r="AZF39"/>
      <c r="AZG39" s="124"/>
      <c r="AZH39"/>
      <c r="AZI39" s="124"/>
      <c r="AZJ39"/>
      <c r="AZK39" s="124"/>
      <c r="AZL39"/>
      <c r="AZM39" s="124"/>
      <c r="AZN39"/>
      <c r="AZO39" s="124"/>
      <c r="AZP39"/>
      <c r="AZQ39" s="124"/>
      <c r="AZR39"/>
      <c r="AZS39" s="124"/>
      <c r="AZT39"/>
      <c r="AZU39" s="124"/>
      <c r="AZV39"/>
      <c r="AZW39" s="124"/>
      <c r="AZX39"/>
      <c r="AZY39" s="124"/>
      <c r="AZZ39"/>
      <c r="BAA39" s="124"/>
      <c r="BAB39"/>
      <c r="BAC39" s="124"/>
      <c r="BAD39"/>
      <c r="BAE39" s="124"/>
      <c r="BAF39"/>
      <c r="BAG39" s="124"/>
      <c r="BAH39"/>
      <c r="BAI39" s="124"/>
      <c r="BAJ39"/>
      <c r="BAK39" s="124"/>
      <c r="BAL39"/>
      <c r="BAM39" s="124"/>
      <c r="BAN39"/>
      <c r="BAO39" s="124"/>
      <c r="BAP39"/>
      <c r="BAQ39" s="124"/>
      <c r="BAR39"/>
      <c r="BAS39" s="124"/>
      <c r="BAT39"/>
      <c r="BAU39" s="124"/>
      <c r="BAV39"/>
      <c r="BAW39" s="124"/>
      <c r="BAX39"/>
      <c r="BAY39" s="124"/>
      <c r="BAZ39"/>
      <c r="BBA39" s="124"/>
      <c r="BBB39"/>
      <c r="BBC39" s="124"/>
      <c r="BBD39"/>
      <c r="BBE39" s="124"/>
      <c r="BBF39"/>
      <c r="BBG39" s="124"/>
      <c r="BBH39"/>
      <c r="BBI39" s="124"/>
      <c r="BBJ39"/>
      <c r="BBK39" s="124"/>
      <c r="BBL39"/>
      <c r="BBM39" s="124"/>
      <c r="BBN39"/>
      <c r="BBO39" s="124"/>
      <c r="BBP39"/>
      <c r="BBQ39" s="124"/>
      <c r="BBR39"/>
      <c r="BBS39" s="124"/>
      <c r="BBT39"/>
      <c r="BBU39" s="124"/>
      <c r="BBV39"/>
      <c r="BBW39" s="124"/>
      <c r="BBX39"/>
      <c r="BBY39" s="124"/>
      <c r="BBZ39"/>
      <c r="BCA39" s="124"/>
      <c r="BCB39"/>
      <c r="BCC39" s="124"/>
      <c r="BCD39"/>
      <c r="BCE39" s="124"/>
      <c r="BCF39"/>
      <c r="BCG39" s="124"/>
      <c r="BCH39"/>
      <c r="BCI39" s="124"/>
      <c r="BCJ39"/>
      <c r="BCK39" s="124"/>
      <c r="BCL39"/>
      <c r="BCM39" s="124"/>
      <c r="BCN39"/>
      <c r="BCO39" s="124"/>
      <c r="BCP39"/>
      <c r="BCQ39" s="124"/>
      <c r="BCR39"/>
      <c r="BCS39" s="124"/>
      <c r="BCT39"/>
      <c r="BCU39" s="124"/>
      <c r="BCV39"/>
      <c r="BCW39" s="124"/>
      <c r="BCX39"/>
      <c r="BCY39" s="124"/>
      <c r="BCZ39"/>
      <c r="BDA39" s="124"/>
      <c r="BDB39"/>
      <c r="BDC39" s="124"/>
      <c r="BDD39"/>
      <c r="BDE39" s="124"/>
      <c r="BDF39"/>
      <c r="BDG39" s="124"/>
      <c r="BDH39"/>
      <c r="BDI39" s="124"/>
      <c r="BDJ39"/>
      <c r="BDK39" s="124"/>
      <c r="BDL39"/>
      <c r="BDM39" s="124"/>
      <c r="BDN39"/>
      <c r="BDO39" s="124"/>
      <c r="BDP39"/>
      <c r="BDQ39" s="124"/>
      <c r="BDR39"/>
      <c r="BDS39" s="124"/>
      <c r="BDT39"/>
      <c r="BDU39" s="124"/>
      <c r="BDV39"/>
      <c r="BDW39" s="124"/>
      <c r="BDX39"/>
      <c r="BDY39" s="124"/>
      <c r="BDZ39"/>
      <c r="BEA39" s="124"/>
      <c r="BEB39"/>
      <c r="BEC39" s="124"/>
      <c r="BED39"/>
      <c r="BEE39" s="124"/>
      <c r="BEF39"/>
      <c r="BEG39" s="124"/>
      <c r="BEH39"/>
      <c r="BEI39" s="124"/>
      <c r="BEJ39"/>
      <c r="BEK39" s="124"/>
      <c r="BEL39"/>
      <c r="BEM39" s="124"/>
      <c r="BEN39"/>
      <c r="BEO39" s="124"/>
      <c r="BEP39"/>
      <c r="BEQ39" s="124"/>
      <c r="BER39"/>
      <c r="BES39" s="124"/>
      <c r="BET39"/>
      <c r="BEU39" s="124"/>
      <c r="BEV39"/>
      <c r="BEW39" s="124"/>
      <c r="BEX39"/>
      <c r="BEY39" s="124"/>
      <c r="BEZ39"/>
      <c r="BFA39" s="124"/>
      <c r="BFB39"/>
      <c r="BFC39" s="124"/>
      <c r="BFD39"/>
      <c r="BFE39" s="124"/>
      <c r="BFF39"/>
      <c r="BFG39" s="124"/>
      <c r="BFH39"/>
      <c r="BFI39" s="124"/>
      <c r="BFJ39"/>
      <c r="BFK39" s="124"/>
      <c r="BFL39"/>
      <c r="BFM39" s="124"/>
      <c r="BFN39"/>
      <c r="BFO39" s="124"/>
      <c r="BFP39"/>
      <c r="BFQ39" s="124"/>
      <c r="BFR39"/>
      <c r="BFS39" s="124"/>
      <c r="BFT39"/>
      <c r="BFU39" s="124"/>
      <c r="BFV39"/>
      <c r="BFW39" s="124"/>
      <c r="BFX39"/>
      <c r="BFY39" s="124"/>
      <c r="BFZ39"/>
      <c r="BGA39" s="124"/>
      <c r="BGB39"/>
      <c r="BGC39" s="124"/>
      <c r="BGD39"/>
      <c r="BGE39" s="124"/>
      <c r="BGF39"/>
      <c r="BGG39" s="124"/>
      <c r="BGH39"/>
      <c r="BGI39" s="124"/>
      <c r="BGJ39"/>
      <c r="BGK39" s="124"/>
      <c r="BGL39"/>
      <c r="BGM39" s="124"/>
      <c r="BGN39"/>
      <c r="BGO39" s="124"/>
      <c r="BGP39"/>
      <c r="BGQ39" s="124"/>
      <c r="BGR39"/>
      <c r="BGS39" s="124"/>
      <c r="BGT39"/>
      <c r="BGU39" s="124"/>
      <c r="BGV39"/>
      <c r="BGW39" s="124"/>
      <c r="BGX39"/>
      <c r="BGY39" s="124"/>
      <c r="BGZ39"/>
      <c r="BHA39" s="124"/>
      <c r="BHB39"/>
      <c r="BHC39" s="124"/>
      <c r="BHD39"/>
      <c r="BHE39" s="124"/>
      <c r="BHF39"/>
      <c r="BHG39" s="124"/>
      <c r="BHH39"/>
      <c r="BHI39" s="124"/>
      <c r="BHJ39"/>
      <c r="BHK39" s="124"/>
      <c r="BHL39"/>
      <c r="BHM39" s="124"/>
      <c r="BHN39"/>
      <c r="BHO39" s="124"/>
      <c r="BHP39"/>
      <c r="BHQ39" s="124"/>
      <c r="BHR39"/>
      <c r="BHS39" s="124"/>
      <c r="BHT39"/>
      <c r="BHU39" s="124"/>
      <c r="BHV39"/>
      <c r="BHW39" s="124"/>
      <c r="BHX39"/>
      <c r="BHY39" s="124"/>
      <c r="BHZ39"/>
      <c r="BIA39" s="124"/>
      <c r="BIB39"/>
      <c r="BIC39" s="124"/>
      <c r="BID39"/>
      <c r="BIE39" s="124"/>
      <c r="BIF39"/>
      <c r="BIG39" s="124"/>
      <c r="BIH39"/>
      <c r="BII39" s="124"/>
      <c r="BIJ39"/>
      <c r="BIK39" s="124"/>
      <c r="BIL39"/>
      <c r="BIM39" s="124"/>
      <c r="BIN39"/>
      <c r="BIO39" s="124"/>
      <c r="BIP39"/>
      <c r="BIQ39" s="124"/>
      <c r="BIR39"/>
      <c r="BIS39" s="124"/>
      <c r="BIT39"/>
      <c r="BIU39" s="124"/>
      <c r="BIV39"/>
      <c r="BIW39" s="124"/>
      <c r="BIX39"/>
      <c r="BIY39" s="124"/>
      <c r="BIZ39"/>
      <c r="BJA39" s="124"/>
      <c r="BJB39"/>
      <c r="BJC39" s="124"/>
      <c r="BJD39"/>
      <c r="BJE39" s="124"/>
      <c r="BJF39"/>
      <c r="BJG39" s="124"/>
      <c r="BJH39"/>
      <c r="BJI39" s="124"/>
      <c r="BJJ39"/>
      <c r="BJK39" s="124"/>
      <c r="BJL39"/>
      <c r="BJM39" s="124"/>
      <c r="BJN39"/>
      <c r="BJO39" s="124"/>
      <c r="BJP39"/>
      <c r="BJQ39" s="124"/>
      <c r="BJR39"/>
      <c r="BJS39" s="124"/>
      <c r="BJT39"/>
      <c r="BJU39" s="124"/>
      <c r="BJV39"/>
      <c r="BJW39" s="124"/>
      <c r="BJX39"/>
      <c r="BJY39" s="124"/>
      <c r="BJZ39"/>
      <c r="BKA39" s="124"/>
      <c r="BKB39"/>
      <c r="BKC39" s="124"/>
      <c r="BKD39"/>
      <c r="BKE39" s="124"/>
      <c r="BKF39"/>
      <c r="BKG39" s="124"/>
      <c r="BKH39"/>
      <c r="BKI39" s="124"/>
      <c r="BKJ39"/>
      <c r="BKK39" s="124"/>
      <c r="BKL39"/>
      <c r="BKM39" s="124"/>
      <c r="BKN39"/>
      <c r="BKO39" s="124"/>
      <c r="BKP39"/>
      <c r="BKQ39" s="124"/>
      <c r="BKR39"/>
      <c r="BKS39" s="124"/>
      <c r="BKT39"/>
      <c r="BKU39" s="124"/>
      <c r="BKV39"/>
      <c r="BKW39" s="124"/>
      <c r="BKX39"/>
      <c r="BKY39" s="124"/>
      <c r="BKZ39"/>
      <c r="BLA39" s="124"/>
      <c r="BLB39"/>
      <c r="BLC39" s="124"/>
      <c r="BLD39"/>
      <c r="BLE39" s="124"/>
      <c r="BLF39"/>
      <c r="BLG39" s="124"/>
      <c r="BLH39"/>
      <c r="BLI39" s="124"/>
      <c r="BLJ39"/>
      <c r="BLK39" s="124"/>
      <c r="BLL39"/>
      <c r="BLM39" s="124"/>
      <c r="BLN39"/>
      <c r="BLO39" s="124"/>
      <c r="BLP39"/>
      <c r="BLQ39" s="124"/>
      <c r="BLR39"/>
      <c r="BLS39" s="124"/>
      <c r="BLT39"/>
      <c r="BLU39" s="124"/>
      <c r="BLV39"/>
      <c r="BLW39" s="124"/>
      <c r="BLX39"/>
      <c r="BLY39" s="124"/>
      <c r="BLZ39"/>
      <c r="BMA39" s="124"/>
      <c r="BMB39"/>
      <c r="BMC39" s="124"/>
      <c r="BMD39"/>
      <c r="BME39" s="124"/>
      <c r="BMF39"/>
      <c r="BMG39" s="124"/>
      <c r="BMH39"/>
      <c r="BMI39" s="124"/>
      <c r="BMJ39"/>
      <c r="BMK39" s="124"/>
      <c r="BML39"/>
      <c r="BMM39" s="124"/>
      <c r="BMN39"/>
      <c r="BMO39" s="124"/>
      <c r="BMP39"/>
      <c r="BMQ39" s="124"/>
      <c r="BMR39"/>
      <c r="BMS39" s="124"/>
      <c r="BMT39"/>
      <c r="BMU39" s="124"/>
      <c r="BMV39"/>
      <c r="BMW39" s="124"/>
      <c r="BMX39"/>
      <c r="BMY39" s="124"/>
      <c r="BMZ39"/>
      <c r="BNA39" s="124"/>
      <c r="BNB39"/>
      <c r="BNC39" s="124"/>
      <c r="BND39"/>
      <c r="BNE39" s="124"/>
      <c r="BNF39"/>
      <c r="BNG39" s="124"/>
      <c r="BNH39"/>
      <c r="BNI39" s="124"/>
      <c r="BNJ39"/>
      <c r="BNK39" s="124"/>
      <c r="BNL39"/>
      <c r="BNM39" s="124"/>
      <c r="BNN39"/>
      <c r="BNO39" s="124"/>
      <c r="BNP39"/>
      <c r="BNQ39" s="124"/>
      <c r="BNR39"/>
      <c r="BNS39" s="124"/>
      <c r="BNT39"/>
      <c r="BNU39" s="124"/>
      <c r="BNV39"/>
      <c r="BNW39" s="124"/>
      <c r="BNX39"/>
      <c r="BNY39" s="124"/>
      <c r="BNZ39"/>
      <c r="BOA39" s="124"/>
      <c r="BOB39"/>
      <c r="BOC39" s="124"/>
      <c r="BOD39"/>
      <c r="BOE39" s="124"/>
      <c r="BOF39"/>
      <c r="BOG39" s="124"/>
      <c r="BOH39"/>
      <c r="BOI39" s="124"/>
      <c r="BOJ39"/>
      <c r="BOK39" s="124"/>
      <c r="BOL39"/>
      <c r="BOM39" s="124"/>
      <c r="BON39"/>
      <c r="BOO39" s="124"/>
      <c r="BOP39"/>
      <c r="BOQ39" s="124"/>
      <c r="BOR39"/>
      <c r="BOS39" s="124"/>
      <c r="BOT39"/>
      <c r="BOU39" s="124"/>
      <c r="BOV39"/>
      <c r="BOW39" s="124"/>
      <c r="BOX39"/>
      <c r="BOY39" s="124"/>
      <c r="BOZ39"/>
      <c r="BPA39" s="124"/>
      <c r="BPB39"/>
      <c r="BPC39" s="124"/>
      <c r="BPD39"/>
      <c r="BPE39" s="124"/>
      <c r="BPF39"/>
      <c r="BPG39" s="124"/>
      <c r="BPH39"/>
      <c r="BPI39" s="124"/>
      <c r="BPJ39"/>
      <c r="BPK39" s="124"/>
      <c r="BPL39"/>
      <c r="BPM39" s="124"/>
      <c r="BPN39"/>
      <c r="BPO39" s="124"/>
      <c r="BPP39"/>
      <c r="BPQ39" s="124"/>
      <c r="BPR39"/>
      <c r="BPS39" s="124"/>
      <c r="BPT39"/>
      <c r="BPU39" s="124"/>
      <c r="BPV39"/>
      <c r="BPW39" s="124"/>
      <c r="BPX39"/>
      <c r="BPY39" s="124"/>
      <c r="BPZ39"/>
      <c r="BQA39" s="124"/>
      <c r="BQB39"/>
      <c r="BQC39" s="124"/>
      <c r="BQD39"/>
      <c r="BQE39" s="124"/>
      <c r="BQF39"/>
      <c r="BQG39" s="124"/>
      <c r="BQH39"/>
      <c r="BQI39" s="124"/>
      <c r="BQJ39"/>
      <c r="BQK39" s="124"/>
      <c r="BQL39"/>
      <c r="BQM39" s="124"/>
      <c r="BQN39"/>
      <c r="BQO39" s="124"/>
      <c r="BQP39"/>
      <c r="BQQ39" s="124"/>
      <c r="BQR39"/>
      <c r="BQS39" s="124"/>
      <c r="BQT39"/>
      <c r="BQU39" s="124"/>
      <c r="BQV39"/>
      <c r="BQW39" s="124"/>
      <c r="BQX39"/>
      <c r="BQY39" s="124"/>
      <c r="BQZ39"/>
      <c r="BRA39" s="124"/>
      <c r="BRB39"/>
      <c r="BRC39" s="124"/>
      <c r="BRD39"/>
      <c r="BRE39" s="124"/>
      <c r="BRF39"/>
      <c r="BRG39" s="124"/>
      <c r="BRH39"/>
      <c r="BRI39" s="124"/>
      <c r="BRJ39"/>
      <c r="BRK39" s="124"/>
      <c r="BRL39"/>
      <c r="BRM39" s="124"/>
      <c r="BRN39"/>
      <c r="BRO39" s="124"/>
      <c r="BRP39"/>
      <c r="BRQ39" s="124"/>
      <c r="BRR39"/>
      <c r="BRS39" s="124"/>
      <c r="BRT39"/>
      <c r="BRU39" s="124"/>
      <c r="BRV39"/>
      <c r="BRW39" s="124"/>
      <c r="BRX39"/>
      <c r="BRY39" s="124"/>
      <c r="BRZ39"/>
      <c r="BSA39" s="124"/>
      <c r="BSB39"/>
      <c r="BSC39" s="124"/>
      <c r="BSD39"/>
      <c r="BSE39" s="124"/>
      <c r="BSF39"/>
      <c r="BSG39" s="124"/>
      <c r="BSH39"/>
      <c r="BSI39" s="124"/>
      <c r="BSJ39"/>
      <c r="BSK39" s="124"/>
      <c r="BSL39"/>
      <c r="BSM39" s="124"/>
      <c r="BSN39"/>
      <c r="BSO39" s="124"/>
      <c r="BSP39"/>
      <c r="BSQ39" s="124"/>
      <c r="BSR39"/>
      <c r="BSS39" s="124"/>
      <c r="BST39"/>
      <c r="BSU39" s="124"/>
      <c r="BSV39"/>
      <c r="BSW39" s="124"/>
      <c r="BSX39"/>
      <c r="BSY39" s="124"/>
      <c r="BSZ39"/>
      <c r="BTA39" s="124"/>
      <c r="BTB39"/>
      <c r="BTC39" s="124"/>
      <c r="BTD39"/>
      <c r="BTE39" s="124"/>
      <c r="BTF39"/>
      <c r="BTG39" s="124"/>
      <c r="BTH39"/>
      <c r="BTI39" s="124"/>
      <c r="BTJ39"/>
      <c r="BTK39" s="124"/>
      <c r="BTL39"/>
      <c r="BTM39" s="124"/>
      <c r="BTN39"/>
      <c r="BTO39" s="124"/>
      <c r="BTP39"/>
      <c r="BTQ39" s="124"/>
      <c r="BTR39"/>
      <c r="BTS39" s="124"/>
      <c r="BTT39"/>
      <c r="BTU39" s="124"/>
      <c r="BTV39"/>
      <c r="BTW39" s="124"/>
      <c r="BTX39"/>
      <c r="BTY39" s="124"/>
      <c r="BTZ39"/>
      <c r="BUA39" s="124"/>
      <c r="BUB39"/>
      <c r="BUC39" s="124"/>
      <c r="BUD39"/>
      <c r="BUE39" s="124"/>
      <c r="BUF39"/>
      <c r="BUG39" s="124"/>
      <c r="BUH39"/>
      <c r="BUI39" s="124"/>
      <c r="BUJ39"/>
      <c r="BUK39" s="124"/>
      <c r="BUL39"/>
      <c r="BUM39" s="124"/>
      <c r="BUN39"/>
      <c r="BUO39" s="124"/>
      <c r="BUP39"/>
      <c r="BUQ39" s="124"/>
      <c r="BUR39"/>
      <c r="BUS39" s="124"/>
      <c r="BUT39"/>
      <c r="BUU39" s="124"/>
      <c r="BUV39"/>
      <c r="BUW39" s="124"/>
      <c r="BUX39"/>
      <c r="BUY39" s="124"/>
      <c r="BUZ39"/>
      <c r="BVA39" s="124"/>
      <c r="BVB39"/>
      <c r="BVC39" s="124"/>
      <c r="BVD39"/>
      <c r="BVE39" s="124"/>
      <c r="BVF39"/>
      <c r="BVG39" s="124"/>
      <c r="BVH39"/>
      <c r="BVI39" s="124"/>
      <c r="BVJ39"/>
      <c r="BVK39" s="124"/>
      <c r="BVL39"/>
      <c r="BVM39" s="124"/>
      <c r="BVN39"/>
      <c r="BVO39" s="124"/>
      <c r="BVP39"/>
      <c r="BVQ39" s="124"/>
      <c r="BVR39"/>
      <c r="BVS39" s="124"/>
      <c r="BVT39"/>
      <c r="BVU39" s="124"/>
      <c r="BVV39"/>
      <c r="BVW39" s="124"/>
      <c r="BVX39"/>
      <c r="BVY39" s="124"/>
      <c r="BVZ39"/>
      <c r="BWA39" s="124"/>
      <c r="BWB39"/>
      <c r="BWC39" s="124"/>
      <c r="BWD39"/>
      <c r="BWE39" s="124"/>
      <c r="BWF39"/>
      <c r="BWG39" s="124"/>
      <c r="BWH39"/>
      <c r="BWI39" s="124"/>
      <c r="BWJ39"/>
      <c r="BWK39" s="124"/>
      <c r="BWL39"/>
      <c r="BWM39" s="124"/>
      <c r="BWN39"/>
      <c r="BWO39" s="124"/>
      <c r="BWP39"/>
      <c r="BWQ39" s="124"/>
      <c r="BWR39"/>
      <c r="BWS39" s="124"/>
      <c r="BWT39"/>
      <c r="BWU39" s="124"/>
      <c r="BWV39"/>
      <c r="BWW39" s="124"/>
      <c r="BWX39"/>
      <c r="BWY39" s="124"/>
      <c r="BWZ39"/>
      <c r="BXA39" s="124"/>
      <c r="BXB39"/>
      <c r="BXC39" s="124"/>
      <c r="BXD39"/>
      <c r="BXE39" s="124"/>
      <c r="BXF39"/>
      <c r="BXG39" s="124"/>
      <c r="BXH39"/>
      <c r="BXI39" s="124"/>
      <c r="BXJ39"/>
      <c r="BXK39" s="124"/>
      <c r="BXL39"/>
      <c r="BXM39" s="124"/>
      <c r="BXN39"/>
      <c r="BXO39" s="124"/>
      <c r="BXP39"/>
      <c r="BXQ39" s="124"/>
      <c r="BXR39"/>
      <c r="BXS39" s="124"/>
      <c r="BXT39"/>
      <c r="BXU39" s="124"/>
      <c r="BXV39"/>
      <c r="BXW39" s="124"/>
      <c r="BXX39"/>
      <c r="BXY39" s="124"/>
      <c r="BXZ39"/>
      <c r="BYA39" s="124"/>
      <c r="BYB39"/>
      <c r="BYC39" s="124"/>
      <c r="BYD39"/>
      <c r="BYE39" s="124"/>
      <c r="BYF39"/>
      <c r="BYG39" s="124"/>
      <c r="BYH39"/>
      <c r="BYI39" s="124"/>
      <c r="BYJ39"/>
      <c r="BYK39" s="124"/>
      <c r="BYL39"/>
      <c r="BYM39" s="124"/>
      <c r="BYN39"/>
      <c r="BYO39" s="124"/>
      <c r="BYP39"/>
      <c r="BYQ39" s="124"/>
      <c r="BYR39"/>
      <c r="BYS39" s="124"/>
      <c r="BYT39"/>
      <c r="BYU39" s="124"/>
      <c r="BYV39"/>
      <c r="BYW39" s="124"/>
      <c r="BYX39"/>
      <c r="BYY39" s="124"/>
      <c r="BYZ39"/>
      <c r="BZA39" s="124"/>
      <c r="BZB39"/>
      <c r="BZC39" s="124"/>
      <c r="BZD39"/>
      <c r="BZE39" s="124"/>
      <c r="BZF39"/>
      <c r="BZG39" s="124"/>
      <c r="BZH39"/>
      <c r="BZI39" s="124"/>
      <c r="BZJ39"/>
      <c r="BZK39" s="124"/>
      <c r="BZL39"/>
      <c r="BZM39" s="124"/>
      <c r="BZN39"/>
      <c r="BZO39" s="124"/>
      <c r="BZP39"/>
      <c r="BZQ39" s="124"/>
      <c r="BZR39"/>
      <c r="BZS39" s="124"/>
      <c r="BZT39"/>
      <c r="BZU39" s="124"/>
      <c r="BZV39"/>
      <c r="BZW39" s="124"/>
      <c r="BZX39"/>
      <c r="BZY39" s="124"/>
      <c r="BZZ39"/>
      <c r="CAA39" s="124"/>
      <c r="CAB39"/>
      <c r="CAC39" s="124"/>
      <c r="CAD39"/>
      <c r="CAE39" s="124"/>
      <c r="CAF39"/>
      <c r="CAG39" s="124"/>
      <c r="CAH39"/>
      <c r="CAI39" s="124"/>
      <c r="CAJ39"/>
      <c r="CAK39" s="124"/>
      <c r="CAL39"/>
      <c r="CAM39" s="124"/>
      <c r="CAN39"/>
      <c r="CAO39" s="124"/>
      <c r="CAP39"/>
      <c r="CAQ39" s="124"/>
      <c r="CAR39"/>
      <c r="CAS39" s="124"/>
      <c r="CAT39"/>
      <c r="CAU39" s="124"/>
      <c r="CAV39"/>
      <c r="CAW39" s="124"/>
      <c r="CAX39"/>
      <c r="CAY39" s="124"/>
      <c r="CAZ39"/>
      <c r="CBA39" s="124"/>
      <c r="CBB39"/>
      <c r="CBC39" s="124"/>
      <c r="CBD39"/>
      <c r="CBE39" s="124"/>
      <c r="CBF39"/>
      <c r="CBG39" s="124"/>
      <c r="CBH39"/>
      <c r="CBI39" s="124"/>
      <c r="CBJ39"/>
      <c r="CBK39" s="124"/>
      <c r="CBL39"/>
      <c r="CBM39" s="124"/>
      <c r="CBN39"/>
      <c r="CBO39" s="124"/>
      <c r="CBP39"/>
      <c r="CBQ39" s="124"/>
      <c r="CBR39"/>
      <c r="CBS39" s="124"/>
      <c r="CBT39"/>
      <c r="CBU39" s="124"/>
      <c r="CBV39"/>
      <c r="CBW39" s="124"/>
      <c r="CBX39"/>
      <c r="CBY39" s="124"/>
      <c r="CBZ39"/>
      <c r="CCA39" s="124"/>
      <c r="CCB39"/>
      <c r="CCC39" s="124"/>
      <c r="CCD39"/>
      <c r="CCE39" s="124"/>
      <c r="CCF39"/>
      <c r="CCG39" s="124"/>
      <c r="CCH39"/>
      <c r="CCI39" s="124"/>
      <c r="CCJ39"/>
      <c r="CCK39" s="124"/>
      <c r="CCL39"/>
      <c r="CCM39" s="124"/>
      <c r="CCN39"/>
      <c r="CCO39" s="124"/>
      <c r="CCP39"/>
      <c r="CCQ39" s="124"/>
      <c r="CCR39"/>
      <c r="CCS39" s="124"/>
      <c r="CCT39"/>
      <c r="CCU39" s="124"/>
      <c r="CCV39"/>
      <c r="CCW39" s="124"/>
      <c r="CCX39"/>
      <c r="CCY39" s="124"/>
      <c r="CCZ39"/>
      <c r="CDA39" s="124"/>
      <c r="CDB39"/>
      <c r="CDC39" s="124"/>
      <c r="CDD39"/>
      <c r="CDE39" s="124"/>
      <c r="CDF39"/>
      <c r="CDG39" s="124"/>
      <c r="CDH39"/>
      <c r="CDI39" s="124"/>
      <c r="CDJ39"/>
      <c r="CDK39" s="124"/>
      <c r="CDL39"/>
      <c r="CDM39" s="124"/>
      <c r="CDN39"/>
      <c r="CDO39" s="124"/>
      <c r="CDP39"/>
      <c r="CDQ39" s="124"/>
      <c r="CDR39"/>
      <c r="CDS39" s="124"/>
      <c r="CDT39"/>
      <c r="CDU39" s="124"/>
      <c r="CDV39"/>
      <c r="CDW39" s="124"/>
      <c r="CDX39"/>
      <c r="CDY39" s="124"/>
      <c r="CDZ39"/>
      <c r="CEA39" s="124"/>
      <c r="CEB39"/>
      <c r="CEC39" s="124"/>
      <c r="CED39"/>
      <c r="CEE39" s="124"/>
      <c r="CEF39"/>
      <c r="CEG39" s="124"/>
      <c r="CEH39"/>
      <c r="CEI39" s="124"/>
      <c r="CEJ39"/>
      <c r="CEK39" s="124"/>
      <c r="CEL39"/>
      <c r="CEM39" s="124"/>
      <c r="CEN39"/>
      <c r="CEO39" s="124"/>
      <c r="CEP39"/>
      <c r="CEQ39" s="124"/>
      <c r="CER39"/>
      <c r="CES39" s="124"/>
      <c r="CET39"/>
      <c r="CEU39" s="124"/>
      <c r="CEV39"/>
      <c r="CEW39" s="124"/>
      <c r="CEX39"/>
      <c r="CEY39" s="124"/>
      <c r="CEZ39"/>
      <c r="CFA39" s="124"/>
      <c r="CFB39"/>
      <c r="CFC39" s="124"/>
      <c r="CFD39"/>
      <c r="CFE39" s="124"/>
      <c r="CFF39"/>
      <c r="CFG39" s="124"/>
      <c r="CFH39"/>
      <c r="CFI39" s="124"/>
      <c r="CFJ39"/>
      <c r="CFK39" s="124"/>
      <c r="CFL39"/>
      <c r="CFM39" s="124"/>
      <c r="CFN39"/>
      <c r="CFO39" s="124"/>
      <c r="CFP39"/>
      <c r="CFQ39" s="124"/>
      <c r="CFR39"/>
      <c r="CFS39" s="124"/>
      <c r="CFT39"/>
      <c r="CFU39" s="124"/>
      <c r="CFV39"/>
      <c r="CFW39" s="124"/>
      <c r="CFX39"/>
      <c r="CFY39" s="124"/>
      <c r="CFZ39"/>
      <c r="CGA39" s="124"/>
      <c r="CGB39"/>
      <c r="CGC39" s="124"/>
      <c r="CGD39"/>
      <c r="CGE39" s="124"/>
      <c r="CGF39"/>
      <c r="CGG39" s="124"/>
      <c r="CGH39"/>
      <c r="CGI39" s="124"/>
      <c r="CGJ39"/>
      <c r="CGK39" s="124"/>
      <c r="CGL39"/>
      <c r="CGM39" s="124"/>
      <c r="CGN39"/>
      <c r="CGO39" s="124"/>
      <c r="CGP39"/>
      <c r="CGQ39" s="124"/>
      <c r="CGR39"/>
      <c r="CGS39" s="124"/>
      <c r="CGT39"/>
      <c r="CGU39" s="124"/>
      <c r="CGV39"/>
      <c r="CGW39" s="124"/>
      <c r="CGX39"/>
      <c r="CGY39" s="124"/>
      <c r="CGZ39"/>
      <c r="CHA39" s="124"/>
      <c r="CHB39"/>
      <c r="CHC39" s="124"/>
      <c r="CHD39"/>
      <c r="CHE39" s="124"/>
      <c r="CHF39"/>
      <c r="CHG39" s="124"/>
      <c r="CHH39"/>
      <c r="CHI39" s="124"/>
      <c r="CHJ39"/>
      <c r="CHK39" s="124"/>
      <c r="CHL39"/>
      <c r="CHM39" s="124"/>
      <c r="CHN39"/>
      <c r="CHO39" s="124"/>
      <c r="CHP39"/>
      <c r="CHQ39" s="124"/>
      <c r="CHR39"/>
      <c r="CHS39" s="124"/>
      <c r="CHT39"/>
      <c r="CHU39" s="124"/>
      <c r="CHV39"/>
      <c r="CHW39" s="124"/>
      <c r="CHX39"/>
      <c r="CHY39" s="124"/>
      <c r="CHZ39"/>
      <c r="CIA39" s="124"/>
      <c r="CIB39"/>
      <c r="CIC39" s="124"/>
      <c r="CID39"/>
      <c r="CIE39" s="124"/>
      <c r="CIF39"/>
      <c r="CIG39" s="124"/>
      <c r="CIH39"/>
      <c r="CII39" s="124"/>
      <c r="CIJ39"/>
      <c r="CIK39" s="124"/>
      <c r="CIL39"/>
      <c r="CIM39" s="124"/>
      <c r="CIN39"/>
      <c r="CIO39" s="124"/>
      <c r="CIP39"/>
      <c r="CIQ39" s="124"/>
      <c r="CIR39"/>
      <c r="CIS39" s="124"/>
      <c r="CIT39"/>
      <c r="CIU39" s="124"/>
      <c r="CIV39"/>
      <c r="CIW39" s="124"/>
      <c r="CIX39"/>
      <c r="CIY39" s="124"/>
      <c r="CIZ39"/>
      <c r="CJA39" s="124"/>
      <c r="CJB39"/>
      <c r="CJC39" s="124"/>
      <c r="CJD39"/>
      <c r="CJE39" s="124"/>
      <c r="CJF39"/>
      <c r="CJG39" s="124"/>
      <c r="CJH39"/>
      <c r="CJI39" s="124"/>
      <c r="CJJ39"/>
      <c r="CJK39" s="124"/>
      <c r="CJL39"/>
      <c r="CJM39" s="124"/>
      <c r="CJN39"/>
      <c r="CJO39" s="124"/>
      <c r="CJP39"/>
      <c r="CJQ39" s="124"/>
      <c r="CJR39"/>
      <c r="CJS39" s="124"/>
      <c r="CJT39"/>
      <c r="CJU39" s="124"/>
      <c r="CJV39"/>
      <c r="CJW39" s="124"/>
      <c r="CJX39"/>
      <c r="CJY39" s="124"/>
      <c r="CJZ39"/>
      <c r="CKA39" s="124"/>
      <c r="CKB39"/>
      <c r="CKC39" s="124"/>
      <c r="CKD39"/>
      <c r="CKE39" s="124"/>
      <c r="CKF39"/>
      <c r="CKG39" s="124"/>
      <c r="CKH39"/>
      <c r="CKI39" s="124"/>
      <c r="CKJ39"/>
      <c r="CKK39" s="124"/>
      <c r="CKL39"/>
      <c r="CKM39" s="124"/>
      <c r="CKN39"/>
      <c r="CKO39" s="124"/>
      <c r="CKP39"/>
      <c r="CKQ39" s="124"/>
      <c r="CKR39"/>
      <c r="CKS39" s="124"/>
      <c r="CKT39"/>
      <c r="CKU39" s="124"/>
      <c r="CKV39"/>
      <c r="CKW39" s="124"/>
      <c r="CKX39"/>
      <c r="CKY39" s="124"/>
      <c r="CKZ39"/>
      <c r="CLA39" s="124"/>
      <c r="CLB39"/>
      <c r="CLC39" s="124"/>
      <c r="CLD39"/>
      <c r="CLE39" s="124"/>
      <c r="CLF39"/>
      <c r="CLG39" s="124"/>
      <c r="CLH39"/>
      <c r="CLI39" s="124"/>
      <c r="CLJ39"/>
      <c r="CLK39" s="124"/>
      <c r="CLL39"/>
      <c r="CLM39" s="124"/>
      <c r="CLN39"/>
      <c r="CLO39" s="124"/>
      <c r="CLP39"/>
      <c r="CLQ39" s="124"/>
      <c r="CLR39"/>
      <c r="CLS39" s="124"/>
      <c r="CLT39"/>
      <c r="CLU39" s="124"/>
      <c r="CLV39"/>
      <c r="CLW39" s="124"/>
      <c r="CLX39"/>
      <c r="CLY39" s="124"/>
      <c r="CLZ39"/>
      <c r="CMA39" s="124"/>
      <c r="CMB39"/>
      <c r="CMC39" s="124"/>
      <c r="CMD39"/>
      <c r="CME39" s="124"/>
      <c r="CMF39"/>
      <c r="CMG39" s="124"/>
      <c r="CMH39"/>
      <c r="CMI39" s="124"/>
      <c r="CMJ39"/>
      <c r="CMK39" s="124"/>
      <c r="CML39"/>
      <c r="CMM39" s="124"/>
      <c r="CMN39"/>
      <c r="CMO39" s="124"/>
      <c r="CMP39"/>
      <c r="CMQ39" s="124"/>
      <c r="CMR39"/>
      <c r="CMS39" s="124"/>
      <c r="CMT39"/>
      <c r="CMU39" s="124"/>
      <c r="CMV39"/>
      <c r="CMW39" s="124"/>
      <c r="CMX39"/>
      <c r="CMY39" s="124"/>
      <c r="CMZ39"/>
      <c r="CNA39" s="124"/>
      <c r="CNB39"/>
      <c r="CNC39" s="124"/>
      <c r="CND39"/>
      <c r="CNE39" s="124"/>
      <c r="CNF39"/>
      <c r="CNG39" s="124"/>
      <c r="CNH39"/>
      <c r="CNI39" s="124"/>
      <c r="CNJ39"/>
      <c r="CNK39" s="124"/>
      <c r="CNL39"/>
      <c r="CNM39" s="124"/>
      <c r="CNN39"/>
      <c r="CNO39" s="124"/>
      <c r="CNP39"/>
      <c r="CNQ39" s="124"/>
      <c r="CNR39"/>
      <c r="CNS39" s="124"/>
      <c r="CNT39"/>
      <c r="CNU39" s="124"/>
      <c r="CNV39"/>
      <c r="CNW39" s="124"/>
      <c r="CNX39"/>
      <c r="CNY39" s="124"/>
      <c r="CNZ39"/>
      <c r="COA39" s="124"/>
      <c r="COB39"/>
      <c r="COC39" s="124"/>
      <c r="COD39"/>
      <c r="COE39" s="124"/>
      <c r="COF39"/>
      <c r="COG39" s="124"/>
      <c r="COH39"/>
      <c r="COI39" s="124"/>
      <c r="COJ39"/>
      <c r="COK39" s="124"/>
      <c r="COL39"/>
      <c r="COM39" s="124"/>
      <c r="CON39"/>
      <c r="COO39" s="124"/>
      <c r="COP39"/>
      <c r="COQ39" s="124"/>
      <c r="COR39"/>
      <c r="COS39" s="124"/>
      <c r="COT39"/>
      <c r="COU39" s="124"/>
      <c r="COV39"/>
      <c r="COW39" s="124"/>
      <c r="COX39"/>
      <c r="COY39" s="124"/>
      <c r="COZ39"/>
      <c r="CPA39" s="124"/>
      <c r="CPB39"/>
      <c r="CPC39" s="124"/>
      <c r="CPD39"/>
      <c r="CPE39" s="124"/>
      <c r="CPF39"/>
      <c r="CPG39" s="124"/>
      <c r="CPH39"/>
      <c r="CPI39" s="124"/>
      <c r="CPJ39"/>
      <c r="CPK39" s="124"/>
      <c r="CPL39"/>
      <c r="CPM39" s="124"/>
      <c r="CPN39"/>
      <c r="CPO39" s="124"/>
      <c r="CPP39"/>
      <c r="CPQ39" s="124"/>
      <c r="CPR39"/>
      <c r="CPS39" s="124"/>
      <c r="CPT39"/>
      <c r="CPU39" s="124"/>
      <c r="CPV39"/>
      <c r="CPW39" s="124"/>
      <c r="CPX39"/>
      <c r="CPY39" s="124"/>
      <c r="CPZ39"/>
      <c r="CQA39" s="124"/>
      <c r="CQB39"/>
      <c r="CQC39" s="124"/>
      <c r="CQD39"/>
      <c r="CQE39" s="124"/>
      <c r="CQF39"/>
      <c r="CQG39" s="124"/>
      <c r="CQH39"/>
      <c r="CQI39" s="124"/>
      <c r="CQJ39"/>
      <c r="CQK39" s="124"/>
      <c r="CQL39"/>
      <c r="CQM39" s="124"/>
      <c r="CQN39"/>
      <c r="CQO39" s="124"/>
      <c r="CQP39"/>
      <c r="CQQ39" s="124"/>
      <c r="CQR39"/>
      <c r="CQS39" s="124"/>
      <c r="CQT39"/>
      <c r="CQU39" s="124"/>
      <c r="CQV39"/>
      <c r="CQW39" s="124"/>
      <c r="CQX39"/>
      <c r="CQY39" s="124"/>
      <c r="CQZ39"/>
      <c r="CRA39" s="124"/>
      <c r="CRB39"/>
      <c r="CRC39" s="124"/>
      <c r="CRD39"/>
      <c r="CRE39" s="124"/>
      <c r="CRF39"/>
      <c r="CRG39" s="124"/>
      <c r="CRH39"/>
      <c r="CRI39" s="124"/>
      <c r="CRJ39"/>
      <c r="CRK39" s="124"/>
      <c r="CRL39"/>
      <c r="CRM39" s="124"/>
      <c r="CRN39"/>
      <c r="CRO39" s="124"/>
      <c r="CRP39"/>
      <c r="CRQ39" s="124"/>
      <c r="CRR39"/>
      <c r="CRS39" s="124"/>
      <c r="CRT39"/>
      <c r="CRU39" s="124"/>
      <c r="CRV39"/>
      <c r="CRW39" s="124"/>
      <c r="CRX39"/>
      <c r="CRY39" s="124"/>
      <c r="CRZ39"/>
      <c r="CSA39" s="124"/>
      <c r="CSB39"/>
      <c r="CSC39" s="124"/>
      <c r="CSD39"/>
      <c r="CSE39" s="124"/>
      <c r="CSF39"/>
      <c r="CSG39" s="124"/>
      <c r="CSH39"/>
      <c r="CSI39" s="124"/>
      <c r="CSJ39"/>
      <c r="CSK39" s="124"/>
      <c r="CSL39"/>
      <c r="CSM39" s="124"/>
      <c r="CSN39"/>
      <c r="CSO39" s="124"/>
      <c r="CSP39"/>
      <c r="CSQ39" s="124"/>
      <c r="CSR39"/>
      <c r="CSS39" s="124"/>
      <c r="CST39"/>
      <c r="CSU39" s="124"/>
      <c r="CSV39"/>
      <c r="CSW39" s="124"/>
      <c r="CSX39"/>
      <c r="CSY39" s="124"/>
      <c r="CSZ39"/>
      <c r="CTA39" s="124"/>
      <c r="CTB39"/>
      <c r="CTC39" s="124"/>
      <c r="CTD39"/>
      <c r="CTE39" s="124"/>
      <c r="CTF39"/>
      <c r="CTG39" s="124"/>
      <c r="CTH39"/>
      <c r="CTI39" s="124"/>
      <c r="CTJ39"/>
      <c r="CTK39" s="124"/>
      <c r="CTL39"/>
      <c r="CTM39" s="124"/>
      <c r="CTN39"/>
      <c r="CTO39" s="124"/>
      <c r="CTP39"/>
      <c r="CTQ39" s="124"/>
      <c r="CTR39"/>
      <c r="CTS39" s="124"/>
      <c r="CTT39"/>
      <c r="CTU39" s="124"/>
      <c r="CTV39"/>
      <c r="CTW39" s="124"/>
      <c r="CTX39"/>
      <c r="CTY39" s="124"/>
      <c r="CTZ39"/>
      <c r="CUA39" s="124"/>
      <c r="CUB39"/>
      <c r="CUC39" s="124"/>
      <c r="CUD39"/>
      <c r="CUE39" s="124"/>
      <c r="CUF39"/>
      <c r="CUG39" s="124"/>
      <c r="CUH39"/>
      <c r="CUI39" s="124"/>
      <c r="CUJ39"/>
      <c r="CUK39" s="124"/>
      <c r="CUL39"/>
      <c r="CUM39" s="124"/>
      <c r="CUN39"/>
      <c r="CUO39" s="124"/>
      <c r="CUP39"/>
      <c r="CUQ39" s="124"/>
      <c r="CUR39"/>
      <c r="CUS39" s="124"/>
      <c r="CUT39"/>
      <c r="CUU39" s="124"/>
      <c r="CUV39"/>
      <c r="CUW39" s="124"/>
      <c r="CUX39"/>
      <c r="CUY39" s="124"/>
      <c r="CUZ39"/>
      <c r="CVA39" s="124"/>
      <c r="CVB39"/>
      <c r="CVC39" s="124"/>
      <c r="CVD39"/>
      <c r="CVE39" s="124"/>
      <c r="CVF39"/>
      <c r="CVG39" s="124"/>
      <c r="CVH39"/>
      <c r="CVI39" s="124"/>
      <c r="CVJ39"/>
      <c r="CVK39" s="124"/>
      <c r="CVL39"/>
      <c r="CVM39" s="124"/>
      <c r="CVN39"/>
      <c r="CVO39" s="124"/>
      <c r="CVP39"/>
      <c r="CVQ39" s="124"/>
      <c r="CVR39"/>
      <c r="CVS39" s="124"/>
      <c r="CVT39"/>
      <c r="CVU39" s="124"/>
      <c r="CVV39"/>
      <c r="CVW39" s="124"/>
      <c r="CVX39"/>
      <c r="CVY39" s="124"/>
      <c r="CVZ39"/>
      <c r="CWA39" s="124"/>
      <c r="CWB39"/>
      <c r="CWC39" s="124"/>
      <c r="CWD39"/>
      <c r="CWE39" s="124"/>
      <c r="CWF39"/>
      <c r="CWG39" s="124"/>
      <c r="CWH39"/>
      <c r="CWI39" s="124"/>
      <c r="CWJ39"/>
      <c r="CWK39" s="124"/>
      <c r="CWL39"/>
      <c r="CWM39" s="124"/>
      <c r="CWN39"/>
      <c r="CWO39" s="124"/>
      <c r="CWP39"/>
      <c r="CWQ39" s="124"/>
      <c r="CWR39"/>
      <c r="CWS39" s="124"/>
      <c r="CWT39"/>
      <c r="CWU39" s="124"/>
      <c r="CWV39"/>
      <c r="CWW39" s="124"/>
      <c r="CWX39"/>
      <c r="CWY39" s="124"/>
      <c r="CWZ39"/>
      <c r="CXA39" s="124"/>
      <c r="CXB39"/>
      <c r="CXC39" s="124"/>
      <c r="CXD39"/>
      <c r="CXE39" s="124"/>
      <c r="CXF39"/>
      <c r="CXG39" s="124"/>
      <c r="CXH39"/>
      <c r="CXI39" s="124"/>
      <c r="CXJ39"/>
      <c r="CXK39" s="124"/>
      <c r="CXL39"/>
      <c r="CXM39" s="124"/>
      <c r="CXN39"/>
      <c r="CXO39" s="124"/>
      <c r="CXP39"/>
      <c r="CXQ39" s="124"/>
      <c r="CXR39"/>
      <c r="CXS39" s="124"/>
      <c r="CXT39"/>
      <c r="CXU39" s="124"/>
      <c r="CXV39"/>
      <c r="CXW39" s="124"/>
      <c r="CXX39"/>
      <c r="CXY39" s="124"/>
      <c r="CXZ39"/>
      <c r="CYA39" s="124"/>
      <c r="CYB39"/>
      <c r="CYC39" s="124"/>
      <c r="CYD39"/>
      <c r="CYE39" s="124"/>
      <c r="CYF39"/>
      <c r="CYG39" s="124"/>
      <c r="CYH39"/>
      <c r="CYI39" s="124"/>
      <c r="CYJ39"/>
      <c r="CYK39" s="124"/>
      <c r="CYL39"/>
      <c r="CYM39" s="124"/>
      <c r="CYN39"/>
      <c r="CYO39" s="124"/>
      <c r="CYP39"/>
      <c r="CYQ39" s="124"/>
      <c r="CYR39"/>
      <c r="CYS39" s="124"/>
      <c r="CYT39"/>
      <c r="CYU39" s="124"/>
      <c r="CYV39"/>
      <c r="CYW39" s="124"/>
      <c r="CYX39"/>
      <c r="CYY39" s="124"/>
      <c r="CYZ39"/>
      <c r="CZA39" s="124"/>
      <c r="CZB39"/>
      <c r="CZC39" s="124"/>
      <c r="CZD39"/>
      <c r="CZE39" s="124"/>
      <c r="CZF39"/>
      <c r="CZG39" s="124"/>
      <c r="CZH39"/>
      <c r="CZI39" s="124"/>
      <c r="CZJ39"/>
      <c r="CZK39" s="124"/>
      <c r="CZL39"/>
      <c r="CZM39" s="124"/>
      <c r="CZN39"/>
      <c r="CZO39" s="124"/>
      <c r="CZP39"/>
      <c r="CZQ39" s="124"/>
      <c r="CZR39"/>
      <c r="CZS39" s="124"/>
      <c r="CZT39"/>
      <c r="CZU39" s="124"/>
      <c r="CZV39"/>
      <c r="CZW39" s="124"/>
      <c r="CZX39"/>
      <c r="CZY39" s="124"/>
      <c r="CZZ39"/>
      <c r="DAA39" s="124"/>
      <c r="DAB39"/>
      <c r="DAC39" s="124"/>
      <c r="DAD39"/>
      <c r="DAE39" s="124"/>
      <c r="DAF39"/>
      <c r="DAG39" s="124"/>
      <c r="DAH39"/>
      <c r="DAI39" s="124"/>
      <c r="DAJ39"/>
      <c r="DAK39" s="124"/>
      <c r="DAL39"/>
      <c r="DAM39" s="124"/>
      <c r="DAN39"/>
      <c r="DAO39" s="124"/>
      <c r="DAP39"/>
      <c r="DAQ39" s="124"/>
      <c r="DAR39"/>
      <c r="DAS39" s="124"/>
      <c r="DAT39"/>
      <c r="DAU39" s="124"/>
      <c r="DAV39"/>
      <c r="DAW39" s="124"/>
      <c r="DAX39"/>
      <c r="DAY39" s="124"/>
      <c r="DAZ39"/>
      <c r="DBA39" s="124"/>
      <c r="DBB39"/>
      <c r="DBC39" s="124"/>
      <c r="DBD39"/>
      <c r="DBE39" s="124"/>
      <c r="DBF39"/>
      <c r="DBG39" s="124"/>
      <c r="DBH39"/>
      <c r="DBI39" s="124"/>
      <c r="DBJ39"/>
      <c r="DBK39" s="124"/>
      <c r="DBL39"/>
      <c r="DBM39" s="124"/>
      <c r="DBN39"/>
      <c r="DBO39" s="124"/>
      <c r="DBP39"/>
      <c r="DBQ39" s="124"/>
      <c r="DBR39"/>
      <c r="DBS39" s="124"/>
      <c r="DBT39"/>
      <c r="DBU39" s="124"/>
      <c r="DBV39"/>
      <c r="DBW39" s="124"/>
      <c r="DBX39"/>
      <c r="DBY39" s="124"/>
      <c r="DBZ39"/>
      <c r="DCA39" s="124"/>
      <c r="DCB39"/>
      <c r="DCC39" s="124"/>
      <c r="DCD39"/>
      <c r="DCE39" s="124"/>
      <c r="DCF39"/>
      <c r="DCG39" s="124"/>
      <c r="DCH39"/>
      <c r="DCI39" s="124"/>
      <c r="DCJ39"/>
      <c r="DCK39" s="124"/>
      <c r="DCL39"/>
      <c r="DCM39" s="124"/>
      <c r="DCN39"/>
      <c r="DCO39" s="124"/>
      <c r="DCP39"/>
      <c r="DCQ39" s="124"/>
      <c r="DCR39"/>
      <c r="DCS39" s="124"/>
      <c r="DCT39"/>
      <c r="DCU39" s="124"/>
      <c r="DCV39"/>
      <c r="DCW39" s="124"/>
      <c r="DCX39"/>
      <c r="DCY39" s="124"/>
      <c r="DCZ39"/>
      <c r="DDA39" s="124"/>
      <c r="DDB39"/>
      <c r="DDC39" s="124"/>
      <c r="DDD39"/>
      <c r="DDE39" s="124"/>
      <c r="DDF39"/>
      <c r="DDG39" s="124"/>
      <c r="DDH39"/>
      <c r="DDI39" s="124"/>
      <c r="DDJ39"/>
      <c r="DDK39" s="124"/>
      <c r="DDL39"/>
      <c r="DDM39" s="124"/>
      <c r="DDN39"/>
      <c r="DDO39" s="124"/>
      <c r="DDP39"/>
      <c r="DDQ39" s="124"/>
      <c r="DDR39"/>
      <c r="DDS39" s="124"/>
      <c r="DDT39"/>
      <c r="DDU39" s="124"/>
      <c r="DDV39"/>
      <c r="DDW39" s="124"/>
      <c r="DDX39"/>
      <c r="DDY39" s="124"/>
      <c r="DDZ39"/>
      <c r="DEA39" s="124"/>
      <c r="DEB39"/>
      <c r="DEC39" s="124"/>
      <c r="DED39"/>
      <c r="DEE39" s="124"/>
      <c r="DEF39"/>
      <c r="DEG39" s="124"/>
      <c r="DEH39"/>
      <c r="DEI39" s="124"/>
      <c r="DEJ39"/>
      <c r="DEK39" s="124"/>
      <c r="DEL39"/>
      <c r="DEM39" s="124"/>
      <c r="DEN39"/>
      <c r="DEO39" s="124"/>
      <c r="DEP39"/>
      <c r="DEQ39" s="124"/>
      <c r="DER39"/>
      <c r="DES39" s="124"/>
      <c r="DET39"/>
      <c r="DEU39" s="124"/>
      <c r="DEV39"/>
      <c r="DEW39" s="124"/>
      <c r="DEX39"/>
      <c r="DEY39" s="124"/>
      <c r="DEZ39"/>
      <c r="DFA39" s="124"/>
      <c r="DFB39"/>
      <c r="DFC39" s="124"/>
      <c r="DFD39"/>
      <c r="DFE39" s="124"/>
      <c r="DFF39"/>
      <c r="DFG39" s="124"/>
      <c r="DFH39"/>
      <c r="DFI39" s="124"/>
      <c r="DFJ39"/>
      <c r="DFK39" s="124"/>
      <c r="DFL39"/>
      <c r="DFM39" s="124"/>
      <c r="DFN39"/>
      <c r="DFO39" s="124"/>
      <c r="DFP39"/>
      <c r="DFQ39" s="124"/>
      <c r="DFR39"/>
      <c r="DFS39" s="124"/>
      <c r="DFT39"/>
      <c r="DFU39" s="124"/>
      <c r="DFV39"/>
      <c r="DFW39" s="124"/>
      <c r="DFX39"/>
      <c r="DFY39" s="124"/>
      <c r="DFZ39"/>
      <c r="DGA39" s="124"/>
      <c r="DGB39"/>
      <c r="DGC39" s="124"/>
      <c r="DGD39"/>
      <c r="DGE39" s="124"/>
      <c r="DGF39"/>
      <c r="DGG39" s="124"/>
      <c r="DGH39"/>
      <c r="DGI39" s="124"/>
      <c r="DGJ39"/>
      <c r="DGK39" s="124"/>
      <c r="DGL39"/>
      <c r="DGM39" s="124"/>
      <c r="DGN39"/>
      <c r="DGO39" s="124"/>
      <c r="DGP39"/>
      <c r="DGQ39" s="124"/>
      <c r="DGR39"/>
      <c r="DGS39" s="124"/>
      <c r="DGT39"/>
      <c r="DGU39" s="124"/>
      <c r="DGV39"/>
      <c r="DGW39" s="124"/>
      <c r="DGX39"/>
      <c r="DGY39" s="124"/>
      <c r="DGZ39"/>
      <c r="DHA39" s="124"/>
      <c r="DHB39"/>
      <c r="DHC39" s="124"/>
      <c r="DHD39"/>
      <c r="DHE39" s="124"/>
      <c r="DHF39"/>
      <c r="DHG39" s="124"/>
      <c r="DHH39"/>
      <c r="DHI39" s="124"/>
      <c r="DHJ39"/>
      <c r="DHK39" s="124"/>
      <c r="DHL39"/>
      <c r="DHM39" s="124"/>
      <c r="DHN39"/>
      <c r="DHO39" s="124"/>
      <c r="DHP39"/>
      <c r="DHQ39" s="124"/>
      <c r="DHR39"/>
      <c r="DHS39" s="124"/>
      <c r="DHT39"/>
      <c r="DHU39" s="124"/>
      <c r="DHV39"/>
      <c r="DHW39" s="124"/>
      <c r="DHX39"/>
      <c r="DHY39" s="124"/>
      <c r="DHZ39"/>
      <c r="DIA39" s="124"/>
      <c r="DIB39"/>
      <c r="DIC39" s="124"/>
      <c r="DID39"/>
      <c r="DIE39" s="124"/>
      <c r="DIF39"/>
      <c r="DIG39" s="124"/>
      <c r="DIH39"/>
      <c r="DII39" s="124"/>
      <c r="DIJ39"/>
      <c r="DIK39" s="124"/>
      <c r="DIL39"/>
      <c r="DIM39" s="124"/>
      <c r="DIN39"/>
      <c r="DIO39" s="124"/>
      <c r="DIP39"/>
      <c r="DIQ39" s="124"/>
      <c r="DIR39"/>
      <c r="DIS39" s="124"/>
      <c r="DIT39"/>
      <c r="DIU39" s="124"/>
      <c r="DIV39"/>
      <c r="DIW39" s="124"/>
      <c r="DIX39"/>
      <c r="DIY39" s="124"/>
      <c r="DIZ39"/>
      <c r="DJA39" s="124"/>
      <c r="DJB39"/>
      <c r="DJC39" s="124"/>
      <c r="DJD39"/>
      <c r="DJE39" s="124"/>
      <c r="DJF39"/>
      <c r="DJG39" s="124"/>
      <c r="DJH39"/>
      <c r="DJI39" s="124"/>
      <c r="DJJ39"/>
      <c r="DJK39" s="124"/>
      <c r="DJL39"/>
      <c r="DJM39" s="124"/>
      <c r="DJN39"/>
      <c r="DJO39" s="124"/>
      <c r="DJP39"/>
      <c r="DJQ39" s="124"/>
      <c r="DJR39"/>
      <c r="DJS39" s="124"/>
      <c r="DJT39"/>
      <c r="DJU39" s="124"/>
      <c r="DJV39"/>
      <c r="DJW39" s="124"/>
      <c r="DJX39"/>
      <c r="DJY39" s="124"/>
      <c r="DJZ39"/>
      <c r="DKA39" s="124"/>
      <c r="DKB39"/>
      <c r="DKC39" s="124"/>
      <c r="DKD39"/>
      <c r="DKE39" s="124"/>
      <c r="DKF39"/>
      <c r="DKG39" s="124"/>
      <c r="DKH39"/>
      <c r="DKI39" s="124"/>
      <c r="DKJ39"/>
      <c r="DKK39" s="124"/>
      <c r="DKL39"/>
      <c r="DKM39" s="124"/>
      <c r="DKN39"/>
      <c r="DKO39" s="124"/>
      <c r="DKP39"/>
      <c r="DKQ39" s="124"/>
      <c r="DKR39"/>
      <c r="DKS39" s="124"/>
      <c r="DKT39"/>
      <c r="DKU39" s="124"/>
      <c r="DKV39"/>
      <c r="DKW39" s="124"/>
      <c r="DKX39"/>
      <c r="DKY39" s="124"/>
      <c r="DKZ39"/>
      <c r="DLA39" s="124"/>
      <c r="DLB39"/>
      <c r="DLC39" s="124"/>
      <c r="DLD39"/>
      <c r="DLE39" s="124"/>
      <c r="DLF39"/>
      <c r="DLG39" s="124"/>
      <c r="DLH39"/>
      <c r="DLI39" s="124"/>
      <c r="DLJ39"/>
      <c r="DLK39" s="124"/>
      <c r="DLL39"/>
      <c r="DLM39" s="124"/>
      <c r="DLN39"/>
      <c r="DLO39" s="124"/>
      <c r="DLP39"/>
      <c r="DLQ39" s="124"/>
      <c r="DLR39"/>
      <c r="DLS39" s="124"/>
      <c r="DLT39"/>
      <c r="DLU39" s="124"/>
      <c r="DLV39"/>
      <c r="DLW39" s="124"/>
      <c r="DLX39"/>
      <c r="DLY39" s="124"/>
      <c r="DLZ39"/>
      <c r="DMA39" s="124"/>
      <c r="DMB39"/>
      <c r="DMC39" s="124"/>
      <c r="DMD39"/>
      <c r="DME39" s="124"/>
      <c r="DMF39"/>
      <c r="DMG39" s="124"/>
      <c r="DMH39"/>
      <c r="DMI39" s="124"/>
      <c r="DMJ39"/>
      <c r="DMK39" s="124"/>
      <c r="DML39"/>
      <c r="DMM39" s="124"/>
      <c r="DMN39"/>
      <c r="DMO39" s="124"/>
      <c r="DMP39"/>
      <c r="DMQ39" s="124"/>
      <c r="DMR39"/>
      <c r="DMS39" s="124"/>
      <c r="DMT39"/>
      <c r="DMU39" s="124"/>
      <c r="DMV39"/>
      <c r="DMW39" s="124"/>
      <c r="DMX39"/>
      <c r="DMY39" s="124"/>
      <c r="DMZ39"/>
      <c r="DNA39" s="124"/>
      <c r="DNB39"/>
      <c r="DNC39" s="124"/>
      <c r="DND39"/>
      <c r="DNE39" s="124"/>
      <c r="DNF39"/>
      <c r="DNG39" s="124"/>
      <c r="DNH39"/>
      <c r="DNI39" s="124"/>
      <c r="DNJ39"/>
      <c r="DNK39" s="124"/>
      <c r="DNL39"/>
      <c r="DNM39" s="124"/>
      <c r="DNN39"/>
      <c r="DNO39" s="124"/>
      <c r="DNP39"/>
      <c r="DNQ39" s="124"/>
      <c r="DNR39"/>
      <c r="DNS39" s="124"/>
      <c r="DNT39"/>
      <c r="DNU39" s="124"/>
      <c r="DNV39"/>
      <c r="DNW39" s="124"/>
      <c r="DNX39"/>
      <c r="DNY39" s="124"/>
      <c r="DNZ39"/>
      <c r="DOA39" s="124"/>
      <c r="DOB39"/>
      <c r="DOC39" s="124"/>
      <c r="DOD39"/>
      <c r="DOE39" s="124"/>
      <c r="DOF39"/>
      <c r="DOG39" s="124"/>
      <c r="DOH39"/>
      <c r="DOI39" s="124"/>
      <c r="DOJ39"/>
      <c r="DOK39" s="124"/>
      <c r="DOL39"/>
      <c r="DOM39" s="124"/>
      <c r="DON39"/>
      <c r="DOO39" s="124"/>
      <c r="DOP39"/>
      <c r="DOQ39" s="124"/>
      <c r="DOR39"/>
      <c r="DOS39" s="124"/>
      <c r="DOT39"/>
      <c r="DOU39" s="124"/>
      <c r="DOV39"/>
      <c r="DOW39" s="124"/>
      <c r="DOX39"/>
      <c r="DOY39" s="124"/>
      <c r="DOZ39"/>
      <c r="DPA39" s="124"/>
      <c r="DPB39"/>
      <c r="DPC39" s="124"/>
      <c r="DPD39"/>
      <c r="DPE39" s="124"/>
      <c r="DPF39"/>
      <c r="DPG39" s="124"/>
      <c r="DPH39"/>
      <c r="DPI39" s="124"/>
      <c r="DPJ39"/>
      <c r="DPK39" s="124"/>
      <c r="DPL39"/>
      <c r="DPM39" s="124"/>
      <c r="DPN39"/>
      <c r="DPO39" s="124"/>
      <c r="DPP39"/>
      <c r="DPQ39" s="124"/>
      <c r="DPR39"/>
      <c r="DPS39" s="124"/>
      <c r="DPT39"/>
      <c r="DPU39" s="124"/>
      <c r="DPV39"/>
      <c r="DPW39" s="124"/>
      <c r="DPX39"/>
      <c r="DPY39" s="124"/>
      <c r="DPZ39"/>
      <c r="DQA39" s="124"/>
      <c r="DQB39"/>
      <c r="DQC39" s="124"/>
      <c r="DQD39"/>
      <c r="DQE39" s="124"/>
      <c r="DQF39"/>
      <c r="DQG39" s="124"/>
      <c r="DQH39"/>
      <c r="DQI39" s="124"/>
      <c r="DQJ39"/>
      <c r="DQK39" s="124"/>
      <c r="DQL39"/>
      <c r="DQM39" s="124"/>
      <c r="DQN39"/>
      <c r="DQO39" s="124"/>
      <c r="DQP39"/>
      <c r="DQQ39" s="124"/>
      <c r="DQR39"/>
      <c r="DQS39" s="124"/>
      <c r="DQT39"/>
      <c r="DQU39" s="124"/>
      <c r="DQV39"/>
      <c r="DQW39" s="124"/>
      <c r="DQX39"/>
      <c r="DQY39" s="124"/>
      <c r="DQZ39"/>
      <c r="DRA39" s="124"/>
      <c r="DRB39"/>
      <c r="DRC39" s="124"/>
      <c r="DRD39"/>
      <c r="DRE39" s="124"/>
      <c r="DRF39"/>
      <c r="DRG39" s="124"/>
      <c r="DRH39"/>
      <c r="DRI39" s="124"/>
      <c r="DRJ39"/>
      <c r="DRK39" s="124"/>
      <c r="DRL39"/>
      <c r="DRM39" s="124"/>
      <c r="DRN39"/>
      <c r="DRO39" s="124"/>
      <c r="DRP39"/>
      <c r="DRQ39" s="124"/>
      <c r="DRR39"/>
      <c r="DRS39" s="124"/>
      <c r="DRT39"/>
      <c r="DRU39" s="124"/>
      <c r="DRV39"/>
      <c r="DRW39" s="124"/>
      <c r="DRX39"/>
      <c r="DRY39" s="124"/>
      <c r="DRZ39"/>
      <c r="DSA39" s="124"/>
      <c r="DSB39"/>
      <c r="DSC39" s="124"/>
      <c r="DSD39"/>
      <c r="DSE39" s="124"/>
      <c r="DSF39"/>
      <c r="DSG39" s="124"/>
      <c r="DSH39"/>
      <c r="DSI39" s="124"/>
      <c r="DSJ39"/>
      <c r="DSK39" s="124"/>
      <c r="DSL39"/>
      <c r="DSM39" s="124"/>
      <c r="DSN39"/>
      <c r="DSO39" s="124"/>
      <c r="DSP39"/>
      <c r="DSQ39" s="124"/>
      <c r="DSR39"/>
      <c r="DSS39" s="124"/>
      <c r="DST39"/>
      <c r="DSU39" s="124"/>
      <c r="DSV39"/>
      <c r="DSW39" s="124"/>
      <c r="DSX39"/>
      <c r="DSY39" s="124"/>
      <c r="DSZ39"/>
      <c r="DTA39" s="124"/>
      <c r="DTB39"/>
      <c r="DTC39" s="124"/>
      <c r="DTD39"/>
      <c r="DTE39" s="124"/>
      <c r="DTF39"/>
      <c r="DTG39" s="124"/>
      <c r="DTH39"/>
      <c r="DTI39" s="124"/>
      <c r="DTJ39"/>
      <c r="DTK39" s="124"/>
      <c r="DTL39"/>
      <c r="DTM39" s="124"/>
      <c r="DTN39"/>
      <c r="DTO39" s="124"/>
      <c r="DTP39"/>
      <c r="DTQ39" s="124"/>
      <c r="DTR39"/>
      <c r="DTS39" s="124"/>
      <c r="DTT39"/>
      <c r="DTU39" s="124"/>
      <c r="DTV39"/>
      <c r="DTW39" s="124"/>
      <c r="DTX39"/>
      <c r="DTY39" s="124"/>
      <c r="DTZ39"/>
      <c r="DUA39" s="124"/>
      <c r="DUB39"/>
      <c r="DUC39" s="124"/>
      <c r="DUD39"/>
      <c r="DUE39" s="124"/>
      <c r="DUF39"/>
      <c r="DUG39" s="124"/>
      <c r="DUH39"/>
      <c r="DUI39" s="124"/>
      <c r="DUJ39"/>
      <c r="DUK39" s="124"/>
      <c r="DUL39"/>
      <c r="DUM39" s="124"/>
      <c r="DUN39"/>
      <c r="DUO39" s="124"/>
      <c r="DUP39"/>
      <c r="DUQ39" s="124"/>
      <c r="DUR39"/>
      <c r="DUS39" s="124"/>
      <c r="DUT39"/>
      <c r="DUU39" s="124"/>
      <c r="DUV39"/>
      <c r="DUW39" s="124"/>
      <c r="DUX39"/>
      <c r="DUY39" s="124"/>
      <c r="DUZ39"/>
      <c r="DVA39" s="124"/>
      <c r="DVB39"/>
      <c r="DVC39" s="124"/>
      <c r="DVD39"/>
      <c r="DVE39" s="124"/>
      <c r="DVF39"/>
      <c r="DVG39" s="124"/>
      <c r="DVH39"/>
      <c r="DVI39" s="124"/>
      <c r="DVJ39"/>
      <c r="DVK39" s="124"/>
      <c r="DVL39"/>
      <c r="DVM39" s="124"/>
      <c r="DVN39"/>
      <c r="DVO39" s="124"/>
      <c r="DVP39"/>
      <c r="DVQ39" s="124"/>
      <c r="DVR39"/>
      <c r="DVS39" s="124"/>
      <c r="DVT39"/>
      <c r="DVU39" s="124"/>
      <c r="DVV39"/>
      <c r="DVW39" s="124"/>
      <c r="DVX39"/>
      <c r="DVY39" s="124"/>
      <c r="DVZ39"/>
      <c r="DWA39" s="124"/>
      <c r="DWB39"/>
      <c r="DWC39" s="124"/>
      <c r="DWD39"/>
      <c r="DWE39" s="124"/>
      <c r="DWF39"/>
      <c r="DWG39" s="124"/>
      <c r="DWH39"/>
      <c r="DWI39" s="124"/>
      <c r="DWJ39"/>
      <c r="DWK39" s="124"/>
      <c r="DWL39"/>
      <c r="DWM39" s="124"/>
      <c r="DWN39"/>
      <c r="DWO39" s="124"/>
      <c r="DWP39"/>
      <c r="DWQ39" s="124"/>
      <c r="DWR39"/>
      <c r="DWS39" s="124"/>
      <c r="DWT39"/>
      <c r="DWU39" s="124"/>
      <c r="DWV39"/>
      <c r="DWW39" s="124"/>
      <c r="DWX39"/>
      <c r="DWY39" s="124"/>
      <c r="DWZ39"/>
      <c r="DXA39" s="124"/>
      <c r="DXB39"/>
      <c r="DXC39" s="124"/>
      <c r="DXD39"/>
      <c r="DXE39" s="124"/>
      <c r="DXF39"/>
      <c r="DXG39" s="124"/>
      <c r="DXH39"/>
      <c r="DXI39" s="124"/>
      <c r="DXJ39"/>
      <c r="DXK39" s="124"/>
      <c r="DXL39"/>
      <c r="DXM39" s="124"/>
      <c r="DXN39"/>
      <c r="DXO39" s="124"/>
      <c r="DXP39"/>
      <c r="DXQ39" s="124"/>
      <c r="DXR39"/>
      <c r="DXS39" s="124"/>
      <c r="DXT39"/>
      <c r="DXU39" s="124"/>
      <c r="DXV39"/>
      <c r="DXW39" s="124"/>
      <c r="DXX39"/>
      <c r="DXY39" s="124"/>
      <c r="DXZ39"/>
      <c r="DYA39" s="124"/>
      <c r="DYB39"/>
      <c r="DYC39" s="124"/>
      <c r="DYD39"/>
      <c r="DYE39" s="124"/>
      <c r="DYF39"/>
      <c r="DYG39" s="124"/>
      <c r="DYH39"/>
      <c r="DYI39" s="124"/>
      <c r="DYJ39"/>
      <c r="DYK39" s="124"/>
      <c r="DYL39"/>
      <c r="DYM39" s="124"/>
      <c r="DYN39"/>
      <c r="DYO39" s="124"/>
      <c r="DYP39"/>
      <c r="DYQ39" s="124"/>
      <c r="DYR39"/>
      <c r="DYS39" s="124"/>
      <c r="DYT39"/>
      <c r="DYU39" s="124"/>
      <c r="DYV39"/>
      <c r="DYW39" s="124"/>
      <c r="DYX39"/>
      <c r="DYY39" s="124"/>
      <c r="DYZ39"/>
      <c r="DZA39" s="124"/>
      <c r="DZB39"/>
      <c r="DZC39" s="124"/>
      <c r="DZD39"/>
      <c r="DZE39" s="124"/>
      <c r="DZF39"/>
      <c r="DZG39" s="124"/>
      <c r="DZH39"/>
      <c r="DZI39" s="124"/>
      <c r="DZJ39"/>
      <c r="DZK39" s="124"/>
      <c r="DZL39"/>
      <c r="DZM39" s="124"/>
      <c r="DZN39"/>
      <c r="DZO39" s="124"/>
      <c r="DZP39"/>
      <c r="DZQ39" s="124"/>
      <c r="DZR39"/>
      <c r="DZS39" s="124"/>
      <c r="DZT39"/>
      <c r="DZU39" s="124"/>
      <c r="DZV39"/>
      <c r="DZW39" s="124"/>
      <c r="DZX39"/>
      <c r="DZY39" s="124"/>
      <c r="DZZ39"/>
      <c r="EAA39" s="124"/>
      <c r="EAB39"/>
      <c r="EAC39" s="124"/>
      <c r="EAD39"/>
      <c r="EAE39" s="124"/>
      <c r="EAF39"/>
      <c r="EAG39" s="124"/>
      <c r="EAH39"/>
      <c r="EAI39" s="124"/>
      <c r="EAJ39"/>
      <c r="EAK39" s="124"/>
      <c r="EAL39"/>
      <c r="EAM39" s="124"/>
      <c r="EAN39"/>
      <c r="EAO39" s="124"/>
      <c r="EAP39"/>
      <c r="EAQ39" s="124"/>
      <c r="EAR39"/>
      <c r="EAS39" s="124"/>
      <c r="EAT39"/>
      <c r="EAU39" s="124"/>
      <c r="EAV39"/>
      <c r="EAW39" s="124"/>
      <c r="EAX39"/>
      <c r="EAY39" s="124"/>
      <c r="EAZ39"/>
      <c r="EBA39" s="124"/>
      <c r="EBB39"/>
      <c r="EBC39" s="124"/>
      <c r="EBD39"/>
      <c r="EBE39" s="124"/>
      <c r="EBF39"/>
      <c r="EBG39" s="124"/>
      <c r="EBH39"/>
      <c r="EBI39" s="124"/>
      <c r="EBJ39"/>
      <c r="EBK39" s="124"/>
      <c r="EBL39"/>
      <c r="EBM39" s="124"/>
      <c r="EBN39"/>
      <c r="EBO39" s="124"/>
      <c r="EBP39"/>
      <c r="EBQ39" s="124"/>
      <c r="EBR39"/>
      <c r="EBS39" s="124"/>
      <c r="EBT39"/>
      <c r="EBU39" s="124"/>
      <c r="EBV39"/>
      <c r="EBW39" s="124"/>
      <c r="EBX39"/>
      <c r="EBY39" s="124"/>
      <c r="EBZ39"/>
      <c r="ECA39" s="124"/>
      <c r="ECB39"/>
      <c r="ECC39" s="124"/>
      <c r="ECD39"/>
      <c r="ECE39" s="124"/>
      <c r="ECF39"/>
      <c r="ECG39" s="124"/>
      <c r="ECH39"/>
      <c r="ECI39" s="124"/>
      <c r="ECJ39"/>
      <c r="ECK39" s="124"/>
      <c r="ECL39"/>
      <c r="ECM39" s="124"/>
      <c r="ECN39"/>
      <c r="ECO39" s="124"/>
      <c r="ECP39"/>
      <c r="ECQ39" s="124"/>
      <c r="ECR39"/>
      <c r="ECS39" s="124"/>
      <c r="ECT39"/>
      <c r="ECU39" s="124"/>
      <c r="ECV39"/>
      <c r="ECW39" s="124"/>
      <c r="ECX39"/>
      <c r="ECY39" s="124"/>
      <c r="ECZ39"/>
      <c r="EDA39" s="124"/>
      <c r="EDB39"/>
      <c r="EDC39" s="124"/>
      <c r="EDD39"/>
      <c r="EDE39" s="124"/>
      <c r="EDF39"/>
      <c r="EDG39" s="124"/>
      <c r="EDH39"/>
      <c r="EDI39" s="124"/>
      <c r="EDJ39"/>
      <c r="EDK39" s="124"/>
      <c r="EDL39"/>
      <c r="EDM39" s="124"/>
      <c r="EDN39"/>
      <c r="EDO39" s="124"/>
      <c r="EDP39"/>
      <c r="EDQ39" s="124"/>
      <c r="EDR39"/>
      <c r="EDS39" s="124"/>
      <c r="EDT39"/>
      <c r="EDU39" s="124"/>
      <c r="EDV39"/>
      <c r="EDW39" s="124"/>
      <c r="EDX39"/>
      <c r="EDY39" s="124"/>
      <c r="EDZ39"/>
      <c r="EEA39" s="124"/>
      <c r="EEB39"/>
      <c r="EEC39" s="124"/>
      <c r="EED39"/>
      <c r="EEE39" s="124"/>
      <c r="EEF39"/>
      <c r="EEG39" s="124"/>
      <c r="EEH39"/>
      <c r="EEI39" s="124"/>
      <c r="EEJ39"/>
      <c r="EEK39" s="124"/>
      <c r="EEL39"/>
      <c r="EEM39" s="124"/>
      <c r="EEN39"/>
      <c r="EEO39" s="124"/>
      <c r="EEP39"/>
      <c r="EEQ39" s="124"/>
      <c r="EER39"/>
      <c r="EES39" s="124"/>
      <c r="EET39"/>
      <c r="EEU39" s="124"/>
      <c r="EEV39"/>
      <c r="EEW39" s="124"/>
      <c r="EEX39"/>
      <c r="EEY39" s="124"/>
      <c r="EEZ39"/>
      <c r="EFA39" s="124"/>
      <c r="EFB39"/>
      <c r="EFC39" s="124"/>
      <c r="EFD39"/>
      <c r="EFE39" s="124"/>
      <c r="EFF39"/>
      <c r="EFG39" s="124"/>
      <c r="EFH39"/>
      <c r="EFI39" s="124"/>
      <c r="EFJ39"/>
      <c r="EFK39" s="124"/>
      <c r="EFL39"/>
      <c r="EFM39" s="124"/>
      <c r="EFN39"/>
      <c r="EFO39" s="124"/>
      <c r="EFP39"/>
      <c r="EFQ39" s="124"/>
      <c r="EFR39"/>
      <c r="EFS39" s="124"/>
      <c r="EFT39"/>
      <c r="EFU39" s="124"/>
      <c r="EFV39"/>
      <c r="EFW39" s="124"/>
      <c r="EFX39"/>
      <c r="EFY39" s="124"/>
      <c r="EFZ39"/>
      <c r="EGA39" s="124"/>
      <c r="EGB39"/>
      <c r="EGC39" s="124"/>
      <c r="EGD39"/>
      <c r="EGE39" s="124"/>
      <c r="EGF39"/>
      <c r="EGG39" s="124"/>
      <c r="EGH39"/>
      <c r="EGI39" s="124"/>
      <c r="EGJ39"/>
      <c r="EGK39" s="124"/>
      <c r="EGL39"/>
      <c r="EGM39" s="124"/>
      <c r="EGN39"/>
      <c r="EGO39" s="124"/>
      <c r="EGP39"/>
      <c r="EGQ39" s="124"/>
      <c r="EGR39"/>
      <c r="EGS39" s="124"/>
      <c r="EGT39"/>
      <c r="EGU39" s="124"/>
      <c r="EGV39"/>
      <c r="EGW39" s="124"/>
      <c r="EGX39"/>
      <c r="EGY39" s="124"/>
      <c r="EGZ39"/>
      <c r="EHA39" s="124"/>
      <c r="EHB39"/>
      <c r="EHC39" s="124"/>
      <c r="EHD39"/>
      <c r="EHE39" s="124"/>
      <c r="EHF39"/>
      <c r="EHG39" s="124"/>
      <c r="EHH39"/>
      <c r="EHI39" s="124"/>
      <c r="EHJ39"/>
      <c r="EHK39" s="124"/>
      <c r="EHL39"/>
      <c r="EHM39" s="124"/>
      <c r="EHN39"/>
      <c r="EHO39" s="124"/>
      <c r="EHP39"/>
      <c r="EHQ39" s="124"/>
      <c r="EHR39"/>
      <c r="EHS39" s="124"/>
      <c r="EHT39"/>
      <c r="EHU39" s="124"/>
      <c r="EHV39"/>
      <c r="EHW39" s="124"/>
      <c r="EHX39"/>
      <c r="EHY39" s="124"/>
      <c r="EHZ39"/>
      <c r="EIA39" s="124"/>
      <c r="EIB39"/>
      <c r="EIC39" s="124"/>
      <c r="EID39"/>
      <c r="EIE39" s="124"/>
      <c r="EIF39"/>
      <c r="EIG39" s="124"/>
      <c r="EIH39"/>
      <c r="EII39" s="124"/>
      <c r="EIJ39"/>
      <c r="EIK39" s="124"/>
      <c r="EIL39"/>
      <c r="EIM39" s="124"/>
      <c r="EIN39"/>
      <c r="EIO39" s="124"/>
      <c r="EIP39"/>
      <c r="EIQ39" s="124"/>
      <c r="EIR39"/>
      <c r="EIS39" s="124"/>
      <c r="EIT39"/>
      <c r="EIU39" s="124"/>
      <c r="EIV39"/>
      <c r="EIW39" s="124"/>
      <c r="EIX39"/>
      <c r="EIY39" s="124"/>
      <c r="EIZ39"/>
      <c r="EJA39" s="124"/>
      <c r="EJB39"/>
      <c r="EJC39" s="124"/>
      <c r="EJD39"/>
      <c r="EJE39" s="124"/>
      <c r="EJF39"/>
      <c r="EJG39" s="124"/>
      <c r="EJH39"/>
      <c r="EJI39" s="124"/>
      <c r="EJJ39"/>
      <c r="EJK39" s="124"/>
      <c r="EJL39"/>
      <c r="EJM39" s="124"/>
      <c r="EJN39"/>
      <c r="EJO39" s="124"/>
      <c r="EJP39"/>
      <c r="EJQ39" s="124"/>
      <c r="EJR39"/>
      <c r="EJS39" s="124"/>
      <c r="EJT39"/>
      <c r="EJU39" s="124"/>
      <c r="EJV39"/>
      <c r="EJW39" s="124"/>
      <c r="EJX39"/>
      <c r="EJY39" s="124"/>
      <c r="EJZ39"/>
      <c r="EKA39" s="124"/>
      <c r="EKB39"/>
      <c r="EKC39" s="124"/>
      <c r="EKD39"/>
      <c r="EKE39" s="124"/>
      <c r="EKF39"/>
      <c r="EKG39" s="124"/>
      <c r="EKH39"/>
      <c r="EKI39" s="124"/>
      <c r="EKJ39"/>
      <c r="EKK39" s="124"/>
      <c r="EKL39"/>
      <c r="EKM39" s="124"/>
      <c r="EKN39"/>
      <c r="EKO39" s="124"/>
      <c r="EKP39"/>
      <c r="EKQ39" s="124"/>
      <c r="EKR39"/>
      <c r="EKS39" s="124"/>
      <c r="EKT39"/>
      <c r="EKU39" s="124"/>
      <c r="EKV39"/>
      <c r="EKW39" s="124"/>
      <c r="EKX39"/>
      <c r="EKY39" s="124"/>
      <c r="EKZ39"/>
      <c r="ELA39" s="124"/>
      <c r="ELB39"/>
      <c r="ELC39" s="124"/>
      <c r="ELD39"/>
      <c r="ELE39" s="124"/>
      <c r="ELF39"/>
      <c r="ELG39" s="124"/>
      <c r="ELH39"/>
      <c r="ELI39" s="124"/>
      <c r="ELJ39"/>
      <c r="ELK39" s="124"/>
      <c r="ELL39"/>
      <c r="ELM39" s="124"/>
      <c r="ELN39"/>
      <c r="ELO39" s="124"/>
      <c r="ELP39"/>
      <c r="ELQ39" s="124"/>
      <c r="ELR39"/>
      <c r="ELS39" s="124"/>
      <c r="ELT39"/>
      <c r="ELU39" s="124"/>
      <c r="ELV39"/>
      <c r="ELW39" s="124"/>
      <c r="ELX39"/>
      <c r="ELY39" s="124"/>
      <c r="ELZ39"/>
      <c r="EMA39" s="124"/>
      <c r="EMB39"/>
      <c r="EMC39" s="124"/>
      <c r="EMD39"/>
      <c r="EME39" s="124"/>
      <c r="EMF39"/>
      <c r="EMG39" s="124"/>
      <c r="EMH39"/>
      <c r="EMI39" s="124"/>
      <c r="EMJ39"/>
      <c r="EMK39" s="124"/>
      <c r="EML39"/>
      <c r="EMM39" s="124"/>
      <c r="EMN39"/>
      <c r="EMO39" s="124"/>
      <c r="EMP39"/>
      <c r="EMQ39" s="124"/>
      <c r="EMR39"/>
      <c r="EMS39" s="124"/>
      <c r="EMT39"/>
      <c r="EMU39" s="124"/>
      <c r="EMV39"/>
      <c r="EMW39" s="124"/>
      <c r="EMX39"/>
      <c r="EMY39" s="124"/>
      <c r="EMZ39"/>
      <c r="ENA39" s="124"/>
      <c r="ENB39"/>
      <c r="ENC39" s="124"/>
      <c r="END39"/>
      <c r="ENE39" s="124"/>
      <c r="ENF39"/>
      <c r="ENG39" s="124"/>
      <c r="ENH39"/>
      <c r="ENI39" s="124"/>
      <c r="ENJ39"/>
      <c r="ENK39" s="124"/>
      <c r="ENL39"/>
      <c r="ENM39" s="124"/>
      <c r="ENN39"/>
      <c r="ENO39" s="124"/>
      <c r="ENP39"/>
      <c r="ENQ39" s="124"/>
      <c r="ENR39"/>
      <c r="ENS39" s="124"/>
      <c r="ENT39"/>
      <c r="ENU39" s="124"/>
      <c r="ENV39"/>
      <c r="ENW39" s="124"/>
      <c r="ENX39"/>
      <c r="ENY39" s="124"/>
      <c r="ENZ39"/>
      <c r="EOA39" s="124"/>
      <c r="EOB39"/>
      <c r="EOC39" s="124"/>
      <c r="EOD39"/>
      <c r="EOE39" s="124"/>
      <c r="EOF39"/>
      <c r="EOG39" s="124"/>
      <c r="EOH39"/>
      <c r="EOI39" s="124"/>
      <c r="EOJ39"/>
      <c r="EOK39" s="124"/>
      <c r="EOL39"/>
      <c r="EOM39" s="124"/>
      <c r="EON39"/>
      <c r="EOO39" s="124"/>
      <c r="EOP39"/>
      <c r="EOQ39" s="124"/>
      <c r="EOR39"/>
      <c r="EOS39" s="124"/>
      <c r="EOT39"/>
      <c r="EOU39" s="124"/>
      <c r="EOV39"/>
      <c r="EOW39" s="124"/>
      <c r="EOX39"/>
      <c r="EOY39" s="124"/>
      <c r="EOZ39"/>
      <c r="EPA39" s="124"/>
      <c r="EPB39"/>
      <c r="EPC39" s="124"/>
      <c r="EPD39"/>
      <c r="EPE39" s="124"/>
      <c r="EPF39"/>
      <c r="EPG39" s="124"/>
      <c r="EPH39"/>
      <c r="EPI39" s="124"/>
      <c r="EPJ39"/>
      <c r="EPK39" s="124"/>
      <c r="EPL39"/>
      <c r="EPM39" s="124"/>
      <c r="EPN39"/>
      <c r="EPO39" s="124"/>
      <c r="EPP39"/>
      <c r="EPQ39" s="124"/>
      <c r="EPR39"/>
      <c r="EPS39" s="124"/>
      <c r="EPT39"/>
      <c r="EPU39" s="124"/>
      <c r="EPV39"/>
      <c r="EPW39" s="124"/>
      <c r="EPX39"/>
      <c r="EPY39" s="124"/>
      <c r="EPZ39"/>
      <c r="EQA39" s="124"/>
      <c r="EQB39"/>
      <c r="EQC39" s="124"/>
      <c r="EQD39"/>
      <c r="EQE39" s="124"/>
      <c r="EQF39"/>
      <c r="EQG39" s="124"/>
      <c r="EQH39"/>
      <c r="EQI39" s="124"/>
      <c r="EQJ39"/>
      <c r="EQK39" s="124"/>
      <c r="EQL39"/>
      <c r="EQM39" s="124"/>
      <c r="EQN39"/>
      <c r="EQO39" s="124"/>
      <c r="EQP39"/>
      <c r="EQQ39" s="124"/>
      <c r="EQR39"/>
      <c r="EQS39" s="124"/>
      <c r="EQT39"/>
      <c r="EQU39" s="124"/>
      <c r="EQV39"/>
      <c r="EQW39" s="124"/>
      <c r="EQX39"/>
      <c r="EQY39" s="124"/>
      <c r="EQZ39"/>
      <c r="ERA39" s="124"/>
      <c r="ERB39"/>
      <c r="ERC39" s="124"/>
      <c r="ERD39"/>
      <c r="ERE39" s="124"/>
      <c r="ERF39"/>
      <c r="ERG39" s="124"/>
      <c r="ERH39"/>
      <c r="ERI39" s="124"/>
      <c r="ERJ39"/>
      <c r="ERK39" s="124"/>
      <c r="ERL39"/>
      <c r="ERM39" s="124"/>
      <c r="ERN39"/>
      <c r="ERO39" s="124"/>
      <c r="ERP39"/>
      <c r="ERQ39" s="124"/>
      <c r="ERR39"/>
      <c r="ERS39" s="124"/>
      <c r="ERT39"/>
      <c r="ERU39" s="124"/>
      <c r="ERV39"/>
      <c r="ERW39" s="124"/>
      <c r="ERX39"/>
      <c r="ERY39" s="124"/>
      <c r="ERZ39"/>
      <c r="ESA39" s="124"/>
      <c r="ESB39"/>
      <c r="ESC39" s="124"/>
      <c r="ESD39"/>
      <c r="ESE39" s="124"/>
      <c r="ESF39"/>
      <c r="ESG39" s="124"/>
      <c r="ESH39"/>
      <c r="ESI39" s="124"/>
      <c r="ESJ39"/>
      <c r="ESK39" s="124"/>
      <c r="ESL39"/>
      <c r="ESM39" s="124"/>
      <c r="ESN39"/>
      <c r="ESO39" s="124"/>
      <c r="ESP39"/>
      <c r="ESQ39" s="124"/>
      <c r="ESR39"/>
      <c r="ESS39" s="124"/>
      <c r="EST39"/>
      <c r="ESU39" s="124"/>
      <c r="ESV39"/>
      <c r="ESW39" s="124"/>
      <c r="ESX39"/>
      <c r="ESY39" s="124"/>
      <c r="ESZ39"/>
      <c r="ETA39" s="124"/>
      <c r="ETB39"/>
      <c r="ETC39" s="124"/>
      <c r="ETD39"/>
      <c r="ETE39" s="124"/>
      <c r="ETF39"/>
      <c r="ETG39" s="124"/>
      <c r="ETH39"/>
      <c r="ETI39" s="124"/>
      <c r="ETJ39"/>
      <c r="ETK39" s="124"/>
      <c r="ETL39"/>
      <c r="ETM39" s="124"/>
      <c r="ETN39"/>
      <c r="ETO39" s="124"/>
      <c r="ETP39"/>
      <c r="ETQ39" s="124"/>
      <c r="ETR39"/>
      <c r="ETS39" s="124"/>
      <c r="ETT39"/>
      <c r="ETU39" s="124"/>
      <c r="ETV39"/>
      <c r="ETW39" s="124"/>
      <c r="ETX39"/>
      <c r="ETY39" s="124"/>
      <c r="ETZ39"/>
      <c r="EUA39" s="124"/>
      <c r="EUB39"/>
      <c r="EUC39" s="124"/>
      <c r="EUD39"/>
      <c r="EUE39" s="124"/>
      <c r="EUF39"/>
      <c r="EUG39" s="124"/>
      <c r="EUH39"/>
      <c r="EUI39" s="124"/>
      <c r="EUJ39"/>
      <c r="EUK39" s="124"/>
      <c r="EUL39"/>
      <c r="EUM39" s="124"/>
      <c r="EUN39"/>
      <c r="EUO39" s="124"/>
      <c r="EUP39"/>
      <c r="EUQ39" s="124"/>
      <c r="EUR39"/>
      <c r="EUS39" s="124"/>
      <c r="EUT39"/>
      <c r="EUU39" s="124"/>
      <c r="EUV39"/>
      <c r="EUW39" s="124"/>
      <c r="EUX39"/>
      <c r="EUY39" s="124"/>
      <c r="EUZ39"/>
      <c r="EVA39" s="124"/>
      <c r="EVB39"/>
      <c r="EVC39" s="124"/>
      <c r="EVD39"/>
      <c r="EVE39" s="124"/>
      <c r="EVF39"/>
      <c r="EVG39" s="124"/>
      <c r="EVH39"/>
      <c r="EVI39" s="124"/>
      <c r="EVJ39"/>
      <c r="EVK39" s="124"/>
      <c r="EVL39"/>
      <c r="EVM39" s="124"/>
      <c r="EVN39"/>
      <c r="EVO39" s="124"/>
      <c r="EVP39"/>
      <c r="EVQ39" s="124"/>
      <c r="EVR39"/>
      <c r="EVS39" s="124"/>
      <c r="EVT39"/>
      <c r="EVU39" s="124"/>
      <c r="EVV39"/>
      <c r="EVW39" s="124"/>
      <c r="EVX39"/>
      <c r="EVY39" s="124"/>
      <c r="EVZ39"/>
      <c r="EWA39" s="124"/>
      <c r="EWB39"/>
      <c r="EWC39" s="124"/>
      <c r="EWD39"/>
      <c r="EWE39" s="124"/>
      <c r="EWF39"/>
      <c r="EWG39" s="124"/>
      <c r="EWH39"/>
      <c r="EWI39" s="124"/>
      <c r="EWJ39"/>
      <c r="EWK39" s="124"/>
      <c r="EWL39"/>
      <c r="EWM39" s="124"/>
      <c r="EWN39"/>
      <c r="EWO39" s="124"/>
      <c r="EWP39"/>
      <c r="EWQ39" s="124"/>
      <c r="EWR39"/>
      <c r="EWS39" s="124"/>
      <c r="EWT39"/>
      <c r="EWU39" s="124"/>
      <c r="EWV39"/>
      <c r="EWW39" s="124"/>
      <c r="EWX39"/>
      <c r="EWY39" s="124"/>
      <c r="EWZ39"/>
      <c r="EXA39" s="124"/>
      <c r="EXB39"/>
      <c r="EXC39" s="124"/>
      <c r="EXD39"/>
      <c r="EXE39" s="124"/>
      <c r="EXF39"/>
      <c r="EXG39" s="124"/>
      <c r="EXH39"/>
      <c r="EXI39" s="124"/>
      <c r="EXJ39"/>
      <c r="EXK39" s="124"/>
      <c r="EXL39"/>
      <c r="EXM39" s="124"/>
      <c r="EXN39"/>
      <c r="EXO39" s="124"/>
      <c r="EXP39"/>
      <c r="EXQ39" s="124"/>
      <c r="EXR39"/>
      <c r="EXS39" s="124"/>
      <c r="EXT39"/>
      <c r="EXU39" s="124"/>
      <c r="EXV39"/>
      <c r="EXW39" s="124"/>
      <c r="EXX39"/>
      <c r="EXY39" s="124"/>
      <c r="EXZ39"/>
      <c r="EYA39" s="124"/>
      <c r="EYB39"/>
      <c r="EYC39" s="124"/>
      <c r="EYD39"/>
      <c r="EYE39" s="124"/>
      <c r="EYF39"/>
      <c r="EYG39" s="124"/>
      <c r="EYH39"/>
      <c r="EYI39" s="124"/>
      <c r="EYJ39"/>
      <c r="EYK39" s="124"/>
      <c r="EYL39"/>
      <c r="EYM39" s="124"/>
      <c r="EYN39"/>
      <c r="EYO39" s="124"/>
      <c r="EYP39"/>
      <c r="EYQ39" s="124"/>
      <c r="EYR39"/>
      <c r="EYS39" s="124"/>
      <c r="EYT39"/>
      <c r="EYU39" s="124"/>
      <c r="EYV39"/>
      <c r="EYW39" s="124"/>
      <c r="EYX39"/>
      <c r="EYY39" s="124"/>
      <c r="EYZ39"/>
      <c r="EZA39" s="124"/>
      <c r="EZB39"/>
      <c r="EZC39" s="124"/>
      <c r="EZD39"/>
      <c r="EZE39" s="124"/>
      <c r="EZF39"/>
      <c r="EZG39" s="124"/>
      <c r="EZH39"/>
      <c r="EZI39" s="124"/>
      <c r="EZJ39"/>
      <c r="EZK39" s="124"/>
      <c r="EZL39"/>
      <c r="EZM39" s="124"/>
      <c r="EZN39"/>
      <c r="EZO39" s="124"/>
      <c r="EZP39"/>
      <c r="EZQ39" s="124"/>
      <c r="EZR39"/>
      <c r="EZS39" s="124"/>
      <c r="EZT39"/>
      <c r="EZU39" s="124"/>
      <c r="EZV39"/>
      <c r="EZW39" s="124"/>
      <c r="EZX39"/>
      <c r="EZY39" s="124"/>
      <c r="EZZ39"/>
      <c r="FAA39" s="124"/>
      <c r="FAB39"/>
      <c r="FAC39" s="124"/>
      <c r="FAD39"/>
      <c r="FAE39" s="124"/>
      <c r="FAF39"/>
      <c r="FAG39" s="124"/>
      <c r="FAH39"/>
      <c r="FAI39" s="124"/>
      <c r="FAJ39"/>
      <c r="FAK39" s="124"/>
      <c r="FAL39"/>
      <c r="FAM39" s="124"/>
      <c r="FAN39"/>
      <c r="FAO39" s="124"/>
      <c r="FAP39"/>
      <c r="FAQ39" s="124"/>
      <c r="FAR39"/>
      <c r="FAS39" s="124"/>
      <c r="FAT39"/>
      <c r="FAU39" s="124"/>
      <c r="FAV39"/>
      <c r="FAW39" s="124"/>
      <c r="FAX39"/>
      <c r="FAY39" s="124"/>
      <c r="FAZ39"/>
      <c r="FBA39" s="124"/>
      <c r="FBB39"/>
      <c r="FBC39" s="124"/>
      <c r="FBD39"/>
      <c r="FBE39" s="124"/>
      <c r="FBF39"/>
      <c r="FBG39" s="124"/>
      <c r="FBH39"/>
      <c r="FBI39" s="124"/>
      <c r="FBJ39"/>
      <c r="FBK39" s="124"/>
      <c r="FBL39"/>
      <c r="FBM39" s="124"/>
      <c r="FBN39"/>
      <c r="FBO39" s="124"/>
      <c r="FBP39"/>
      <c r="FBQ39" s="124"/>
      <c r="FBR39"/>
      <c r="FBS39" s="124"/>
      <c r="FBT39"/>
      <c r="FBU39" s="124"/>
      <c r="FBV39"/>
      <c r="FBW39" s="124"/>
      <c r="FBX39"/>
      <c r="FBY39" s="124"/>
      <c r="FBZ39"/>
      <c r="FCA39" s="124"/>
      <c r="FCB39"/>
      <c r="FCC39" s="124"/>
      <c r="FCD39"/>
      <c r="FCE39" s="124"/>
      <c r="FCF39"/>
      <c r="FCG39" s="124"/>
      <c r="FCH39"/>
      <c r="FCI39" s="124"/>
      <c r="FCJ39"/>
      <c r="FCK39" s="124"/>
      <c r="FCL39"/>
      <c r="FCM39" s="124"/>
      <c r="FCN39"/>
      <c r="FCO39" s="124"/>
      <c r="FCP39"/>
      <c r="FCQ39" s="124"/>
      <c r="FCR39"/>
      <c r="FCS39" s="124"/>
      <c r="FCT39"/>
      <c r="FCU39" s="124"/>
      <c r="FCV39"/>
      <c r="FCW39" s="124"/>
      <c r="FCX39"/>
      <c r="FCY39" s="124"/>
      <c r="FCZ39"/>
      <c r="FDA39" s="124"/>
      <c r="FDB39"/>
      <c r="FDC39" s="124"/>
      <c r="FDD39"/>
      <c r="FDE39" s="124"/>
      <c r="FDF39"/>
      <c r="FDG39" s="124"/>
      <c r="FDH39"/>
      <c r="FDI39" s="124"/>
      <c r="FDJ39"/>
      <c r="FDK39" s="124"/>
      <c r="FDL39"/>
      <c r="FDM39" s="124"/>
      <c r="FDN39"/>
      <c r="FDO39" s="124"/>
      <c r="FDP39"/>
      <c r="FDQ39" s="124"/>
      <c r="FDR39"/>
      <c r="FDS39" s="124"/>
      <c r="FDT39"/>
      <c r="FDU39" s="124"/>
      <c r="FDV39"/>
      <c r="FDW39" s="124"/>
      <c r="FDX39"/>
      <c r="FDY39" s="124"/>
      <c r="FDZ39"/>
      <c r="FEA39" s="124"/>
      <c r="FEB39"/>
      <c r="FEC39" s="124"/>
      <c r="FED39"/>
      <c r="FEE39" s="124"/>
      <c r="FEF39"/>
      <c r="FEG39" s="124"/>
      <c r="FEH39"/>
      <c r="FEI39" s="124"/>
      <c r="FEJ39"/>
      <c r="FEK39" s="124"/>
      <c r="FEL39"/>
      <c r="FEM39" s="124"/>
      <c r="FEN39"/>
      <c r="FEO39" s="124"/>
      <c r="FEP39"/>
      <c r="FEQ39" s="124"/>
      <c r="FER39"/>
      <c r="FES39" s="124"/>
      <c r="FET39"/>
      <c r="FEU39" s="124"/>
      <c r="FEV39"/>
      <c r="FEW39" s="124"/>
      <c r="FEX39"/>
      <c r="FEY39" s="124"/>
      <c r="FEZ39"/>
      <c r="FFA39" s="124"/>
      <c r="FFB39"/>
      <c r="FFC39" s="124"/>
      <c r="FFD39"/>
      <c r="FFE39" s="124"/>
      <c r="FFF39"/>
      <c r="FFG39" s="124"/>
      <c r="FFH39"/>
      <c r="FFI39" s="124"/>
      <c r="FFJ39"/>
      <c r="FFK39" s="124"/>
      <c r="FFL39"/>
      <c r="FFM39" s="124"/>
      <c r="FFN39"/>
      <c r="FFO39" s="124"/>
      <c r="FFP39"/>
      <c r="FFQ39" s="124"/>
      <c r="FFR39"/>
      <c r="FFS39" s="124"/>
      <c r="FFT39"/>
      <c r="FFU39" s="124"/>
      <c r="FFV39"/>
      <c r="FFW39" s="124"/>
      <c r="FFX39"/>
      <c r="FFY39" s="124"/>
      <c r="FFZ39"/>
      <c r="FGA39" s="124"/>
      <c r="FGB39"/>
      <c r="FGC39" s="124"/>
      <c r="FGD39"/>
      <c r="FGE39" s="124"/>
      <c r="FGF39"/>
      <c r="FGG39" s="124"/>
      <c r="FGH39"/>
      <c r="FGI39" s="124"/>
      <c r="FGJ39"/>
      <c r="FGK39" s="124"/>
      <c r="FGL39"/>
      <c r="FGM39" s="124"/>
      <c r="FGN39"/>
      <c r="FGO39" s="124"/>
      <c r="FGP39"/>
      <c r="FGQ39" s="124"/>
      <c r="FGR39"/>
      <c r="FGS39" s="124"/>
      <c r="FGT39"/>
      <c r="FGU39" s="124"/>
      <c r="FGV39"/>
      <c r="FGW39" s="124"/>
      <c r="FGX39"/>
      <c r="FGY39" s="124"/>
      <c r="FGZ39"/>
      <c r="FHA39" s="124"/>
      <c r="FHB39"/>
      <c r="FHC39" s="124"/>
      <c r="FHD39"/>
      <c r="FHE39" s="124"/>
      <c r="FHF39"/>
      <c r="FHG39" s="124"/>
      <c r="FHH39"/>
      <c r="FHI39" s="124"/>
      <c r="FHJ39"/>
      <c r="FHK39" s="124"/>
      <c r="FHL39"/>
      <c r="FHM39" s="124"/>
      <c r="FHN39"/>
      <c r="FHO39" s="124"/>
      <c r="FHP39"/>
      <c r="FHQ39" s="124"/>
      <c r="FHR39"/>
      <c r="FHS39" s="124"/>
      <c r="FHT39"/>
      <c r="FHU39" s="124"/>
      <c r="FHV39"/>
      <c r="FHW39" s="124"/>
      <c r="FHX39"/>
      <c r="FHY39" s="124"/>
      <c r="FHZ39"/>
      <c r="FIA39" s="124"/>
      <c r="FIB39"/>
      <c r="FIC39" s="124"/>
      <c r="FID39"/>
      <c r="FIE39" s="124"/>
      <c r="FIF39"/>
      <c r="FIG39" s="124"/>
      <c r="FIH39"/>
      <c r="FII39" s="124"/>
      <c r="FIJ39"/>
      <c r="FIK39" s="124"/>
      <c r="FIL39"/>
      <c r="FIM39" s="124"/>
      <c r="FIN39"/>
      <c r="FIO39" s="124"/>
      <c r="FIP39"/>
      <c r="FIQ39" s="124"/>
      <c r="FIR39"/>
      <c r="FIS39" s="124"/>
      <c r="FIT39"/>
      <c r="FIU39" s="124"/>
      <c r="FIV39"/>
      <c r="FIW39" s="124"/>
      <c r="FIX39"/>
      <c r="FIY39" s="124"/>
      <c r="FIZ39"/>
      <c r="FJA39" s="124"/>
      <c r="FJB39"/>
      <c r="FJC39" s="124"/>
      <c r="FJD39"/>
      <c r="FJE39" s="124"/>
      <c r="FJF39"/>
      <c r="FJG39" s="124"/>
      <c r="FJH39"/>
      <c r="FJI39" s="124"/>
      <c r="FJJ39"/>
      <c r="FJK39" s="124"/>
      <c r="FJL39"/>
      <c r="FJM39" s="124"/>
      <c r="FJN39"/>
      <c r="FJO39" s="124"/>
      <c r="FJP39"/>
      <c r="FJQ39" s="124"/>
      <c r="FJR39"/>
      <c r="FJS39" s="124"/>
      <c r="FJT39"/>
      <c r="FJU39" s="124"/>
      <c r="FJV39"/>
      <c r="FJW39" s="124"/>
      <c r="FJX39"/>
      <c r="FJY39" s="124"/>
      <c r="FJZ39"/>
      <c r="FKA39" s="124"/>
      <c r="FKB39"/>
      <c r="FKC39" s="124"/>
      <c r="FKD39"/>
      <c r="FKE39" s="124"/>
      <c r="FKF39"/>
      <c r="FKG39" s="124"/>
      <c r="FKH39"/>
      <c r="FKI39" s="124"/>
      <c r="FKJ39"/>
      <c r="FKK39" s="124"/>
      <c r="FKL39"/>
      <c r="FKM39" s="124"/>
      <c r="FKN39"/>
      <c r="FKO39" s="124"/>
      <c r="FKP39"/>
      <c r="FKQ39" s="124"/>
      <c r="FKR39"/>
      <c r="FKS39" s="124"/>
      <c r="FKT39"/>
      <c r="FKU39" s="124"/>
      <c r="FKV39"/>
      <c r="FKW39" s="124"/>
      <c r="FKX39"/>
      <c r="FKY39" s="124"/>
      <c r="FKZ39"/>
      <c r="FLA39" s="124"/>
      <c r="FLB39"/>
      <c r="FLC39" s="124"/>
      <c r="FLD39"/>
      <c r="FLE39" s="124"/>
      <c r="FLF39"/>
      <c r="FLG39" s="124"/>
      <c r="FLH39"/>
      <c r="FLI39" s="124"/>
      <c r="FLJ39"/>
      <c r="FLK39" s="124"/>
      <c r="FLL39"/>
      <c r="FLM39" s="124"/>
      <c r="FLN39"/>
      <c r="FLO39" s="124"/>
      <c r="FLP39"/>
      <c r="FLQ39" s="124"/>
      <c r="FLR39"/>
      <c r="FLS39" s="124"/>
      <c r="FLT39"/>
      <c r="FLU39" s="124"/>
      <c r="FLV39"/>
      <c r="FLW39" s="124"/>
      <c r="FLX39"/>
      <c r="FLY39" s="124"/>
      <c r="FLZ39"/>
      <c r="FMA39" s="124"/>
      <c r="FMB39"/>
      <c r="FMC39" s="124"/>
      <c r="FMD39"/>
      <c r="FME39" s="124"/>
      <c r="FMF39"/>
      <c r="FMG39" s="124"/>
      <c r="FMH39"/>
      <c r="FMI39" s="124"/>
      <c r="FMJ39"/>
      <c r="FMK39" s="124"/>
      <c r="FML39"/>
      <c r="FMM39" s="124"/>
      <c r="FMN39"/>
      <c r="FMO39" s="124"/>
      <c r="FMP39"/>
      <c r="FMQ39" s="124"/>
      <c r="FMR39"/>
      <c r="FMS39" s="124"/>
      <c r="FMT39"/>
      <c r="FMU39" s="124"/>
      <c r="FMV39"/>
      <c r="FMW39" s="124"/>
      <c r="FMX39"/>
      <c r="FMY39" s="124"/>
      <c r="FMZ39"/>
      <c r="FNA39" s="124"/>
      <c r="FNB39"/>
      <c r="FNC39" s="124"/>
      <c r="FND39"/>
      <c r="FNE39" s="124"/>
      <c r="FNF39"/>
      <c r="FNG39" s="124"/>
      <c r="FNH39"/>
      <c r="FNI39" s="124"/>
      <c r="FNJ39"/>
      <c r="FNK39" s="124"/>
      <c r="FNL39"/>
      <c r="FNM39" s="124"/>
      <c r="FNN39"/>
      <c r="FNO39" s="124"/>
      <c r="FNP39"/>
      <c r="FNQ39" s="124"/>
      <c r="FNR39"/>
      <c r="FNS39" s="124"/>
      <c r="FNT39"/>
      <c r="FNU39" s="124"/>
      <c r="FNV39"/>
      <c r="FNW39" s="124"/>
      <c r="FNX39"/>
      <c r="FNY39" s="124"/>
      <c r="FNZ39"/>
      <c r="FOA39" s="124"/>
      <c r="FOB39"/>
      <c r="FOC39" s="124"/>
      <c r="FOD39"/>
      <c r="FOE39" s="124"/>
      <c r="FOF39"/>
      <c r="FOG39" s="124"/>
      <c r="FOH39"/>
      <c r="FOI39" s="124"/>
      <c r="FOJ39"/>
      <c r="FOK39" s="124"/>
      <c r="FOL39"/>
      <c r="FOM39" s="124"/>
      <c r="FON39"/>
      <c r="FOO39" s="124"/>
      <c r="FOP39"/>
      <c r="FOQ39" s="124"/>
      <c r="FOR39"/>
      <c r="FOS39" s="124"/>
      <c r="FOT39"/>
      <c r="FOU39" s="124"/>
      <c r="FOV39"/>
      <c r="FOW39" s="124"/>
      <c r="FOX39"/>
      <c r="FOY39" s="124"/>
      <c r="FOZ39"/>
      <c r="FPA39" s="124"/>
      <c r="FPB39"/>
      <c r="FPC39" s="124"/>
      <c r="FPD39"/>
      <c r="FPE39" s="124"/>
      <c r="FPF39"/>
      <c r="FPG39" s="124"/>
      <c r="FPH39"/>
      <c r="FPI39" s="124"/>
      <c r="FPJ39"/>
      <c r="FPK39" s="124"/>
      <c r="FPL39"/>
      <c r="FPM39" s="124"/>
      <c r="FPN39"/>
      <c r="FPO39" s="124"/>
      <c r="FPP39"/>
      <c r="FPQ39" s="124"/>
      <c r="FPR39"/>
      <c r="FPS39" s="124"/>
      <c r="FPT39"/>
      <c r="FPU39" s="124"/>
      <c r="FPV39"/>
      <c r="FPW39" s="124"/>
      <c r="FPX39"/>
      <c r="FPY39" s="124"/>
      <c r="FPZ39"/>
      <c r="FQA39" s="124"/>
      <c r="FQB39"/>
      <c r="FQC39" s="124"/>
      <c r="FQD39"/>
      <c r="FQE39" s="124"/>
      <c r="FQF39"/>
      <c r="FQG39" s="124"/>
      <c r="FQH39"/>
      <c r="FQI39" s="124"/>
      <c r="FQJ39"/>
      <c r="FQK39" s="124"/>
      <c r="FQL39"/>
      <c r="FQM39" s="124"/>
      <c r="FQN39"/>
      <c r="FQO39" s="124"/>
      <c r="FQP39"/>
      <c r="FQQ39" s="124"/>
      <c r="FQR39"/>
      <c r="FQS39" s="124"/>
      <c r="FQT39"/>
      <c r="FQU39" s="124"/>
      <c r="FQV39"/>
      <c r="FQW39" s="124"/>
      <c r="FQX39"/>
      <c r="FQY39" s="124"/>
      <c r="FQZ39"/>
      <c r="FRA39" s="124"/>
      <c r="FRB39"/>
      <c r="FRC39" s="124"/>
      <c r="FRD39"/>
      <c r="FRE39" s="124"/>
      <c r="FRF39"/>
      <c r="FRG39" s="124"/>
      <c r="FRH39"/>
      <c r="FRI39" s="124"/>
      <c r="FRJ39"/>
      <c r="FRK39" s="124"/>
      <c r="FRL39"/>
      <c r="FRM39" s="124"/>
      <c r="FRN39"/>
      <c r="FRO39" s="124"/>
      <c r="FRP39"/>
      <c r="FRQ39" s="124"/>
      <c r="FRR39"/>
      <c r="FRS39" s="124"/>
      <c r="FRT39"/>
      <c r="FRU39" s="124"/>
      <c r="FRV39"/>
      <c r="FRW39" s="124"/>
      <c r="FRX39"/>
      <c r="FRY39" s="124"/>
      <c r="FRZ39"/>
      <c r="FSA39" s="124"/>
      <c r="FSB39"/>
      <c r="FSC39" s="124"/>
      <c r="FSD39"/>
      <c r="FSE39" s="124"/>
      <c r="FSF39"/>
      <c r="FSG39" s="124"/>
      <c r="FSH39"/>
      <c r="FSI39" s="124"/>
      <c r="FSJ39"/>
      <c r="FSK39" s="124"/>
      <c r="FSL39"/>
      <c r="FSM39" s="124"/>
      <c r="FSN39"/>
      <c r="FSO39" s="124"/>
      <c r="FSP39"/>
      <c r="FSQ39" s="124"/>
      <c r="FSR39"/>
      <c r="FSS39" s="124"/>
      <c r="FST39"/>
      <c r="FSU39" s="124"/>
      <c r="FSV39"/>
      <c r="FSW39" s="124"/>
      <c r="FSX39"/>
      <c r="FSY39" s="124"/>
      <c r="FSZ39"/>
      <c r="FTA39" s="124"/>
      <c r="FTB39"/>
      <c r="FTC39" s="124"/>
      <c r="FTD39"/>
      <c r="FTE39" s="124"/>
      <c r="FTF39"/>
      <c r="FTG39" s="124"/>
      <c r="FTH39"/>
      <c r="FTI39" s="124"/>
      <c r="FTJ39"/>
      <c r="FTK39" s="124"/>
      <c r="FTL39"/>
      <c r="FTM39" s="124"/>
      <c r="FTN39"/>
      <c r="FTO39" s="124"/>
      <c r="FTP39"/>
      <c r="FTQ39" s="124"/>
      <c r="FTR39"/>
      <c r="FTS39" s="124"/>
      <c r="FTT39"/>
      <c r="FTU39" s="124"/>
      <c r="FTV39"/>
      <c r="FTW39" s="124"/>
      <c r="FTX39"/>
      <c r="FTY39" s="124"/>
      <c r="FTZ39"/>
      <c r="FUA39" s="124"/>
      <c r="FUB39"/>
      <c r="FUC39" s="124"/>
      <c r="FUD39"/>
      <c r="FUE39" s="124"/>
      <c r="FUF39"/>
      <c r="FUG39" s="124"/>
      <c r="FUH39"/>
      <c r="FUI39" s="124"/>
      <c r="FUJ39"/>
      <c r="FUK39" s="124"/>
      <c r="FUL39"/>
      <c r="FUM39" s="124"/>
      <c r="FUN39"/>
      <c r="FUO39" s="124"/>
      <c r="FUP39"/>
      <c r="FUQ39" s="124"/>
      <c r="FUR39"/>
      <c r="FUS39" s="124"/>
      <c r="FUT39"/>
      <c r="FUU39" s="124"/>
      <c r="FUV39"/>
      <c r="FUW39" s="124"/>
      <c r="FUX39"/>
      <c r="FUY39" s="124"/>
      <c r="FUZ39"/>
      <c r="FVA39" s="124"/>
      <c r="FVB39"/>
      <c r="FVC39" s="124"/>
      <c r="FVD39"/>
      <c r="FVE39" s="124"/>
      <c r="FVF39"/>
      <c r="FVG39" s="124"/>
      <c r="FVH39"/>
      <c r="FVI39" s="124"/>
      <c r="FVJ39"/>
      <c r="FVK39" s="124"/>
      <c r="FVL39"/>
      <c r="FVM39" s="124"/>
      <c r="FVN39"/>
      <c r="FVO39" s="124"/>
      <c r="FVP39"/>
      <c r="FVQ39" s="124"/>
      <c r="FVR39"/>
      <c r="FVS39" s="124"/>
      <c r="FVT39"/>
      <c r="FVU39" s="124"/>
      <c r="FVV39"/>
      <c r="FVW39" s="124"/>
      <c r="FVX39"/>
      <c r="FVY39" s="124"/>
      <c r="FVZ39"/>
      <c r="FWA39" s="124"/>
      <c r="FWB39"/>
      <c r="FWC39" s="124"/>
      <c r="FWD39"/>
      <c r="FWE39" s="124"/>
      <c r="FWF39"/>
      <c r="FWG39" s="124"/>
      <c r="FWH39"/>
      <c r="FWI39" s="124"/>
      <c r="FWJ39"/>
      <c r="FWK39" s="124"/>
      <c r="FWL39"/>
      <c r="FWM39" s="124"/>
      <c r="FWN39"/>
      <c r="FWO39" s="124"/>
      <c r="FWP39"/>
      <c r="FWQ39" s="124"/>
      <c r="FWR39"/>
      <c r="FWS39" s="124"/>
      <c r="FWT39"/>
      <c r="FWU39" s="124"/>
      <c r="FWV39"/>
      <c r="FWW39" s="124"/>
      <c r="FWX39"/>
      <c r="FWY39" s="124"/>
      <c r="FWZ39"/>
      <c r="FXA39" s="124"/>
      <c r="FXB39"/>
      <c r="FXC39" s="124"/>
      <c r="FXD39"/>
      <c r="FXE39" s="124"/>
      <c r="FXF39"/>
      <c r="FXG39" s="124"/>
      <c r="FXH39"/>
      <c r="FXI39" s="124"/>
      <c r="FXJ39"/>
      <c r="FXK39" s="124"/>
      <c r="FXL39"/>
      <c r="FXM39" s="124"/>
      <c r="FXN39"/>
      <c r="FXO39" s="124"/>
      <c r="FXP39"/>
      <c r="FXQ39" s="124"/>
      <c r="FXR39"/>
      <c r="FXS39" s="124"/>
      <c r="FXT39"/>
      <c r="FXU39" s="124"/>
      <c r="FXV39"/>
      <c r="FXW39" s="124"/>
      <c r="FXX39"/>
      <c r="FXY39" s="124"/>
      <c r="FXZ39"/>
      <c r="FYA39" s="124"/>
      <c r="FYB39"/>
      <c r="FYC39" s="124"/>
      <c r="FYD39"/>
      <c r="FYE39" s="124"/>
      <c r="FYF39"/>
      <c r="FYG39" s="124"/>
      <c r="FYH39"/>
      <c r="FYI39" s="124"/>
      <c r="FYJ39"/>
      <c r="FYK39" s="124"/>
      <c r="FYL39"/>
      <c r="FYM39" s="124"/>
      <c r="FYN39"/>
      <c r="FYO39" s="124"/>
      <c r="FYP39"/>
      <c r="FYQ39" s="124"/>
      <c r="FYR39"/>
      <c r="FYS39" s="124"/>
      <c r="FYT39"/>
      <c r="FYU39" s="124"/>
      <c r="FYV39"/>
      <c r="FYW39" s="124"/>
      <c r="FYX39"/>
      <c r="FYY39" s="124"/>
      <c r="FYZ39"/>
      <c r="FZA39" s="124"/>
      <c r="FZB39"/>
      <c r="FZC39" s="124"/>
      <c r="FZD39"/>
      <c r="FZE39" s="124"/>
      <c r="FZF39"/>
      <c r="FZG39" s="124"/>
      <c r="FZH39"/>
      <c r="FZI39" s="124"/>
      <c r="FZJ39"/>
      <c r="FZK39" s="124"/>
      <c r="FZL39"/>
      <c r="FZM39" s="124"/>
      <c r="FZN39"/>
      <c r="FZO39" s="124"/>
      <c r="FZP39"/>
      <c r="FZQ39" s="124"/>
      <c r="FZR39"/>
      <c r="FZS39" s="124"/>
      <c r="FZT39"/>
      <c r="FZU39" s="124"/>
      <c r="FZV39"/>
      <c r="FZW39" s="124"/>
      <c r="FZX39"/>
      <c r="FZY39" s="124"/>
      <c r="FZZ39"/>
      <c r="GAA39" s="124"/>
      <c r="GAB39"/>
      <c r="GAC39" s="124"/>
      <c r="GAD39"/>
      <c r="GAE39" s="124"/>
      <c r="GAF39"/>
      <c r="GAG39" s="124"/>
      <c r="GAH39"/>
      <c r="GAI39" s="124"/>
      <c r="GAJ39"/>
      <c r="GAK39" s="124"/>
      <c r="GAL39"/>
      <c r="GAM39" s="124"/>
      <c r="GAN39"/>
      <c r="GAO39" s="124"/>
      <c r="GAP39"/>
      <c r="GAQ39" s="124"/>
      <c r="GAR39"/>
      <c r="GAS39" s="124"/>
      <c r="GAT39"/>
      <c r="GAU39" s="124"/>
      <c r="GAV39"/>
      <c r="GAW39" s="124"/>
      <c r="GAX39"/>
      <c r="GAY39" s="124"/>
      <c r="GAZ39"/>
      <c r="GBA39" s="124"/>
      <c r="GBB39"/>
      <c r="GBC39" s="124"/>
      <c r="GBD39"/>
      <c r="GBE39" s="124"/>
      <c r="GBF39"/>
      <c r="GBG39" s="124"/>
      <c r="GBH39"/>
      <c r="GBI39" s="124"/>
      <c r="GBJ39"/>
      <c r="GBK39" s="124"/>
      <c r="GBL39"/>
      <c r="GBM39" s="124"/>
      <c r="GBN39"/>
      <c r="GBO39" s="124"/>
      <c r="GBP39"/>
      <c r="GBQ39" s="124"/>
      <c r="GBR39"/>
      <c r="GBS39" s="124"/>
      <c r="GBT39"/>
      <c r="GBU39" s="124"/>
      <c r="GBV39"/>
      <c r="GBW39" s="124"/>
      <c r="GBX39"/>
      <c r="GBY39" s="124"/>
      <c r="GBZ39"/>
      <c r="GCA39" s="124"/>
      <c r="GCB39"/>
      <c r="GCC39" s="124"/>
      <c r="GCD39"/>
      <c r="GCE39" s="124"/>
      <c r="GCF39"/>
      <c r="GCG39" s="124"/>
      <c r="GCH39"/>
      <c r="GCI39" s="124"/>
      <c r="GCJ39"/>
      <c r="GCK39" s="124"/>
      <c r="GCL39"/>
      <c r="GCM39" s="124"/>
      <c r="GCN39"/>
      <c r="GCO39" s="124"/>
      <c r="GCP39"/>
      <c r="GCQ39" s="124"/>
      <c r="GCR39"/>
      <c r="GCS39" s="124"/>
      <c r="GCT39"/>
      <c r="GCU39" s="124"/>
      <c r="GCV39"/>
      <c r="GCW39" s="124"/>
      <c r="GCX39"/>
      <c r="GCY39" s="124"/>
      <c r="GCZ39"/>
      <c r="GDA39" s="124"/>
      <c r="GDB39"/>
      <c r="GDC39" s="124"/>
      <c r="GDD39"/>
      <c r="GDE39" s="124"/>
      <c r="GDF39"/>
      <c r="GDG39" s="124"/>
      <c r="GDH39"/>
      <c r="GDI39" s="124"/>
      <c r="GDJ39"/>
      <c r="GDK39" s="124"/>
      <c r="GDL39"/>
      <c r="GDM39" s="124"/>
      <c r="GDN39"/>
      <c r="GDO39" s="124"/>
      <c r="GDP39"/>
      <c r="GDQ39" s="124"/>
      <c r="GDR39"/>
      <c r="GDS39" s="124"/>
      <c r="GDT39"/>
      <c r="GDU39" s="124"/>
      <c r="GDV39"/>
      <c r="GDW39" s="124"/>
      <c r="GDX39"/>
      <c r="GDY39" s="124"/>
      <c r="GDZ39"/>
      <c r="GEA39" s="124"/>
      <c r="GEB39"/>
      <c r="GEC39" s="124"/>
      <c r="GED39"/>
      <c r="GEE39" s="124"/>
      <c r="GEF39"/>
      <c r="GEG39" s="124"/>
      <c r="GEH39"/>
      <c r="GEI39" s="124"/>
      <c r="GEJ39"/>
      <c r="GEK39" s="124"/>
      <c r="GEL39"/>
      <c r="GEM39" s="124"/>
      <c r="GEN39"/>
      <c r="GEO39" s="124"/>
      <c r="GEP39"/>
      <c r="GEQ39" s="124"/>
      <c r="GER39"/>
      <c r="GES39" s="124"/>
      <c r="GET39"/>
      <c r="GEU39" s="124"/>
      <c r="GEV39"/>
      <c r="GEW39" s="124"/>
      <c r="GEX39"/>
      <c r="GEY39" s="124"/>
      <c r="GEZ39"/>
      <c r="GFA39" s="124"/>
      <c r="GFB39"/>
      <c r="GFC39" s="124"/>
      <c r="GFD39"/>
      <c r="GFE39" s="124"/>
      <c r="GFF39"/>
      <c r="GFG39" s="124"/>
      <c r="GFH39"/>
      <c r="GFI39" s="124"/>
      <c r="GFJ39"/>
      <c r="GFK39" s="124"/>
      <c r="GFL39"/>
      <c r="GFM39" s="124"/>
      <c r="GFN39"/>
      <c r="GFO39" s="124"/>
      <c r="GFP39"/>
      <c r="GFQ39" s="124"/>
      <c r="GFR39"/>
      <c r="GFS39" s="124"/>
      <c r="GFT39"/>
      <c r="GFU39" s="124"/>
      <c r="GFV39"/>
      <c r="GFW39" s="124"/>
      <c r="GFX39"/>
      <c r="GFY39" s="124"/>
      <c r="GFZ39"/>
      <c r="GGA39" s="124"/>
      <c r="GGB39"/>
      <c r="GGC39" s="124"/>
      <c r="GGD39"/>
      <c r="GGE39" s="124"/>
      <c r="GGF39"/>
      <c r="GGG39" s="124"/>
      <c r="GGH39"/>
      <c r="GGI39" s="124"/>
      <c r="GGJ39"/>
      <c r="GGK39" s="124"/>
      <c r="GGL39"/>
      <c r="GGM39" s="124"/>
      <c r="GGN39"/>
      <c r="GGO39" s="124"/>
      <c r="GGP39"/>
      <c r="GGQ39" s="124"/>
      <c r="GGR39"/>
      <c r="GGS39" s="124"/>
      <c r="GGT39"/>
      <c r="GGU39" s="124"/>
      <c r="GGV39"/>
      <c r="GGW39" s="124"/>
      <c r="GGX39"/>
      <c r="GGY39" s="124"/>
      <c r="GGZ39"/>
      <c r="GHA39" s="124"/>
      <c r="GHB39"/>
      <c r="GHC39" s="124"/>
      <c r="GHD39"/>
      <c r="GHE39" s="124"/>
      <c r="GHF39"/>
      <c r="GHG39" s="124"/>
      <c r="GHH39"/>
      <c r="GHI39" s="124"/>
      <c r="GHJ39"/>
      <c r="GHK39" s="124"/>
      <c r="GHL39"/>
      <c r="GHM39" s="124"/>
      <c r="GHN39"/>
      <c r="GHO39" s="124"/>
      <c r="GHP39"/>
      <c r="GHQ39" s="124"/>
      <c r="GHR39"/>
      <c r="GHS39" s="124"/>
      <c r="GHT39"/>
      <c r="GHU39" s="124"/>
      <c r="GHV39"/>
      <c r="GHW39" s="124"/>
      <c r="GHX39"/>
      <c r="GHY39" s="124"/>
      <c r="GHZ39"/>
      <c r="GIA39" s="124"/>
      <c r="GIB39"/>
      <c r="GIC39" s="124"/>
      <c r="GID39"/>
      <c r="GIE39" s="124"/>
      <c r="GIF39"/>
      <c r="GIG39" s="124"/>
      <c r="GIH39"/>
      <c r="GII39" s="124"/>
      <c r="GIJ39"/>
      <c r="GIK39" s="124"/>
      <c r="GIL39"/>
      <c r="GIM39" s="124"/>
      <c r="GIN39"/>
      <c r="GIO39" s="124"/>
      <c r="GIP39"/>
      <c r="GIQ39" s="124"/>
      <c r="GIR39"/>
      <c r="GIS39" s="124"/>
      <c r="GIT39"/>
      <c r="GIU39" s="124"/>
      <c r="GIV39"/>
      <c r="GIW39" s="124"/>
      <c r="GIX39"/>
      <c r="GIY39" s="124"/>
      <c r="GIZ39"/>
      <c r="GJA39" s="124"/>
      <c r="GJB39"/>
      <c r="GJC39" s="124"/>
      <c r="GJD39"/>
      <c r="GJE39" s="124"/>
      <c r="GJF39"/>
      <c r="GJG39" s="124"/>
      <c r="GJH39"/>
      <c r="GJI39" s="124"/>
      <c r="GJJ39"/>
      <c r="GJK39" s="124"/>
      <c r="GJL39"/>
      <c r="GJM39" s="124"/>
      <c r="GJN39"/>
      <c r="GJO39" s="124"/>
      <c r="GJP39"/>
      <c r="GJQ39" s="124"/>
      <c r="GJR39"/>
      <c r="GJS39" s="124"/>
      <c r="GJT39"/>
      <c r="GJU39" s="124"/>
      <c r="GJV39"/>
      <c r="GJW39" s="124"/>
      <c r="GJX39"/>
      <c r="GJY39" s="124"/>
      <c r="GJZ39"/>
      <c r="GKA39" s="124"/>
      <c r="GKB39"/>
      <c r="GKC39" s="124"/>
      <c r="GKD39"/>
      <c r="GKE39" s="124"/>
      <c r="GKF39"/>
      <c r="GKG39" s="124"/>
      <c r="GKH39"/>
      <c r="GKI39" s="124"/>
      <c r="GKJ39"/>
      <c r="GKK39" s="124"/>
      <c r="GKL39"/>
      <c r="GKM39" s="124"/>
      <c r="GKN39"/>
      <c r="GKO39" s="124"/>
      <c r="GKP39"/>
      <c r="GKQ39" s="124"/>
      <c r="GKR39"/>
      <c r="GKS39" s="124"/>
      <c r="GKT39"/>
      <c r="GKU39" s="124"/>
      <c r="GKV39"/>
      <c r="GKW39" s="124"/>
      <c r="GKX39"/>
      <c r="GKY39" s="124"/>
      <c r="GKZ39"/>
      <c r="GLA39" s="124"/>
      <c r="GLB39"/>
      <c r="GLC39" s="124"/>
      <c r="GLD39"/>
      <c r="GLE39" s="124"/>
      <c r="GLF39"/>
      <c r="GLG39" s="124"/>
      <c r="GLH39"/>
      <c r="GLI39" s="124"/>
      <c r="GLJ39"/>
      <c r="GLK39" s="124"/>
      <c r="GLL39"/>
      <c r="GLM39" s="124"/>
      <c r="GLN39"/>
      <c r="GLO39" s="124"/>
      <c r="GLP39"/>
      <c r="GLQ39" s="124"/>
      <c r="GLR39"/>
      <c r="GLS39" s="124"/>
      <c r="GLT39"/>
      <c r="GLU39" s="124"/>
      <c r="GLV39"/>
      <c r="GLW39" s="124"/>
      <c r="GLX39"/>
      <c r="GLY39" s="124"/>
      <c r="GLZ39"/>
      <c r="GMA39" s="124"/>
      <c r="GMB39"/>
      <c r="GMC39" s="124"/>
      <c r="GMD39"/>
      <c r="GME39" s="124"/>
      <c r="GMF39"/>
      <c r="GMG39" s="124"/>
      <c r="GMH39"/>
      <c r="GMI39" s="124"/>
      <c r="GMJ39"/>
      <c r="GMK39" s="124"/>
      <c r="GML39"/>
      <c r="GMM39" s="124"/>
      <c r="GMN39"/>
      <c r="GMO39" s="124"/>
      <c r="GMP39"/>
      <c r="GMQ39" s="124"/>
      <c r="GMR39"/>
      <c r="GMS39" s="124"/>
      <c r="GMT39"/>
      <c r="GMU39" s="124"/>
      <c r="GMV39"/>
      <c r="GMW39" s="124"/>
      <c r="GMX39"/>
      <c r="GMY39" s="124"/>
      <c r="GMZ39"/>
      <c r="GNA39" s="124"/>
      <c r="GNB39"/>
      <c r="GNC39" s="124"/>
      <c r="GND39"/>
      <c r="GNE39" s="124"/>
      <c r="GNF39"/>
      <c r="GNG39" s="124"/>
      <c r="GNH39"/>
      <c r="GNI39" s="124"/>
      <c r="GNJ39"/>
      <c r="GNK39" s="124"/>
      <c r="GNL39"/>
      <c r="GNM39" s="124"/>
      <c r="GNN39"/>
      <c r="GNO39" s="124"/>
      <c r="GNP39"/>
      <c r="GNQ39" s="124"/>
      <c r="GNR39"/>
      <c r="GNS39" s="124"/>
      <c r="GNT39"/>
      <c r="GNU39" s="124"/>
      <c r="GNV39"/>
      <c r="GNW39" s="124"/>
      <c r="GNX39"/>
      <c r="GNY39" s="124"/>
      <c r="GNZ39"/>
      <c r="GOA39" s="124"/>
      <c r="GOB39"/>
      <c r="GOC39" s="124"/>
      <c r="GOD39"/>
      <c r="GOE39" s="124"/>
      <c r="GOF39"/>
      <c r="GOG39" s="124"/>
      <c r="GOH39"/>
      <c r="GOI39" s="124"/>
      <c r="GOJ39"/>
      <c r="GOK39" s="124"/>
      <c r="GOL39"/>
      <c r="GOM39" s="124"/>
      <c r="GON39"/>
      <c r="GOO39" s="124"/>
      <c r="GOP39"/>
      <c r="GOQ39" s="124"/>
      <c r="GOR39"/>
      <c r="GOS39" s="124"/>
      <c r="GOT39"/>
      <c r="GOU39" s="124"/>
      <c r="GOV39"/>
      <c r="GOW39" s="124"/>
      <c r="GOX39"/>
      <c r="GOY39" s="124"/>
      <c r="GOZ39"/>
      <c r="GPA39" s="124"/>
      <c r="GPB39"/>
      <c r="GPC39" s="124"/>
      <c r="GPD39"/>
      <c r="GPE39" s="124"/>
      <c r="GPF39"/>
      <c r="GPG39" s="124"/>
      <c r="GPH39"/>
      <c r="GPI39" s="124"/>
      <c r="GPJ39"/>
      <c r="GPK39" s="124"/>
      <c r="GPL39"/>
      <c r="GPM39" s="124"/>
      <c r="GPN39"/>
      <c r="GPO39" s="124"/>
      <c r="GPP39"/>
      <c r="GPQ39" s="124"/>
      <c r="GPR39"/>
      <c r="GPS39" s="124"/>
      <c r="GPT39"/>
      <c r="GPU39" s="124"/>
      <c r="GPV39"/>
      <c r="GPW39" s="124"/>
      <c r="GPX39"/>
      <c r="GPY39" s="124"/>
      <c r="GPZ39"/>
      <c r="GQA39" s="124"/>
      <c r="GQB39"/>
      <c r="GQC39" s="124"/>
      <c r="GQD39"/>
      <c r="GQE39" s="124"/>
      <c r="GQF39"/>
      <c r="GQG39" s="124"/>
      <c r="GQH39"/>
      <c r="GQI39" s="124"/>
      <c r="GQJ39"/>
      <c r="GQK39" s="124"/>
      <c r="GQL39"/>
      <c r="GQM39" s="124"/>
      <c r="GQN39"/>
      <c r="GQO39" s="124"/>
      <c r="GQP39"/>
      <c r="GQQ39" s="124"/>
      <c r="GQR39"/>
      <c r="GQS39" s="124"/>
      <c r="GQT39"/>
      <c r="GQU39" s="124"/>
      <c r="GQV39"/>
      <c r="GQW39" s="124"/>
      <c r="GQX39"/>
      <c r="GQY39" s="124"/>
      <c r="GQZ39"/>
      <c r="GRA39" s="124"/>
      <c r="GRB39"/>
      <c r="GRC39" s="124"/>
      <c r="GRD39"/>
      <c r="GRE39" s="124"/>
      <c r="GRF39"/>
      <c r="GRG39" s="124"/>
      <c r="GRH39"/>
      <c r="GRI39" s="124"/>
      <c r="GRJ39"/>
      <c r="GRK39" s="124"/>
      <c r="GRL39"/>
      <c r="GRM39" s="124"/>
      <c r="GRN39"/>
      <c r="GRO39" s="124"/>
      <c r="GRP39"/>
      <c r="GRQ39" s="124"/>
      <c r="GRR39"/>
      <c r="GRS39" s="124"/>
      <c r="GRT39"/>
      <c r="GRU39" s="124"/>
      <c r="GRV39"/>
      <c r="GRW39" s="124"/>
      <c r="GRX39"/>
      <c r="GRY39" s="124"/>
      <c r="GRZ39"/>
      <c r="GSA39" s="124"/>
      <c r="GSB39"/>
      <c r="GSC39" s="124"/>
      <c r="GSD39"/>
      <c r="GSE39" s="124"/>
      <c r="GSF39"/>
      <c r="GSG39" s="124"/>
      <c r="GSH39"/>
      <c r="GSI39" s="124"/>
      <c r="GSJ39"/>
      <c r="GSK39" s="124"/>
      <c r="GSL39"/>
      <c r="GSM39" s="124"/>
      <c r="GSN39"/>
      <c r="GSO39" s="124"/>
      <c r="GSP39"/>
      <c r="GSQ39" s="124"/>
      <c r="GSR39"/>
      <c r="GSS39" s="124"/>
      <c r="GST39"/>
      <c r="GSU39" s="124"/>
      <c r="GSV39"/>
      <c r="GSW39" s="124"/>
      <c r="GSX39"/>
      <c r="GSY39" s="124"/>
      <c r="GSZ39"/>
      <c r="GTA39" s="124"/>
      <c r="GTB39"/>
      <c r="GTC39" s="124"/>
      <c r="GTD39"/>
      <c r="GTE39" s="124"/>
      <c r="GTF39"/>
      <c r="GTG39" s="124"/>
      <c r="GTH39"/>
      <c r="GTI39" s="124"/>
      <c r="GTJ39"/>
      <c r="GTK39" s="124"/>
      <c r="GTL39"/>
      <c r="GTM39" s="124"/>
      <c r="GTN39"/>
      <c r="GTO39" s="124"/>
      <c r="GTP39"/>
      <c r="GTQ39" s="124"/>
      <c r="GTR39"/>
      <c r="GTS39" s="124"/>
      <c r="GTT39"/>
      <c r="GTU39" s="124"/>
      <c r="GTV39"/>
      <c r="GTW39" s="124"/>
      <c r="GTX39"/>
      <c r="GTY39" s="124"/>
      <c r="GTZ39"/>
      <c r="GUA39" s="124"/>
      <c r="GUB39"/>
      <c r="GUC39" s="124"/>
      <c r="GUD39"/>
      <c r="GUE39" s="124"/>
      <c r="GUF39"/>
      <c r="GUG39" s="124"/>
      <c r="GUH39"/>
      <c r="GUI39" s="124"/>
      <c r="GUJ39"/>
      <c r="GUK39" s="124"/>
      <c r="GUL39"/>
      <c r="GUM39" s="124"/>
      <c r="GUN39"/>
      <c r="GUO39" s="124"/>
      <c r="GUP39"/>
      <c r="GUQ39" s="124"/>
      <c r="GUR39"/>
      <c r="GUS39" s="124"/>
      <c r="GUT39"/>
      <c r="GUU39" s="124"/>
      <c r="GUV39"/>
      <c r="GUW39" s="124"/>
      <c r="GUX39"/>
      <c r="GUY39" s="124"/>
      <c r="GUZ39"/>
      <c r="GVA39" s="124"/>
      <c r="GVB39"/>
      <c r="GVC39" s="124"/>
      <c r="GVD39"/>
      <c r="GVE39" s="124"/>
      <c r="GVF39"/>
      <c r="GVG39" s="124"/>
      <c r="GVH39"/>
      <c r="GVI39" s="124"/>
      <c r="GVJ39"/>
      <c r="GVK39" s="124"/>
      <c r="GVL39"/>
      <c r="GVM39" s="124"/>
      <c r="GVN39"/>
      <c r="GVO39" s="124"/>
      <c r="GVP39"/>
      <c r="GVQ39" s="124"/>
      <c r="GVR39"/>
      <c r="GVS39" s="124"/>
      <c r="GVT39"/>
      <c r="GVU39" s="124"/>
      <c r="GVV39"/>
      <c r="GVW39" s="124"/>
      <c r="GVX39"/>
      <c r="GVY39" s="124"/>
      <c r="GVZ39"/>
      <c r="GWA39" s="124"/>
      <c r="GWB39"/>
      <c r="GWC39" s="124"/>
      <c r="GWD39"/>
      <c r="GWE39" s="124"/>
      <c r="GWF39"/>
      <c r="GWG39" s="124"/>
      <c r="GWH39"/>
      <c r="GWI39" s="124"/>
      <c r="GWJ39"/>
      <c r="GWK39" s="124"/>
      <c r="GWL39"/>
      <c r="GWM39" s="124"/>
      <c r="GWN39"/>
      <c r="GWO39" s="124"/>
      <c r="GWP39"/>
      <c r="GWQ39" s="124"/>
      <c r="GWR39"/>
      <c r="GWS39" s="124"/>
      <c r="GWT39"/>
      <c r="GWU39" s="124"/>
      <c r="GWV39"/>
      <c r="GWW39" s="124"/>
      <c r="GWX39"/>
      <c r="GWY39" s="124"/>
      <c r="GWZ39"/>
      <c r="GXA39" s="124"/>
      <c r="GXB39"/>
      <c r="GXC39" s="124"/>
      <c r="GXD39"/>
      <c r="GXE39" s="124"/>
      <c r="GXF39"/>
      <c r="GXG39" s="124"/>
      <c r="GXH39"/>
      <c r="GXI39" s="124"/>
      <c r="GXJ39"/>
      <c r="GXK39" s="124"/>
      <c r="GXL39"/>
      <c r="GXM39" s="124"/>
      <c r="GXN39"/>
      <c r="GXO39" s="124"/>
      <c r="GXP39"/>
      <c r="GXQ39" s="124"/>
      <c r="GXR39"/>
      <c r="GXS39" s="124"/>
      <c r="GXT39"/>
      <c r="GXU39" s="124"/>
      <c r="GXV39"/>
      <c r="GXW39" s="124"/>
      <c r="GXX39"/>
      <c r="GXY39" s="124"/>
      <c r="GXZ39"/>
      <c r="GYA39" s="124"/>
      <c r="GYB39"/>
      <c r="GYC39" s="124"/>
      <c r="GYD39"/>
      <c r="GYE39" s="124"/>
      <c r="GYF39"/>
      <c r="GYG39" s="124"/>
      <c r="GYH39"/>
      <c r="GYI39" s="124"/>
      <c r="GYJ39"/>
      <c r="GYK39" s="124"/>
      <c r="GYL39"/>
      <c r="GYM39" s="124"/>
      <c r="GYN39"/>
      <c r="GYO39" s="124"/>
      <c r="GYP39"/>
      <c r="GYQ39" s="124"/>
      <c r="GYR39"/>
      <c r="GYS39" s="124"/>
      <c r="GYT39"/>
      <c r="GYU39" s="124"/>
      <c r="GYV39"/>
      <c r="GYW39" s="124"/>
      <c r="GYX39"/>
      <c r="GYY39" s="124"/>
      <c r="GYZ39"/>
      <c r="GZA39" s="124"/>
      <c r="GZB39"/>
      <c r="GZC39" s="124"/>
      <c r="GZD39"/>
      <c r="GZE39" s="124"/>
      <c r="GZF39"/>
      <c r="GZG39" s="124"/>
      <c r="GZH39"/>
      <c r="GZI39" s="124"/>
      <c r="GZJ39"/>
      <c r="GZK39" s="124"/>
      <c r="GZL39"/>
      <c r="GZM39" s="124"/>
      <c r="GZN39"/>
      <c r="GZO39" s="124"/>
      <c r="GZP39"/>
      <c r="GZQ39" s="124"/>
      <c r="GZR39"/>
      <c r="GZS39" s="124"/>
      <c r="GZT39"/>
      <c r="GZU39" s="124"/>
      <c r="GZV39"/>
      <c r="GZW39" s="124"/>
      <c r="GZX39"/>
      <c r="GZY39" s="124"/>
      <c r="GZZ39"/>
      <c r="HAA39" s="124"/>
      <c r="HAB39"/>
      <c r="HAC39" s="124"/>
      <c r="HAD39"/>
      <c r="HAE39" s="124"/>
      <c r="HAF39"/>
      <c r="HAG39" s="124"/>
      <c r="HAH39"/>
      <c r="HAI39" s="124"/>
      <c r="HAJ39"/>
      <c r="HAK39" s="124"/>
      <c r="HAL39"/>
      <c r="HAM39" s="124"/>
      <c r="HAN39"/>
      <c r="HAO39" s="124"/>
      <c r="HAP39"/>
      <c r="HAQ39" s="124"/>
      <c r="HAR39"/>
      <c r="HAS39" s="124"/>
      <c r="HAT39"/>
      <c r="HAU39" s="124"/>
      <c r="HAV39"/>
      <c r="HAW39" s="124"/>
      <c r="HAX39"/>
      <c r="HAY39" s="124"/>
      <c r="HAZ39"/>
      <c r="HBA39" s="124"/>
      <c r="HBB39"/>
      <c r="HBC39" s="124"/>
      <c r="HBD39"/>
      <c r="HBE39" s="124"/>
      <c r="HBF39"/>
      <c r="HBG39" s="124"/>
      <c r="HBH39"/>
      <c r="HBI39" s="124"/>
      <c r="HBJ39"/>
      <c r="HBK39" s="124"/>
      <c r="HBL39"/>
      <c r="HBM39" s="124"/>
      <c r="HBN39"/>
      <c r="HBO39" s="124"/>
      <c r="HBP39"/>
      <c r="HBQ39" s="124"/>
      <c r="HBR39"/>
      <c r="HBS39" s="124"/>
      <c r="HBT39"/>
      <c r="HBU39" s="124"/>
      <c r="HBV39"/>
      <c r="HBW39" s="124"/>
      <c r="HBX39"/>
      <c r="HBY39" s="124"/>
      <c r="HBZ39"/>
      <c r="HCA39" s="124"/>
      <c r="HCB39"/>
      <c r="HCC39" s="124"/>
      <c r="HCD39"/>
      <c r="HCE39" s="124"/>
      <c r="HCF39"/>
      <c r="HCG39" s="124"/>
      <c r="HCH39"/>
      <c r="HCI39" s="124"/>
      <c r="HCJ39"/>
      <c r="HCK39" s="124"/>
      <c r="HCL39"/>
      <c r="HCM39" s="124"/>
      <c r="HCN39"/>
      <c r="HCO39" s="124"/>
      <c r="HCP39"/>
      <c r="HCQ39" s="124"/>
      <c r="HCR39"/>
      <c r="HCS39" s="124"/>
      <c r="HCT39"/>
      <c r="HCU39" s="124"/>
      <c r="HCV39"/>
      <c r="HCW39" s="124"/>
      <c r="HCX39"/>
      <c r="HCY39" s="124"/>
      <c r="HCZ39"/>
      <c r="HDA39" s="124"/>
      <c r="HDB39"/>
      <c r="HDC39" s="124"/>
      <c r="HDD39"/>
      <c r="HDE39" s="124"/>
      <c r="HDF39"/>
      <c r="HDG39" s="124"/>
      <c r="HDH39"/>
      <c r="HDI39" s="124"/>
      <c r="HDJ39"/>
      <c r="HDK39" s="124"/>
      <c r="HDL39"/>
      <c r="HDM39" s="124"/>
      <c r="HDN39"/>
      <c r="HDO39" s="124"/>
      <c r="HDP39"/>
      <c r="HDQ39" s="124"/>
      <c r="HDR39"/>
      <c r="HDS39" s="124"/>
      <c r="HDT39"/>
      <c r="HDU39" s="124"/>
      <c r="HDV39"/>
      <c r="HDW39" s="124"/>
      <c r="HDX39"/>
      <c r="HDY39" s="124"/>
      <c r="HDZ39"/>
      <c r="HEA39" s="124"/>
      <c r="HEB39"/>
      <c r="HEC39" s="124"/>
      <c r="HED39"/>
      <c r="HEE39" s="124"/>
      <c r="HEF39"/>
      <c r="HEG39" s="124"/>
      <c r="HEH39"/>
      <c r="HEI39" s="124"/>
      <c r="HEJ39"/>
      <c r="HEK39" s="124"/>
      <c r="HEL39"/>
      <c r="HEM39" s="124"/>
      <c r="HEN39"/>
      <c r="HEO39" s="124"/>
      <c r="HEP39"/>
      <c r="HEQ39" s="124"/>
      <c r="HER39"/>
      <c r="HES39" s="124"/>
      <c r="HET39"/>
      <c r="HEU39" s="124"/>
      <c r="HEV39"/>
      <c r="HEW39" s="124"/>
      <c r="HEX39"/>
      <c r="HEY39" s="124"/>
      <c r="HEZ39"/>
      <c r="HFA39" s="124"/>
      <c r="HFB39"/>
      <c r="HFC39" s="124"/>
      <c r="HFD39"/>
      <c r="HFE39" s="124"/>
      <c r="HFF39"/>
      <c r="HFG39" s="124"/>
      <c r="HFH39"/>
      <c r="HFI39" s="124"/>
      <c r="HFJ39"/>
      <c r="HFK39" s="124"/>
      <c r="HFL39"/>
      <c r="HFM39" s="124"/>
      <c r="HFN39"/>
      <c r="HFO39" s="124"/>
      <c r="HFP39"/>
      <c r="HFQ39" s="124"/>
      <c r="HFR39"/>
      <c r="HFS39" s="124"/>
      <c r="HFT39"/>
      <c r="HFU39" s="124"/>
      <c r="HFV39"/>
      <c r="HFW39" s="124"/>
      <c r="HFX39"/>
      <c r="HFY39" s="124"/>
      <c r="HFZ39"/>
      <c r="HGA39" s="124"/>
      <c r="HGB39"/>
      <c r="HGC39" s="124"/>
      <c r="HGD39"/>
      <c r="HGE39" s="124"/>
      <c r="HGF39"/>
      <c r="HGG39" s="124"/>
      <c r="HGH39"/>
      <c r="HGI39" s="124"/>
      <c r="HGJ39"/>
      <c r="HGK39" s="124"/>
      <c r="HGL39"/>
      <c r="HGM39" s="124"/>
      <c r="HGN39"/>
      <c r="HGO39" s="124"/>
      <c r="HGP39"/>
      <c r="HGQ39" s="124"/>
      <c r="HGR39"/>
      <c r="HGS39" s="124"/>
      <c r="HGT39"/>
      <c r="HGU39" s="124"/>
      <c r="HGV39"/>
      <c r="HGW39" s="124"/>
      <c r="HGX39"/>
      <c r="HGY39" s="124"/>
      <c r="HGZ39"/>
      <c r="HHA39" s="124"/>
      <c r="HHB39"/>
      <c r="HHC39" s="124"/>
      <c r="HHD39"/>
      <c r="HHE39" s="124"/>
      <c r="HHF39"/>
      <c r="HHG39" s="124"/>
      <c r="HHH39"/>
      <c r="HHI39" s="124"/>
      <c r="HHJ39"/>
      <c r="HHK39" s="124"/>
      <c r="HHL39"/>
      <c r="HHM39" s="124"/>
      <c r="HHN39"/>
      <c r="HHO39" s="124"/>
      <c r="HHP39"/>
      <c r="HHQ39" s="124"/>
      <c r="HHR39"/>
      <c r="HHS39" s="124"/>
      <c r="HHT39"/>
      <c r="HHU39" s="124"/>
      <c r="HHV39"/>
      <c r="HHW39" s="124"/>
      <c r="HHX39"/>
      <c r="HHY39" s="124"/>
      <c r="HHZ39"/>
      <c r="HIA39" s="124"/>
      <c r="HIB39"/>
      <c r="HIC39" s="124"/>
      <c r="HID39"/>
      <c r="HIE39" s="124"/>
      <c r="HIF39"/>
      <c r="HIG39" s="124"/>
      <c r="HIH39"/>
      <c r="HII39" s="124"/>
      <c r="HIJ39"/>
      <c r="HIK39" s="124"/>
      <c r="HIL39"/>
      <c r="HIM39" s="124"/>
      <c r="HIN39"/>
      <c r="HIO39" s="124"/>
      <c r="HIP39"/>
      <c r="HIQ39" s="124"/>
      <c r="HIR39"/>
      <c r="HIS39" s="124"/>
      <c r="HIT39"/>
      <c r="HIU39" s="124"/>
      <c r="HIV39"/>
      <c r="HIW39" s="124"/>
      <c r="HIX39"/>
      <c r="HIY39" s="124"/>
      <c r="HIZ39"/>
      <c r="HJA39" s="124"/>
      <c r="HJB39"/>
      <c r="HJC39" s="124"/>
      <c r="HJD39"/>
      <c r="HJE39" s="124"/>
      <c r="HJF39"/>
      <c r="HJG39" s="124"/>
      <c r="HJH39"/>
      <c r="HJI39" s="124"/>
      <c r="HJJ39"/>
      <c r="HJK39" s="124"/>
      <c r="HJL39"/>
      <c r="HJM39" s="124"/>
      <c r="HJN39"/>
      <c r="HJO39" s="124"/>
      <c r="HJP39"/>
      <c r="HJQ39" s="124"/>
      <c r="HJR39"/>
      <c r="HJS39" s="124"/>
      <c r="HJT39"/>
      <c r="HJU39" s="124"/>
      <c r="HJV39"/>
      <c r="HJW39" s="124"/>
      <c r="HJX39"/>
      <c r="HJY39" s="124"/>
      <c r="HJZ39"/>
      <c r="HKA39" s="124"/>
      <c r="HKB39"/>
      <c r="HKC39" s="124"/>
      <c r="HKD39"/>
      <c r="HKE39" s="124"/>
      <c r="HKF39"/>
      <c r="HKG39" s="124"/>
      <c r="HKH39"/>
      <c r="HKI39" s="124"/>
      <c r="HKJ39"/>
      <c r="HKK39" s="124"/>
      <c r="HKL39"/>
      <c r="HKM39" s="124"/>
      <c r="HKN39"/>
      <c r="HKO39" s="124"/>
      <c r="HKP39"/>
      <c r="HKQ39" s="124"/>
      <c r="HKR39"/>
      <c r="HKS39" s="124"/>
      <c r="HKT39"/>
      <c r="HKU39" s="124"/>
      <c r="HKV39"/>
      <c r="HKW39" s="124"/>
      <c r="HKX39"/>
      <c r="HKY39" s="124"/>
      <c r="HKZ39"/>
      <c r="HLA39" s="124"/>
      <c r="HLB39"/>
      <c r="HLC39" s="124"/>
      <c r="HLD39"/>
      <c r="HLE39" s="124"/>
      <c r="HLF39"/>
      <c r="HLG39" s="124"/>
      <c r="HLH39"/>
      <c r="HLI39" s="124"/>
      <c r="HLJ39"/>
      <c r="HLK39" s="124"/>
      <c r="HLL39"/>
      <c r="HLM39" s="124"/>
      <c r="HLN39"/>
      <c r="HLO39" s="124"/>
      <c r="HLP39"/>
      <c r="HLQ39" s="124"/>
      <c r="HLR39"/>
      <c r="HLS39" s="124"/>
      <c r="HLT39"/>
      <c r="HLU39" s="124"/>
      <c r="HLV39"/>
      <c r="HLW39" s="124"/>
      <c r="HLX39"/>
      <c r="HLY39" s="124"/>
      <c r="HLZ39"/>
      <c r="HMA39" s="124"/>
      <c r="HMB39"/>
      <c r="HMC39" s="124"/>
      <c r="HMD39"/>
      <c r="HME39" s="124"/>
      <c r="HMF39"/>
      <c r="HMG39" s="124"/>
      <c r="HMH39"/>
      <c r="HMI39" s="124"/>
      <c r="HMJ39"/>
      <c r="HMK39" s="124"/>
      <c r="HML39"/>
      <c r="HMM39" s="124"/>
      <c r="HMN39"/>
      <c r="HMO39" s="124"/>
      <c r="HMP39"/>
      <c r="HMQ39" s="124"/>
      <c r="HMR39"/>
      <c r="HMS39" s="124"/>
      <c r="HMT39"/>
      <c r="HMU39" s="124"/>
      <c r="HMV39"/>
      <c r="HMW39" s="124"/>
      <c r="HMX39"/>
      <c r="HMY39" s="124"/>
      <c r="HMZ39"/>
      <c r="HNA39" s="124"/>
      <c r="HNB39"/>
      <c r="HNC39" s="124"/>
      <c r="HND39"/>
      <c r="HNE39" s="124"/>
      <c r="HNF39"/>
      <c r="HNG39" s="124"/>
      <c r="HNH39"/>
      <c r="HNI39" s="124"/>
      <c r="HNJ39"/>
      <c r="HNK39" s="124"/>
      <c r="HNL39"/>
      <c r="HNM39" s="124"/>
      <c r="HNN39"/>
      <c r="HNO39" s="124"/>
      <c r="HNP39"/>
      <c r="HNQ39" s="124"/>
      <c r="HNR39"/>
      <c r="HNS39" s="124"/>
      <c r="HNT39"/>
      <c r="HNU39" s="124"/>
      <c r="HNV39"/>
      <c r="HNW39" s="124"/>
      <c r="HNX39"/>
      <c r="HNY39" s="124"/>
      <c r="HNZ39"/>
      <c r="HOA39" s="124"/>
      <c r="HOB39"/>
      <c r="HOC39" s="124"/>
      <c r="HOD39"/>
      <c r="HOE39" s="124"/>
      <c r="HOF39"/>
      <c r="HOG39" s="124"/>
      <c r="HOH39"/>
      <c r="HOI39" s="124"/>
      <c r="HOJ39"/>
      <c r="HOK39" s="124"/>
      <c r="HOL39"/>
      <c r="HOM39" s="124"/>
      <c r="HON39"/>
      <c r="HOO39" s="124"/>
      <c r="HOP39"/>
      <c r="HOQ39" s="124"/>
      <c r="HOR39"/>
      <c r="HOS39" s="124"/>
      <c r="HOT39"/>
      <c r="HOU39" s="124"/>
      <c r="HOV39"/>
      <c r="HOW39" s="124"/>
      <c r="HOX39"/>
      <c r="HOY39" s="124"/>
      <c r="HOZ39"/>
      <c r="HPA39" s="124"/>
      <c r="HPB39"/>
      <c r="HPC39" s="124"/>
      <c r="HPD39"/>
      <c r="HPE39" s="124"/>
      <c r="HPF39"/>
      <c r="HPG39" s="124"/>
      <c r="HPH39"/>
      <c r="HPI39" s="124"/>
      <c r="HPJ39"/>
      <c r="HPK39" s="124"/>
      <c r="HPL39"/>
      <c r="HPM39" s="124"/>
      <c r="HPN39"/>
      <c r="HPO39" s="124"/>
      <c r="HPP39"/>
      <c r="HPQ39" s="124"/>
      <c r="HPR39"/>
      <c r="HPS39" s="124"/>
      <c r="HPT39"/>
      <c r="HPU39" s="124"/>
      <c r="HPV39"/>
      <c r="HPW39" s="124"/>
      <c r="HPX39"/>
      <c r="HPY39" s="124"/>
      <c r="HPZ39"/>
      <c r="HQA39" s="124"/>
      <c r="HQB39"/>
      <c r="HQC39" s="124"/>
      <c r="HQD39"/>
      <c r="HQE39" s="124"/>
      <c r="HQF39"/>
      <c r="HQG39" s="124"/>
      <c r="HQH39"/>
      <c r="HQI39" s="124"/>
      <c r="HQJ39"/>
      <c r="HQK39" s="124"/>
      <c r="HQL39"/>
      <c r="HQM39" s="124"/>
      <c r="HQN39"/>
      <c r="HQO39" s="124"/>
      <c r="HQP39"/>
      <c r="HQQ39" s="124"/>
      <c r="HQR39"/>
      <c r="HQS39" s="124"/>
      <c r="HQT39"/>
      <c r="HQU39" s="124"/>
      <c r="HQV39"/>
      <c r="HQW39" s="124"/>
      <c r="HQX39"/>
      <c r="HQY39" s="124"/>
      <c r="HQZ39"/>
      <c r="HRA39" s="124"/>
      <c r="HRB39"/>
      <c r="HRC39" s="124"/>
      <c r="HRD39"/>
      <c r="HRE39" s="124"/>
      <c r="HRF39"/>
      <c r="HRG39" s="124"/>
      <c r="HRH39"/>
      <c r="HRI39" s="124"/>
      <c r="HRJ39"/>
      <c r="HRK39" s="124"/>
      <c r="HRL39"/>
      <c r="HRM39" s="124"/>
      <c r="HRN39"/>
      <c r="HRO39" s="124"/>
      <c r="HRP39"/>
      <c r="HRQ39" s="124"/>
      <c r="HRR39"/>
      <c r="HRS39" s="124"/>
      <c r="HRT39"/>
      <c r="HRU39" s="124"/>
      <c r="HRV39"/>
      <c r="HRW39" s="124"/>
      <c r="HRX39"/>
      <c r="HRY39" s="124"/>
      <c r="HRZ39"/>
      <c r="HSA39" s="124"/>
      <c r="HSB39"/>
      <c r="HSC39" s="124"/>
      <c r="HSD39"/>
      <c r="HSE39" s="124"/>
      <c r="HSF39"/>
      <c r="HSG39" s="124"/>
      <c r="HSH39"/>
      <c r="HSI39" s="124"/>
      <c r="HSJ39"/>
      <c r="HSK39" s="124"/>
      <c r="HSL39"/>
      <c r="HSM39" s="124"/>
      <c r="HSN39"/>
      <c r="HSO39" s="124"/>
      <c r="HSP39"/>
      <c r="HSQ39" s="124"/>
      <c r="HSR39"/>
      <c r="HSS39" s="124"/>
      <c r="HST39"/>
      <c r="HSU39" s="124"/>
      <c r="HSV39"/>
      <c r="HSW39" s="124"/>
      <c r="HSX39"/>
      <c r="HSY39" s="124"/>
      <c r="HSZ39"/>
      <c r="HTA39" s="124"/>
      <c r="HTB39"/>
      <c r="HTC39" s="124"/>
      <c r="HTD39"/>
      <c r="HTE39" s="124"/>
      <c r="HTF39"/>
      <c r="HTG39" s="124"/>
      <c r="HTH39"/>
      <c r="HTI39" s="124"/>
      <c r="HTJ39"/>
      <c r="HTK39" s="124"/>
      <c r="HTL39"/>
      <c r="HTM39" s="124"/>
      <c r="HTN39"/>
      <c r="HTO39" s="124"/>
      <c r="HTP39"/>
      <c r="HTQ39" s="124"/>
      <c r="HTR39"/>
      <c r="HTS39" s="124"/>
      <c r="HTT39"/>
      <c r="HTU39" s="124"/>
      <c r="HTV39"/>
      <c r="HTW39" s="124"/>
      <c r="HTX39"/>
      <c r="HTY39" s="124"/>
      <c r="HTZ39"/>
      <c r="HUA39" s="124"/>
      <c r="HUB39"/>
      <c r="HUC39" s="124"/>
      <c r="HUD39"/>
      <c r="HUE39" s="124"/>
      <c r="HUF39"/>
      <c r="HUG39" s="124"/>
      <c r="HUH39"/>
      <c r="HUI39" s="124"/>
      <c r="HUJ39"/>
      <c r="HUK39" s="124"/>
      <c r="HUL39"/>
      <c r="HUM39" s="124"/>
      <c r="HUN39"/>
      <c r="HUO39" s="124"/>
      <c r="HUP39"/>
      <c r="HUQ39" s="124"/>
      <c r="HUR39"/>
      <c r="HUS39" s="124"/>
      <c r="HUT39"/>
      <c r="HUU39" s="124"/>
      <c r="HUV39"/>
      <c r="HUW39" s="124"/>
      <c r="HUX39"/>
      <c r="HUY39" s="124"/>
      <c r="HUZ39"/>
      <c r="HVA39" s="124"/>
      <c r="HVB39"/>
      <c r="HVC39" s="124"/>
      <c r="HVD39"/>
      <c r="HVE39" s="124"/>
      <c r="HVF39"/>
      <c r="HVG39" s="124"/>
      <c r="HVH39"/>
      <c r="HVI39" s="124"/>
      <c r="HVJ39"/>
      <c r="HVK39" s="124"/>
      <c r="HVL39"/>
      <c r="HVM39" s="124"/>
      <c r="HVN39"/>
      <c r="HVO39" s="124"/>
      <c r="HVP39"/>
      <c r="HVQ39" s="124"/>
      <c r="HVR39"/>
      <c r="HVS39" s="124"/>
      <c r="HVT39"/>
      <c r="HVU39" s="124"/>
      <c r="HVV39"/>
      <c r="HVW39" s="124"/>
      <c r="HVX39"/>
      <c r="HVY39" s="124"/>
      <c r="HVZ39"/>
      <c r="HWA39" s="124"/>
      <c r="HWB39"/>
      <c r="HWC39" s="124"/>
      <c r="HWD39"/>
      <c r="HWE39" s="124"/>
      <c r="HWF39"/>
      <c r="HWG39" s="124"/>
      <c r="HWH39"/>
      <c r="HWI39" s="124"/>
      <c r="HWJ39"/>
      <c r="HWK39" s="124"/>
      <c r="HWL39"/>
      <c r="HWM39" s="124"/>
      <c r="HWN39"/>
      <c r="HWO39" s="124"/>
      <c r="HWP39"/>
      <c r="HWQ39" s="124"/>
      <c r="HWR39"/>
      <c r="HWS39" s="124"/>
      <c r="HWT39"/>
      <c r="HWU39" s="124"/>
      <c r="HWV39"/>
      <c r="HWW39" s="124"/>
      <c r="HWX39"/>
      <c r="HWY39" s="124"/>
      <c r="HWZ39"/>
      <c r="HXA39" s="124"/>
      <c r="HXB39"/>
      <c r="HXC39" s="124"/>
      <c r="HXD39"/>
      <c r="HXE39" s="124"/>
      <c r="HXF39"/>
      <c r="HXG39" s="124"/>
      <c r="HXH39"/>
      <c r="HXI39" s="124"/>
      <c r="HXJ39"/>
      <c r="HXK39" s="124"/>
      <c r="HXL39"/>
      <c r="HXM39" s="124"/>
      <c r="HXN39"/>
      <c r="HXO39" s="124"/>
      <c r="HXP39"/>
      <c r="HXQ39" s="124"/>
      <c r="HXR39"/>
      <c r="HXS39" s="124"/>
      <c r="HXT39"/>
      <c r="HXU39" s="124"/>
      <c r="HXV39"/>
      <c r="HXW39" s="124"/>
      <c r="HXX39"/>
      <c r="HXY39" s="124"/>
      <c r="HXZ39"/>
      <c r="HYA39" s="124"/>
      <c r="HYB39"/>
      <c r="HYC39" s="124"/>
      <c r="HYD39"/>
      <c r="HYE39" s="124"/>
      <c r="HYF39"/>
      <c r="HYG39" s="124"/>
      <c r="HYH39"/>
      <c r="HYI39" s="124"/>
      <c r="HYJ39"/>
      <c r="HYK39" s="124"/>
      <c r="HYL39"/>
      <c r="HYM39" s="124"/>
      <c r="HYN39"/>
      <c r="HYO39" s="124"/>
      <c r="HYP39"/>
      <c r="HYQ39" s="124"/>
      <c r="HYR39"/>
      <c r="HYS39" s="124"/>
      <c r="HYT39"/>
      <c r="HYU39" s="124"/>
      <c r="HYV39"/>
      <c r="HYW39" s="124"/>
      <c r="HYX39"/>
      <c r="HYY39" s="124"/>
      <c r="HYZ39"/>
      <c r="HZA39" s="124"/>
      <c r="HZB39"/>
      <c r="HZC39" s="124"/>
      <c r="HZD39"/>
      <c r="HZE39" s="124"/>
      <c r="HZF39"/>
      <c r="HZG39" s="124"/>
      <c r="HZH39"/>
      <c r="HZI39" s="124"/>
      <c r="HZJ39"/>
      <c r="HZK39" s="124"/>
      <c r="HZL39"/>
      <c r="HZM39" s="124"/>
      <c r="HZN39"/>
      <c r="HZO39" s="124"/>
      <c r="HZP39"/>
      <c r="HZQ39" s="124"/>
      <c r="HZR39"/>
      <c r="HZS39" s="124"/>
      <c r="HZT39"/>
      <c r="HZU39" s="124"/>
      <c r="HZV39"/>
      <c r="HZW39" s="124"/>
      <c r="HZX39"/>
      <c r="HZY39" s="124"/>
      <c r="HZZ39"/>
      <c r="IAA39" s="124"/>
      <c r="IAB39"/>
      <c r="IAC39" s="124"/>
      <c r="IAD39"/>
      <c r="IAE39" s="124"/>
      <c r="IAF39"/>
      <c r="IAG39" s="124"/>
      <c r="IAH39"/>
      <c r="IAI39" s="124"/>
      <c r="IAJ39"/>
      <c r="IAK39" s="124"/>
      <c r="IAL39"/>
      <c r="IAM39" s="124"/>
      <c r="IAN39"/>
      <c r="IAO39" s="124"/>
      <c r="IAP39"/>
      <c r="IAQ39" s="124"/>
      <c r="IAR39"/>
      <c r="IAS39" s="124"/>
      <c r="IAT39"/>
      <c r="IAU39" s="124"/>
      <c r="IAV39"/>
      <c r="IAW39" s="124"/>
      <c r="IAX39"/>
      <c r="IAY39" s="124"/>
      <c r="IAZ39"/>
      <c r="IBA39" s="124"/>
      <c r="IBB39"/>
      <c r="IBC39" s="124"/>
      <c r="IBD39"/>
      <c r="IBE39" s="124"/>
      <c r="IBF39"/>
      <c r="IBG39" s="124"/>
      <c r="IBH39"/>
      <c r="IBI39" s="124"/>
      <c r="IBJ39"/>
      <c r="IBK39" s="124"/>
      <c r="IBL39"/>
      <c r="IBM39" s="124"/>
      <c r="IBN39"/>
      <c r="IBO39" s="124"/>
      <c r="IBP39"/>
      <c r="IBQ39" s="124"/>
      <c r="IBR39"/>
      <c r="IBS39" s="124"/>
      <c r="IBT39"/>
      <c r="IBU39" s="124"/>
      <c r="IBV39"/>
      <c r="IBW39" s="124"/>
      <c r="IBX39"/>
      <c r="IBY39" s="124"/>
      <c r="IBZ39"/>
      <c r="ICA39" s="124"/>
      <c r="ICB39"/>
      <c r="ICC39" s="124"/>
      <c r="ICD39"/>
      <c r="ICE39" s="124"/>
      <c r="ICF39"/>
      <c r="ICG39" s="124"/>
      <c r="ICH39"/>
      <c r="ICI39" s="124"/>
      <c r="ICJ39"/>
      <c r="ICK39" s="124"/>
      <c r="ICL39"/>
      <c r="ICM39" s="124"/>
      <c r="ICN39"/>
      <c r="ICO39" s="124"/>
      <c r="ICP39"/>
      <c r="ICQ39" s="124"/>
      <c r="ICR39"/>
      <c r="ICS39" s="124"/>
      <c r="ICT39"/>
      <c r="ICU39" s="124"/>
      <c r="ICV39"/>
      <c r="ICW39" s="124"/>
      <c r="ICX39"/>
      <c r="ICY39" s="124"/>
      <c r="ICZ39"/>
      <c r="IDA39" s="124"/>
      <c r="IDB39"/>
      <c r="IDC39" s="124"/>
      <c r="IDD39"/>
      <c r="IDE39" s="124"/>
      <c r="IDF39"/>
      <c r="IDG39" s="124"/>
      <c r="IDH39"/>
      <c r="IDI39" s="124"/>
      <c r="IDJ39"/>
      <c r="IDK39" s="124"/>
      <c r="IDL39"/>
      <c r="IDM39" s="124"/>
      <c r="IDN39"/>
      <c r="IDO39" s="124"/>
      <c r="IDP39"/>
      <c r="IDQ39" s="124"/>
      <c r="IDR39"/>
      <c r="IDS39" s="124"/>
      <c r="IDT39"/>
      <c r="IDU39" s="124"/>
      <c r="IDV39"/>
      <c r="IDW39" s="124"/>
      <c r="IDX39"/>
      <c r="IDY39" s="124"/>
      <c r="IDZ39"/>
      <c r="IEA39" s="124"/>
      <c r="IEB39"/>
      <c r="IEC39" s="124"/>
      <c r="IED39"/>
      <c r="IEE39" s="124"/>
      <c r="IEF39"/>
      <c r="IEG39" s="124"/>
      <c r="IEH39"/>
      <c r="IEI39" s="124"/>
      <c r="IEJ39"/>
      <c r="IEK39" s="124"/>
      <c r="IEL39"/>
      <c r="IEM39" s="124"/>
      <c r="IEN39"/>
      <c r="IEO39" s="124"/>
      <c r="IEP39"/>
      <c r="IEQ39" s="124"/>
      <c r="IER39"/>
      <c r="IES39" s="124"/>
      <c r="IET39"/>
      <c r="IEU39" s="124"/>
      <c r="IEV39"/>
      <c r="IEW39" s="124"/>
      <c r="IEX39"/>
      <c r="IEY39" s="124"/>
      <c r="IEZ39"/>
      <c r="IFA39" s="124"/>
      <c r="IFB39"/>
      <c r="IFC39" s="124"/>
      <c r="IFD39"/>
      <c r="IFE39" s="124"/>
      <c r="IFF39"/>
      <c r="IFG39" s="124"/>
      <c r="IFH39"/>
      <c r="IFI39" s="124"/>
      <c r="IFJ39"/>
      <c r="IFK39" s="124"/>
      <c r="IFL39"/>
      <c r="IFM39" s="124"/>
      <c r="IFN39"/>
      <c r="IFO39" s="124"/>
      <c r="IFP39"/>
      <c r="IFQ39" s="124"/>
      <c r="IFR39"/>
      <c r="IFS39" s="124"/>
      <c r="IFT39"/>
      <c r="IFU39" s="124"/>
      <c r="IFV39"/>
      <c r="IFW39" s="124"/>
      <c r="IFX39"/>
      <c r="IFY39" s="124"/>
      <c r="IFZ39"/>
      <c r="IGA39" s="124"/>
      <c r="IGB39"/>
      <c r="IGC39" s="124"/>
      <c r="IGD39"/>
      <c r="IGE39" s="124"/>
      <c r="IGF39"/>
      <c r="IGG39" s="124"/>
      <c r="IGH39"/>
      <c r="IGI39" s="124"/>
      <c r="IGJ39"/>
      <c r="IGK39" s="124"/>
      <c r="IGL39"/>
      <c r="IGM39" s="124"/>
      <c r="IGN39"/>
      <c r="IGO39" s="124"/>
      <c r="IGP39"/>
      <c r="IGQ39" s="124"/>
      <c r="IGR39"/>
      <c r="IGS39" s="124"/>
      <c r="IGT39"/>
      <c r="IGU39" s="124"/>
      <c r="IGV39"/>
      <c r="IGW39" s="124"/>
      <c r="IGX39"/>
      <c r="IGY39" s="124"/>
      <c r="IGZ39"/>
      <c r="IHA39" s="124"/>
      <c r="IHB39"/>
      <c r="IHC39" s="124"/>
      <c r="IHD39"/>
      <c r="IHE39" s="124"/>
      <c r="IHF39"/>
      <c r="IHG39" s="124"/>
      <c r="IHH39"/>
      <c r="IHI39" s="124"/>
      <c r="IHJ39"/>
      <c r="IHK39" s="124"/>
      <c r="IHL39"/>
      <c r="IHM39" s="124"/>
      <c r="IHN39"/>
      <c r="IHO39" s="124"/>
      <c r="IHP39"/>
      <c r="IHQ39" s="124"/>
      <c r="IHR39"/>
      <c r="IHS39" s="124"/>
      <c r="IHT39"/>
      <c r="IHU39" s="124"/>
      <c r="IHV39"/>
      <c r="IHW39" s="124"/>
      <c r="IHX39"/>
      <c r="IHY39" s="124"/>
      <c r="IHZ39"/>
      <c r="IIA39" s="124"/>
      <c r="IIB39"/>
      <c r="IIC39" s="124"/>
      <c r="IID39"/>
      <c r="IIE39" s="124"/>
      <c r="IIF39"/>
      <c r="IIG39" s="124"/>
      <c r="IIH39"/>
      <c r="III39" s="124"/>
      <c r="IIJ39"/>
      <c r="IIK39" s="124"/>
      <c r="IIL39"/>
      <c r="IIM39" s="124"/>
      <c r="IIN39"/>
      <c r="IIO39" s="124"/>
      <c r="IIP39"/>
      <c r="IIQ39" s="124"/>
      <c r="IIR39"/>
      <c r="IIS39" s="124"/>
      <c r="IIT39"/>
      <c r="IIU39" s="124"/>
      <c r="IIV39"/>
      <c r="IIW39" s="124"/>
      <c r="IIX39"/>
      <c r="IIY39" s="124"/>
      <c r="IIZ39"/>
      <c r="IJA39" s="124"/>
      <c r="IJB39"/>
      <c r="IJC39" s="124"/>
      <c r="IJD39"/>
      <c r="IJE39" s="124"/>
      <c r="IJF39"/>
      <c r="IJG39" s="124"/>
      <c r="IJH39"/>
      <c r="IJI39" s="124"/>
      <c r="IJJ39"/>
      <c r="IJK39" s="124"/>
      <c r="IJL39"/>
      <c r="IJM39" s="124"/>
      <c r="IJN39"/>
      <c r="IJO39" s="124"/>
      <c r="IJP39"/>
      <c r="IJQ39" s="124"/>
      <c r="IJR39"/>
      <c r="IJS39" s="124"/>
      <c r="IJT39"/>
      <c r="IJU39" s="124"/>
      <c r="IJV39"/>
      <c r="IJW39" s="124"/>
      <c r="IJX39"/>
      <c r="IJY39" s="124"/>
      <c r="IJZ39"/>
      <c r="IKA39" s="124"/>
      <c r="IKB39"/>
      <c r="IKC39" s="124"/>
      <c r="IKD39"/>
      <c r="IKE39" s="124"/>
      <c r="IKF39"/>
      <c r="IKG39" s="124"/>
      <c r="IKH39"/>
      <c r="IKI39" s="124"/>
      <c r="IKJ39"/>
      <c r="IKK39" s="124"/>
      <c r="IKL39"/>
      <c r="IKM39" s="124"/>
      <c r="IKN39"/>
      <c r="IKO39" s="124"/>
      <c r="IKP39"/>
      <c r="IKQ39" s="124"/>
      <c r="IKR39"/>
      <c r="IKS39" s="124"/>
      <c r="IKT39"/>
      <c r="IKU39" s="124"/>
      <c r="IKV39"/>
      <c r="IKW39" s="124"/>
      <c r="IKX39"/>
      <c r="IKY39" s="124"/>
      <c r="IKZ39"/>
      <c r="ILA39" s="124"/>
      <c r="ILB39"/>
      <c r="ILC39" s="124"/>
      <c r="ILD39"/>
      <c r="ILE39" s="124"/>
      <c r="ILF39"/>
      <c r="ILG39" s="124"/>
      <c r="ILH39"/>
      <c r="ILI39" s="124"/>
      <c r="ILJ39"/>
      <c r="ILK39" s="124"/>
      <c r="ILL39"/>
      <c r="ILM39" s="124"/>
      <c r="ILN39"/>
      <c r="ILO39" s="124"/>
      <c r="ILP39"/>
      <c r="ILQ39" s="124"/>
      <c r="ILR39"/>
      <c r="ILS39" s="124"/>
      <c r="ILT39"/>
      <c r="ILU39" s="124"/>
      <c r="ILV39"/>
      <c r="ILW39" s="124"/>
      <c r="ILX39"/>
      <c r="ILY39" s="124"/>
      <c r="ILZ39"/>
      <c r="IMA39" s="124"/>
      <c r="IMB39"/>
      <c r="IMC39" s="124"/>
      <c r="IMD39"/>
      <c r="IME39" s="124"/>
      <c r="IMF39"/>
      <c r="IMG39" s="124"/>
      <c r="IMH39"/>
      <c r="IMI39" s="124"/>
      <c r="IMJ39"/>
      <c r="IMK39" s="124"/>
      <c r="IML39"/>
      <c r="IMM39" s="124"/>
      <c r="IMN39"/>
      <c r="IMO39" s="124"/>
      <c r="IMP39"/>
      <c r="IMQ39" s="124"/>
      <c r="IMR39"/>
      <c r="IMS39" s="124"/>
      <c r="IMT39"/>
      <c r="IMU39" s="124"/>
      <c r="IMV39"/>
      <c r="IMW39" s="124"/>
      <c r="IMX39"/>
      <c r="IMY39" s="124"/>
      <c r="IMZ39"/>
      <c r="INA39" s="124"/>
      <c r="INB39"/>
      <c r="INC39" s="124"/>
      <c r="IND39"/>
      <c r="INE39" s="124"/>
      <c r="INF39"/>
      <c r="ING39" s="124"/>
      <c r="INH39"/>
      <c r="INI39" s="124"/>
      <c r="INJ39"/>
      <c r="INK39" s="124"/>
      <c r="INL39"/>
      <c r="INM39" s="124"/>
      <c r="INN39"/>
      <c r="INO39" s="124"/>
      <c r="INP39"/>
      <c r="INQ39" s="124"/>
      <c r="INR39"/>
      <c r="INS39" s="124"/>
      <c r="INT39"/>
      <c r="INU39" s="124"/>
      <c r="INV39"/>
      <c r="INW39" s="124"/>
      <c r="INX39"/>
      <c r="INY39" s="124"/>
      <c r="INZ39"/>
      <c r="IOA39" s="124"/>
      <c r="IOB39"/>
      <c r="IOC39" s="124"/>
      <c r="IOD39"/>
      <c r="IOE39" s="124"/>
      <c r="IOF39"/>
      <c r="IOG39" s="124"/>
      <c r="IOH39"/>
      <c r="IOI39" s="124"/>
      <c r="IOJ39"/>
      <c r="IOK39" s="124"/>
      <c r="IOL39"/>
      <c r="IOM39" s="124"/>
      <c r="ION39"/>
      <c r="IOO39" s="124"/>
      <c r="IOP39"/>
      <c r="IOQ39" s="124"/>
      <c r="IOR39"/>
      <c r="IOS39" s="124"/>
      <c r="IOT39"/>
      <c r="IOU39" s="124"/>
      <c r="IOV39"/>
      <c r="IOW39" s="124"/>
      <c r="IOX39"/>
      <c r="IOY39" s="124"/>
      <c r="IOZ39"/>
      <c r="IPA39" s="124"/>
      <c r="IPB39"/>
      <c r="IPC39" s="124"/>
      <c r="IPD39"/>
      <c r="IPE39" s="124"/>
      <c r="IPF39"/>
      <c r="IPG39" s="124"/>
      <c r="IPH39"/>
      <c r="IPI39" s="124"/>
      <c r="IPJ39"/>
      <c r="IPK39" s="124"/>
      <c r="IPL39"/>
      <c r="IPM39" s="124"/>
      <c r="IPN39"/>
      <c r="IPO39" s="124"/>
      <c r="IPP39"/>
      <c r="IPQ39" s="124"/>
      <c r="IPR39"/>
      <c r="IPS39" s="124"/>
      <c r="IPT39"/>
      <c r="IPU39" s="124"/>
      <c r="IPV39"/>
      <c r="IPW39" s="124"/>
      <c r="IPX39"/>
      <c r="IPY39" s="124"/>
      <c r="IPZ39"/>
      <c r="IQA39" s="124"/>
      <c r="IQB39"/>
      <c r="IQC39" s="124"/>
      <c r="IQD39"/>
      <c r="IQE39" s="124"/>
      <c r="IQF39"/>
      <c r="IQG39" s="124"/>
      <c r="IQH39"/>
      <c r="IQI39" s="124"/>
      <c r="IQJ39"/>
      <c r="IQK39" s="124"/>
      <c r="IQL39"/>
      <c r="IQM39" s="124"/>
      <c r="IQN39"/>
      <c r="IQO39" s="124"/>
      <c r="IQP39"/>
      <c r="IQQ39" s="124"/>
      <c r="IQR39"/>
      <c r="IQS39" s="124"/>
      <c r="IQT39"/>
      <c r="IQU39" s="124"/>
      <c r="IQV39"/>
      <c r="IQW39" s="124"/>
      <c r="IQX39"/>
      <c r="IQY39" s="124"/>
      <c r="IQZ39"/>
      <c r="IRA39" s="124"/>
      <c r="IRB39"/>
      <c r="IRC39" s="124"/>
      <c r="IRD39"/>
      <c r="IRE39" s="124"/>
      <c r="IRF39"/>
      <c r="IRG39" s="124"/>
      <c r="IRH39"/>
      <c r="IRI39" s="124"/>
      <c r="IRJ39"/>
      <c r="IRK39" s="124"/>
      <c r="IRL39"/>
      <c r="IRM39" s="124"/>
      <c r="IRN39"/>
      <c r="IRO39" s="124"/>
      <c r="IRP39"/>
      <c r="IRQ39" s="124"/>
      <c r="IRR39"/>
      <c r="IRS39" s="124"/>
      <c r="IRT39"/>
      <c r="IRU39" s="124"/>
      <c r="IRV39"/>
      <c r="IRW39" s="124"/>
      <c r="IRX39"/>
      <c r="IRY39" s="124"/>
      <c r="IRZ39"/>
      <c r="ISA39" s="124"/>
      <c r="ISB39"/>
      <c r="ISC39" s="124"/>
      <c r="ISD39"/>
      <c r="ISE39" s="124"/>
      <c r="ISF39"/>
      <c r="ISG39" s="124"/>
      <c r="ISH39"/>
      <c r="ISI39" s="124"/>
      <c r="ISJ39"/>
      <c r="ISK39" s="124"/>
      <c r="ISL39"/>
      <c r="ISM39" s="124"/>
      <c r="ISN39"/>
      <c r="ISO39" s="124"/>
      <c r="ISP39"/>
      <c r="ISQ39" s="124"/>
      <c r="ISR39"/>
      <c r="ISS39" s="124"/>
      <c r="IST39"/>
      <c r="ISU39" s="124"/>
      <c r="ISV39"/>
      <c r="ISW39" s="124"/>
      <c r="ISX39"/>
      <c r="ISY39" s="124"/>
      <c r="ISZ39"/>
      <c r="ITA39" s="124"/>
      <c r="ITB39"/>
      <c r="ITC39" s="124"/>
      <c r="ITD39"/>
      <c r="ITE39" s="124"/>
      <c r="ITF39"/>
      <c r="ITG39" s="124"/>
      <c r="ITH39"/>
      <c r="ITI39" s="124"/>
      <c r="ITJ39"/>
      <c r="ITK39" s="124"/>
      <c r="ITL39"/>
      <c r="ITM39" s="124"/>
      <c r="ITN39"/>
      <c r="ITO39" s="124"/>
      <c r="ITP39"/>
      <c r="ITQ39" s="124"/>
      <c r="ITR39"/>
      <c r="ITS39" s="124"/>
      <c r="ITT39"/>
      <c r="ITU39" s="124"/>
      <c r="ITV39"/>
      <c r="ITW39" s="124"/>
      <c r="ITX39"/>
      <c r="ITY39" s="124"/>
      <c r="ITZ39"/>
      <c r="IUA39" s="124"/>
      <c r="IUB39"/>
      <c r="IUC39" s="124"/>
      <c r="IUD39"/>
      <c r="IUE39" s="124"/>
      <c r="IUF39"/>
      <c r="IUG39" s="124"/>
      <c r="IUH39"/>
      <c r="IUI39" s="124"/>
      <c r="IUJ39"/>
      <c r="IUK39" s="124"/>
      <c r="IUL39"/>
      <c r="IUM39" s="124"/>
      <c r="IUN39"/>
      <c r="IUO39" s="124"/>
      <c r="IUP39"/>
      <c r="IUQ39" s="124"/>
      <c r="IUR39"/>
      <c r="IUS39" s="124"/>
      <c r="IUT39"/>
      <c r="IUU39" s="124"/>
      <c r="IUV39"/>
      <c r="IUW39" s="124"/>
      <c r="IUX39"/>
      <c r="IUY39" s="124"/>
      <c r="IUZ39"/>
      <c r="IVA39" s="124"/>
      <c r="IVB39"/>
      <c r="IVC39" s="124"/>
      <c r="IVD39"/>
      <c r="IVE39" s="124"/>
      <c r="IVF39"/>
      <c r="IVG39" s="124"/>
      <c r="IVH39"/>
      <c r="IVI39" s="124"/>
      <c r="IVJ39"/>
      <c r="IVK39" s="124"/>
      <c r="IVL39"/>
      <c r="IVM39" s="124"/>
      <c r="IVN39"/>
      <c r="IVO39" s="124"/>
      <c r="IVP39"/>
      <c r="IVQ39" s="124"/>
      <c r="IVR39"/>
      <c r="IVS39" s="124"/>
      <c r="IVT39"/>
      <c r="IVU39" s="124"/>
      <c r="IVV39"/>
      <c r="IVW39" s="124"/>
      <c r="IVX39"/>
      <c r="IVY39" s="124"/>
      <c r="IVZ39"/>
      <c r="IWA39" s="124"/>
      <c r="IWB39"/>
      <c r="IWC39" s="124"/>
      <c r="IWD39"/>
      <c r="IWE39" s="124"/>
      <c r="IWF39"/>
      <c r="IWG39" s="124"/>
      <c r="IWH39"/>
      <c r="IWI39" s="124"/>
      <c r="IWJ39"/>
      <c r="IWK39" s="124"/>
      <c r="IWL39"/>
      <c r="IWM39" s="124"/>
      <c r="IWN39"/>
      <c r="IWO39" s="124"/>
      <c r="IWP39"/>
      <c r="IWQ39" s="124"/>
      <c r="IWR39"/>
      <c r="IWS39" s="124"/>
      <c r="IWT39"/>
      <c r="IWU39" s="124"/>
      <c r="IWV39"/>
      <c r="IWW39" s="124"/>
      <c r="IWX39"/>
      <c r="IWY39" s="124"/>
      <c r="IWZ39"/>
      <c r="IXA39" s="124"/>
      <c r="IXB39"/>
      <c r="IXC39" s="124"/>
      <c r="IXD39"/>
      <c r="IXE39" s="124"/>
      <c r="IXF39"/>
      <c r="IXG39" s="124"/>
      <c r="IXH39"/>
      <c r="IXI39" s="124"/>
      <c r="IXJ39"/>
      <c r="IXK39" s="124"/>
      <c r="IXL39"/>
      <c r="IXM39" s="124"/>
      <c r="IXN39"/>
      <c r="IXO39" s="124"/>
      <c r="IXP39"/>
      <c r="IXQ39" s="124"/>
      <c r="IXR39"/>
      <c r="IXS39" s="124"/>
      <c r="IXT39"/>
      <c r="IXU39" s="124"/>
      <c r="IXV39"/>
      <c r="IXW39" s="124"/>
      <c r="IXX39"/>
      <c r="IXY39" s="124"/>
      <c r="IXZ39"/>
      <c r="IYA39" s="124"/>
      <c r="IYB39"/>
      <c r="IYC39" s="124"/>
      <c r="IYD39"/>
      <c r="IYE39" s="124"/>
      <c r="IYF39"/>
      <c r="IYG39" s="124"/>
      <c r="IYH39"/>
      <c r="IYI39" s="124"/>
      <c r="IYJ39"/>
      <c r="IYK39" s="124"/>
      <c r="IYL39"/>
      <c r="IYM39" s="124"/>
      <c r="IYN39"/>
      <c r="IYO39" s="124"/>
      <c r="IYP39"/>
      <c r="IYQ39" s="124"/>
      <c r="IYR39"/>
      <c r="IYS39" s="124"/>
      <c r="IYT39"/>
      <c r="IYU39" s="124"/>
      <c r="IYV39"/>
      <c r="IYW39" s="124"/>
      <c r="IYX39"/>
      <c r="IYY39" s="124"/>
      <c r="IYZ39"/>
      <c r="IZA39" s="124"/>
      <c r="IZB39"/>
      <c r="IZC39" s="124"/>
      <c r="IZD39"/>
      <c r="IZE39" s="124"/>
      <c r="IZF39"/>
      <c r="IZG39" s="124"/>
      <c r="IZH39"/>
      <c r="IZI39" s="124"/>
      <c r="IZJ39"/>
      <c r="IZK39" s="124"/>
      <c r="IZL39"/>
      <c r="IZM39" s="124"/>
      <c r="IZN39"/>
      <c r="IZO39" s="124"/>
      <c r="IZP39"/>
      <c r="IZQ39" s="124"/>
      <c r="IZR39"/>
      <c r="IZS39" s="124"/>
      <c r="IZT39"/>
      <c r="IZU39" s="124"/>
      <c r="IZV39"/>
      <c r="IZW39" s="124"/>
      <c r="IZX39"/>
      <c r="IZY39" s="124"/>
      <c r="IZZ39"/>
      <c r="JAA39" s="124"/>
      <c r="JAB39"/>
      <c r="JAC39" s="124"/>
      <c r="JAD39"/>
      <c r="JAE39" s="124"/>
      <c r="JAF39"/>
      <c r="JAG39" s="124"/>
      <c r="JAH39"/>
      <c r="JAI39" s="124"/>
      <c r="JAJ39"/>
      <c r="JAK39" s="124"/>
      <c r="JAL39"/>
      <c r="JAM39" s="124"/>
      <c r="JAN39"/>
      <c r="JAO39" s="124"/>
      <c r="JAP39"/>
      <c r="JAQ39" s="124"/>
      <c r="JAR39"/>
      <c r="JAS39" s="124"/>
      <c r="JAT39"/>
      <c r="JAU39" s="124"/>
      <c r="JAV39"/>
      <c r="JAW39" s="124"/>
      <c r="JAX39"/>
      <c r="JAY39" s="124"/>
      <c r="JAZ39"/>
      <c r="JBA39" s="124"/>
      <c r="JBB39"/>
      <c r="JBC39" s="124"/>
      <c r="JBD39"/>
      <c r="JBE39" s="124"/>
      <c r="JBF39"/>
      <c r="JBG39" s="124"/>
      <c r="JBH39"/>
      <c r="JBI39" s="124"/>
      <c r="JBJ39"/>
      <c r="JBK39" s="124"/>
      <c r="JBL39"/>
      <c r="JBM39" s="124"/>
      <c r="JBN39"/>
      <c r="JBO39" s="124"/>
      <c r="JBP39"/>
      <c r="JBQ39" s="124"/>
      <c r="JBR39"/>
      <c r="JBS39" s="124"/>
      <c r="JBT39"/>
      <c r="JBU39" s="124"/>
      <c r="JBV39"/>
      <c r="JBW39" s="124"/>
      <c r="JBX39"/>
      <c r="JBY39" s="124"/>
      <c r="JBZ39"/>
      <c r="JCA39" s="124"/>
      <c r="JCB39"/>
      <c r="JCC39" s="124"/>
      <c r="JCD39"/>
      <c r="JCE39" s="124"/>
      <c r="JCF39"/>
      <c r="JCG39" s="124"/>
      <c r="JCH39"/>
      <c r="JCI39" s="124"/>
      <c r="JCJ39"/>
      <c r="JCK39" s="124"/>
      <c r="JCL39"/>
      <c r="JCM39" s="124"/>
      <c r="JCN39"/>
      <c r="JCO39" s="124"/>
      <c r="JCP39"/>
      <c r="JCQ39" s="124"/>
      <c r="JCR39"/>
      <c r="JCS39" s="124"/>
      <c r="JCT39"/>
      <c r="JCU39" s="124"/>
      <c r="JCV39"/>
      <c r="JCW39" s="124"/>
      <c r="JCX39"/>
      <c r="JCY39" s="124"/>
      <c r="JCZ39"/>
      <c r="JDA39" s="124"/>
      <c r="JDB39"/>
      <c r="JDC39" s="124"/>
      <c r="JDD39"/>
      <c r="JDE39" s="124"/>
      <c r="JDF39"/>
      <c r="JDG39" s="124"/>
      <c r="JDH39"/>
      <c r="JDI39" s="124"/>
      <c r="JDJ39"/>
      <c r="JDK39" s="124"/>
      <c r="JDL39"/>
      <c r="JDM39" s="124"/>
      <c r="JDN39"/>
      <c r="JDO39" s="124"/>
      <c r="JDP39"/>
      <c r="JDQ39" s="124"/>
      <c r="JDR39"/>
      <c r="JDS39" s="124"/>
      <c r="JDT39"/>
      <c r="JDU39" s="124"/>
      <c r="JDV39"/>
      <c r="JDW39" s="124"/>
      <c r="JDX39"/>
      <c r="JDY39" s="124"/>
      <c r="JDZ39"/>
      <c r="JEA39" s="124"/>
      <c r="JEB39"/>
      <c r="JEC39" s="124"/>
      <c r="JED39"/>
      <c r="JEE39" s="124"/>
      <c r="JEF39"/>
      <c r="JEG39" s="124"/>
      <c r="JEH39"/>
      <c r="JEI39" s="124"/>
      <c r="JEJ39"/>
      <c r="JEK39" s="124"/>
      <c r="JEL39"/>
      <c r="JEM39" s="124"/>
      <c r="JEN39"/>
      <c r="JEO39" s="124"/>
      <c r="JEP39"/>
      <c r="JEQ39" s="124"/>
      <c r="JER39"/>
      <c r="JES39" s="124"/>
      <c r="JET39"/>
      <c r="JEU39" s="124"/>
      <c r="JEV39"/>
      <c r="JEW39" s="124"/>
      <c r="JEX39"/>
      <c r="JEY39" s="124"/>
      <c r="JEZ39"/>
      <c r="JFA39" s="124"/>
      <c r="JFB39"/>
      <c r="JFC39" s="124"/>
      <c r="JFD39"/>
      <c r="JFE39" s="124"/>
      <c r="JFF39"/>
      <c r="JFG39" s="124"/>
      <c r="JFH39"/>
      <c r="JFI39" s="124"/>
      <c r="JFJ39"/>
      <c r="JFK39" s="124"/>
      <c r="JFL39"/>
      <c r="JFM39" s="124"/>
      <c r="JFN39"/>
      <c r="JFO39" s="124"/>
      <c r="JFP39"/>
      <c r="JFQ39" s="124"/>
      <c r="JFR39"/>
      <c r="JFS39" s="124"/>
      <c r="JFT39"/>
      <c r="JFU39" s="124"/>
      <c r="JFV39"/>
      <c r="JFW39" s="124"/>
      <c r="JFX39"/>
      <c r="JFY39" s="124"/>
      <c r="JFZ39"/>
      <c r="JGA39" s="124"/>
      <c r="JGB39"/>
      <c r="JGC39" s="124"/>
      <c r="JGD39"/>
      <c r="JGE39" s="124"/>
      <c r="JGF39"/>
      <c r="JGG39" s="124"/>
      <c r="JGH39"/>
      <c r="JGI39" s="124"/>
      <c r="JGJ39"/>
      <c r="JGK39" s="124"/>
      <c r="JGL39"/>
      <c r="JGM39" s="124"/>
      <c r="JGN39"/>
      <c r="JGO39" s="124"/>
      <c r="JGP39"/>
      <c r="JGQ39" s="124"/>
      <c r="JGR39"/>
      <c r="JGS39" s="124"/>
      <c r="JGT39"/>
      <c r="JGU39" s="124"/>
      <c r="JGV39"/>
      <c r="JGW39" s="124"/>
      <c r="JGX39"/>
      <c r="JGY39" s="124"/>
      <c r="JGZ39"/>
      <c r="JHA39" s="124"/>
      <c r="JHB39"/>
      <c r="JHC39" s="124"/>
      <c r="JHD39"/>
      <c r="JHE39" s="124"/>
      <c r="JHF39"/>
      <c r="JHG39" s="124"/>
      <c r="JHH39"/>
      <c r="JHI39" s="124"/>
      <c r="JHJ39"/>
      <c r="JHK39" s="124"/>
      <c r="JHL39"/>
      <c r="JHM39" s="124"/>
      <c r="JHN39"/>
      <c r="JHO39" s="124"/>
      <c r="JHP39"/>
      <c r="JHQ39" s="124"/>
      <c r="JHR39"/>
      <c r="JHS39" s="124"/>
      <c r="JHT39"/>
      <c r="JHU39" s="124"/>
      <c r="JHV39"/>
      <c r="JHW39" s="124"/>
      <c r="JHX39"/>
      <c r="JHY39" s="124"/>
      <c r="JHZ39"/>
      <c r="JIA39" s="124"/>
      <c r="JIB39"/>
      <c r="JIC39" s="124"/>
      <c r="JID39"/>
      <c r="JIE39" s="124"/>
      <c r="JIF39"/>
      <c r="JIG39" s="124"/>
      <c r="JIH39"/>
      <c r="JII39" s="124"/>
      <c r="JIJ39"/>
      <c r="JIK39" s="124"/>
      <c r="JIL39"/>
      <c r="JIM39" s="124"/>
      <c r="JIN39"/>
      <c r="JIO39" s="124"/>
      <c r="JIP39"/>
      <c r="JIQ39" s="124"/>
      <c r="JIR39"/>
      <c r="JIS39" s="124"/>
      <c r="JIT39"/>
      <c r="JIU39" s="124"/>
      <c r="JIV39"/>
      <c r="JIW39" s="124"/>
      <c r="JIX39"/>
      <c r="JIY39" s="124"/>
      <c r="JIZ39"/>
      <c r="JJA39" s="124"/>
      <c r="JJB39"/>
      <c r="JJC39" s="124"/>
      <c r="JJD39"/>
      <c r="JJE39" s="124"/>
      <c r="JJF39"/>
      <c r="JJG39" s="124"/>
      <c r="JJH39"/>
      <c r="JJI39" s="124"/>
      <c r="JJJ39"/>
      <c r="JJK39" s="124"/>
      <c r="JJL39"/>
      <c r="JJM39" s="124"/>
      <c r="JJN39"/>
      <c r="JJO39" s="124"/>
      <c r="JJP39"/>
      <c r="JJQ39" s="124"/>
      <c r="JJR39"/>
      <c r="JJS39" s="124"/>
      <c r="JJT39"/>
      <c r="JJU39" s="124"/>
      <c r="JJV39"/>
      <c r="JJW39" s="124"/>
      <c r="JJX39"/>
      <c r="JJY39" s="124"/>
      <c r="JJZ39"/>
      <c r="JKA39" s="124"/>
      <c r="JKB39"/>
      <c r="JKC39" s="124"/>
      <c r="JKD39"/>
      <c r="JKE39" s="124"/>
      <c r="JKF39"/>
      <c r="JKG39" s="124"/>
      <c r="JKH39"/>
      <c r="JKI39" s="124"/>
      <c r="JKJ39"/>
      <c r="JKK39" s="124"/>
      <c r="JKL39"/>
      <c r="JKM39" s="124"/>
      <c r="JKN39"/>
      <c r="JKO39" s="124"/>
      <c r="JKP39"/>
      <c r="JKQ39" s="124"/>
      <c r="JKR39"/>
      <c r="JKS39" s="124"/>
      <c r="JKT39"/>
      <c r="JKU39" s="124"/>
      <c r="JKV39"/>
      <c r="JKW39" s="124"/>
      <c r="JKX39"/>
      <c r="JKY39" s="124"/>
      <c r="JKZ39"/>
      <c r="JLA39" s="124"/>
      <c r="JLB39"/>
      <c r="JLC39" s="124"/>
      <c r="JLD39"/>
      <c r="JLE39" s="124"/>
      <c r="JLF39"/>
      <c r="JLG39" s="124"/>
      <c r="JLH39"/>
      <c r="JLI39" s="124"/>
      <c r="JLJ39"/>
      <c r="JLK39" s="124"/>
      <c r="JLL39"/>
      <c r="JLM39" s="124"/>
      <c r="JLN39"/>
      <c r="JLO39" s="124"/>
      <c r="JLP39"/>
      <c r="JLQ39" s="124"/>
      <c r="JLR39"/>
      <c r="JLS39" s="124"/>
      <c r="JLT39"/>
      <c r="JLU39" s="124"/>
      <c r="JLV39"/>
      <c r="JLW39" s="124"/>
      <c r="JLX39"/>
      <c r="JLY39" s="124"/>
      <c r="JLZ39"/>
      <c r="JMA39" s="124"/>
      <c r="JMB39"/>
      <c r="JMC39" s="124"/>
      <c r="JMD39"/>
      <c r="JME39" s="124"/>
      <c r="JMF39"/>
      <c r="JMG39" s="124"/>
      <c r="JMH39"/>
      <c r="JMI39" s="124"/>
      <c r="JMJ39"/>
      <c r="JMK39" s="124"/>
      <c r="JML39"/>
      <c r="JMM39" s="124"/>
      <c r="JMN39"/>
      <c r="JMO39" s="124"/>
      <c r="JMP39"/>
      <c r="JMQ39" s="124"/>
      <c r="JMR39"/>
      <c r="JMS39" s="124"/>
      <c r="JMT39"/>
      <c r="JMU39" s="124"/>
      <c r="JMV39"/>
      <c r="JMW39" s="124"/>
      <c r="JMX39"/>
      <c r="JMY39" s="124"/>
      <c r="JMZ39"/>
      <c r="JNA39" s="124"/>
      <c r="JNB39"/>
      <c r="JNC39" s="124"/>
      <c r="JND39"/>
      <c r="JNE39" s="124"/>
      <c r="JNF39"/>
      <c r="JNG39" s="124"/>
      <c r="JNH39"/>
      <c r="JNI39" s="124"/>
      <c r="JNJ39"/>
      <c r="JNK39" s="124"/>
      <c r="JNL39"/>
      <c r="JNM39" s="124"/>
      <c r="JNN39"/>
      <c r="JNO39" s="124"/>
      <c r="JNP39"/>
      <c r="JNQ39" s="124"/>
      <c r="JNR39"/>
      <c r="JNS39" s="124"/>
      <c r="JNT39"/>
      <c r="JNU39" s="124"/>
      <c r="JNV39"/>
      <c r="JNW39" s="124"/>
      <c r="JNX39"/>
      <c r="JNY39" s="124"/>
      <c r="JNZ39"/>
      <c r="JOA39" s="124"/>
      <c r="JOB39"/>
      <c r="JOC39" s="124"/>
      <c r="JOD39"/>
      <c r="JOE39" s="124"/>
      <c r="JOF39"/>
      <c r="JOG39" s="124"/>
      <c r="JOH39"/>
      <c r="JOI39" s="124"/>
      <c r="JOJ39"/>
      <c r="JOK39" s="124"/>
      <c r="JOL39"/>
      <c r="JOM39" s="124"/>
      <c r="JON39"/>
      <c r="JOO39" s="124"/>
      <c r="JOP39"/>
      <c r="JOQ39" s="124"/>
      <c r="JOR39"/>
      <c r="JOS39" s="124"/>
      <c r="JOT39"/>
      <c r="JOU39" s="124"/>
      <c r="JOV39"/>
      <c r="JOW39" s="124"/>
      <c r="JOX39"/>
      <c r="JOY39" s="124"/>
      <c r="JOZ39"/>
      <c r="JPA39" s="124"/>
      <c r="JPB39"/>
      <c r="JPC39" s="124"/>
      <c r="JPD39"/>
      <c r="JPE39" s="124"/>
      <c r="JPF39"/>
      <c r="JPG39" s="124"/>
      <c r="JPH39"/>
      <c r="JPI39" s="124"/>
      <c r="JPJ39"/>
      <c r="JPK39" s="124"/>
      <c r="JPL39"/>
      <c r="JPM39" s="124"/>
      <c r="JPN39"/>
      <c r="JPO39" s="124"/>
      <c r="JPP39"/>
      <c r="JPQ39" s="124"/>
      <c r="JPR39"/>
      <c r="JPS39" s="124"/>
      <c r="JPT39"/>
      <c r="JPU39" s="124"/>
      <c r="JPV39"/>
      <c r="JPW39" s="124"/>
      <c r="JPX39"/>
      <c r="JPY39" s="124"/>
      <c r="JPZ39"/>
      <c r="JQA39" s="124"/>
      <c r="JQB39"/>
      <c r="JQC39" s="124"/>
      <c r="JQD39"/>
      <c r="JQE39" s="124"/>
      <c r="JQF39"/>
      <c r="JQG39" s="124"/>
      <c r="JQH39"/>
      <c r="JQI39" s="124"/>
      <c r="JQJ39"/>
      <c r="JQK39" s="124"/>
      <c r="JQL39"/>
      <c r="JQM39" s="124"/>
      <c r="JQN39"/>
      <c r="JQO39" s="124"/>
      <c r="JQP39"/>
      <c r="JQQ39" s="124"/>
      <c r="JQR39"/>
      <c r="JQS39" s="124"/>
      <c r="JQT39"/>
      <c r="JQU39" s="124"/>
      <c r="JQV39"/>
      <c r="JQW39" s="124"/>
      <c r="JQX39"/>
      <c r="JQY39" s="124"/>
      <c r="JQZ39"/>
      <c r="JRA39" s="124"/>
      <c r="JRB39"/>
      <c r="JRC39" s="124"/>
      <c r="JRD39"/>
      <c r="JRE39" s="124"/>
      <c r="JRF39"/>
      <c r="JRG39" s="124"/>
      <c r="JRH39"/>
      <c r="JRI39" s="124"/>
      <c r="JRJ39"/>
      <c r="JRK39" s="124"/>
      <c r="JRL39"/>
      <c r="JRM39" s="124"/>
      <c r="JRN39"/>
      <c r="JRO39" s="124"/>
      <c r="JRP39"/>
      <c r="JRQ39" s="124"/>
      <c r="JRR39"/>
      <c r="JRS39" s="124"/>
      <c r="JRT39"/>
      <c r="JRU39" s="124"/>
      <c r="JRV39"/>
      <c r="JRW39" s="124"/>
      <c r="JRX39"/>
      <c r="JRY39" s="124"/>
      <c r="JRZ39"/>
      <c r="JSA39" s="124"/>
      <c r="JSB39"/>
      <c r="JSC39" s="124"/>
      <c r="JSD39"/>
      <c r="JSE39" s="124"/>
      <c r="JSF39"/>
      <c r="JSG39" s="124"/>
      <c r="JSH39"/>
      <c r="JSI39" s="124"/>
      <c r="JSJ39"/>
      <c r="JSK39" s="124"/>
      <c r="JSL39"/>
      <c r="JSM39" s="124"/>
      <c r="JSN39"/>
      <c r="JSO39" s="124"/>
      <c r="JSP39"/>
      <c r="JSQ39" s="124"/>
      <c r="JSR39"/>
      <c r="JSS39" s="124"/>
      <c r="JST39"/>
      <c r="JSU39" s="124"/>
      <c r="JSV39"/>
      <c r="JSW39" s="124"/>
      <c r="JSX39"/>
      <c r="JSY39" s="124"/>
      <c r="JSZ39"/>
      <c r="JTA39" s="124"/>
      <c r="JTB39"/>
      <c r="JTC39" s="124"/>
      <c r="JTD39"/>
      <c r="JTE39" s="124"/>
      <c r="JTF39"/>
      <c r="JTG39" s="124"/>
      <c r="JTH39"/>
      <c r="JTI39" s="124"/>
      <c r="JTJ39"/>
      <c r="JTK39" s="124"/>
      <c r="JTL39"/>
      <c r="JTM39" s="124"/>
      <c r="JTN39"/>
      <c r="JTO39" s="124"/>
      <c r="JTP39"/>
      <c r="JTQ39" s="124"/>
      <c r="JTR39"/>
      <c r="JTS39" s="124"/>
      <c r="JTT39"/>
      <c r="JTU39" s="124"/>
      <c r="JTV39"/>
      <c r="JTW39" s="124"/>
      <c r="JTX39"/>
      <c r="JTY39" s="124"/>
      <c r="JTZ39"/>
      <c r="JUA39" s="124"/>
      <c r="JUB39"/>
      <c r="JUC39" s="124"/>
      <c r="JUD39"/>
      <c r="JUE39" s="124"/>
      <c r="JUF39"/>
      <c r="JUG39" s="124"/>
      <c r="JUH39"/>
      <c r="JUI39" s="124"/>
      <c r="JUJ39"/>
      <c r="JUK39" s="124"/>
      <c r="JUL39"/>
      <c r="JUM39" s="124"/>
      <c r="JUN39"/>
      <c r="JUO39" s="124"/>
      <c r="JUP39"/>
      <c r="JUQ39" s="124"/>
      <c r="JUR39"/>
      <c r="JUS39" s="124"/>
      <c r="JUT39"/>
      <c r="JUU39" s="124"/>
      <c r="JUV39"/>
      <c r="JUW39" s="124"/>
      <c r="JUX39"/>
      <c r="JUY39" s="124"/>
      <c r="JUZ39"/>
      <c r="JVA39" s="124"/>
      <c r="JVB39"/>
      <c r="JVC39" s="124"/>
      <c r="JVD39"/>
      <c r="JVE39" s="124"/>
      <c r="JVF39"/>
      <c r="JVG39" s="124"/>
      <c r="JVH39"/>
      <c r="JVI39" s="124"/>
      <c r="JVJ39"/>
      <c r="JVK39" s="124"/>
      <c r="JVL39"/>
      <c r="JVM39" s="124"/>
      <c r="JVN39"/>
      <c r="JVO39" s="124"/>
      <c r="JVP39"/>
      <c r="JVQ39" s="124"/>
      <c r="JVR39"/>
      <c r="JVS39" s="124"/>
      <c r="JVT39"/>
      <c r="JVU39" s="124"/>
      <c r="JVV39"/>
      <c r="JVW39" s="124"/>
      <c r="JVX39"/>
      <c r="JVY39" s="124"/>
      <c r="JVZ39"/>
      <c r="JWA39" s="124"/>
      <c r="JWB39"/>
      <c r="JWC39" s="124"/>
      <c r="JWD39"/>
      <c r="JWE39" s="124"/>
      <c r="JWF39"/>
      <c r="JWG39" s="124"/>
      <c r="JWH39"/>
      <c r="JWI39" s="124"/>
      <c r="JWJ39"/>
      <c r="JWK39" s="124"/>
      <c r="JWL39"/>
      <c r="JWM39" s="124"/>
      <c r="JWN39"/>
      <c r="JWO39" s="124"/>
      <c r="JWP39"/>
      <c r="JWQ39" s="124"/>
      <c r="JWR39"/>
      <c r="JWS39" s="124"/>
      <c r="JWT39"/>
      <c r="JWU39" s="124"/>
      <c r="JWV39"/>
      <c r="JWW39" s="124"/>
      <c r="JWX39"/>
      <c r="JWY39" s="124"/>
      <c r="JWZ39"/>
      <c r="JXA39" s="124"/>
      <c r="JXB39"/>
      <c r="JXC39" s="124"/>
      <c r="JXD39"/>
      <c r="JXE39" s="124"/>
      <c r="JXF39"/>
      <c r="JXG39" s="124"/>
      <c r="JXH39"/>
      <c r="JXI39" s="124"/>
      <c r="JXJ39"/>
      <c r="JXK39" s="124"/>
      <c r="JXL39"/>
      <c r="JXM39" s="124"/>
      <c r="JXN39"/>
      <c r="JXO39" s="124"/>
      <c r="JXP39"/>
      <c r="JXQ39" s="124"/>
      <c r="JXR39"/>
      <c r="JXS39" s="124"/>
      <c r="JXT39"/>
      <c r="JXU39" s="124"/>
      <c r="JXV39"/>
      <c r="JXW39" s="124"/>
      <c r="JXX39"/>
      <c r="JXY39" s="124"/>
      <c r="JXZ39"/>
      <c r="JYA39" s="124"/>
      <c r="JYB39"/>
      <c r="JYC39" s="124"/>
      <c r="JYD39"/>
      <c r="JYE39" s="124"/>
      <c r="JYF39"/>
      <c r="JYG39" s="124"/>
      <c r="JYH39"/>
      <c r="JYI39" s="124"/>
      <c r="JYJ39"/>
      <c r="JYK39" s="124"/>
      <c r="JYL39"/>
      <c r="JYM39" s="124"/>
      <c r="JYN39"/>
      <c r="JYO39" s="124"/>
      <c r="JYP39"/>
      <c r="JYQ39" s="124"/>
      <c r="JYR39"/>
      <c r="JYS39" s="124"/>
      <c r="JYT39"/>
      <c r="JYU39" s="124"/>
      <c r="JYV39"/>
      <c r="JYW39" s="124"/>
      <c r="JYX39"/>
      <c r="JYY39" s="124"/>
      <c r="JYZ39"/>
      <c r="JZA39" s="124"/>
      <c r="JZB39"/>
      <c r="JZC39" s="124"/>
      <c r="JZD39"/>
      <c r="JZE39" s="124"/>
      <c r="JZF39"/>
      <c r="JZG39" s="124"/>
      <c r="JZH39"/>
      <c r="JZI39" s="124"/>
      <c r="JZJ39"/>
      <c r="JZK39" s="124"/>
      <c r="JZL39"/>
      <c r="JZM39" s="124"/>
      <c r="JZN39"/>
      <c r="JZO39" s="124"/>
      <c r="JZP39"/>
      <c r="JZQ39" s="124"/>
      <c r="JZR39"/>
      <c r="JZS39" s="124"/>
      <c r="JZT39"/>
      <c r="JZU39" s="124"/>
      <c r="JZV39"/>
      <c r="JZW39" s="124"/>
      <c r="JZX39"/>
      <c r="JZY39" s="124"/>
      <c r="JZZ39"/>
      <c r="KAA39" s="124"/>
      <c r="KAB39"/>
      <c r="KAC39" s="124"/>
      <c r="KAD39"/>
      <c r="KAE39" s="124"/>
      <c r="KAF39"/>
      <c r="KAG39" s="124"/>
      <c r="KAH39"/>
      <c r="KAI39" s="124"/>
      <c r="KAJ39"/>
      <c r="KAK39" s="124"/>
      <c r="KAL39"/>
      <c r="KAM39" s="124"/>
      <c r="KAN39"/>
      <c r="KAO39" s="124"/>
      <c r="KAP39"/>
      <c r="KAQ39" s="124"/>
      <c r="KAR39"/>
      <c r="KAS39" s="124"/>
      <c r="KAT39"/>
      <c r="KAU39" s="124"/>
      <c r="KAV39"/>
      <c r="KAW39" s="124"/>
      <c r="KAX39"/>
      <c r="KAY39" s="124"/>
      <c r="KAZ39"/>
      <c r="KBA39" s="124"/>
      <c r="KBB39"/>
      <c r="KBC39" s="124"/>
      <c r="KBD39"/>
      <c r="KBE39" s="124"/>
      <c r="KBF39"/>
      <c r="KBG39" s="124"/>
      <c r="KBH39"/>
      <c r="KBI39" s="124"/>
      <c r="KBJ39"/>
      <c r="KBK39" s="124"/>
      <c r="KBL39"/>
      <c r="KBM39" s="124"/>
      <c r="KBN39"/>
      <c r="KBO39" s="124"/>
      <c r="KBP39"/>
      <c r="KBQ39" s="124"/>
      <c r="KBR39"/>
      <c r="KBS39" s="124"/>
      <c r="KBT39"/>
      <c r="KBU39" s="124"/>
      <c r="KBV39"/>
      <c r="KBW39" s="124"/>
      <c r="KBX39"/>
      <c r="KBY39" s="124"/>
      <c r="KBZ39"/>
      <c r="KCA39" s="124"/>
      <c r="KCB39"/>
      <c r="KCC39" s="124"/>
      <c r="KCD39"/>
      <c r="KCE39" s="124"/>
      <c r="KCF39"/>
      <c r="KCG39" s="124"/>
      <c r="KCH39"/>
      <c r="KCI39" s="124"/>
      <c r="KCJ39"/>
      <c r="KCK39" s="124"/>
      <c r="KCL39"/>
      <c r="KCM39" s="124"/>
      <c r="KCN39"/>
      <c r="KCO39" s="124"/>
      <c r="KCP39"/>
      <c r="KCQ39" s="124"/>
      <c r="KCR39"/>
      <c r="KCS39" s="124"/>
      <c r="KCT39"/>
      <c r="KCU39" s="124"/>
      <c r="KCV39"/>
      <c r="KCW39" s="124"/>
      <c r="KCX39"/>
      <c r="KCY39" s="124"/>
      <c r="KCZ39"/>
      <c r="KDA39" s="124"/>
      <c r="KDB39"/>
      <c r="KDC39" s="124"/>
      <c r="KDD39"/>
      <c r="KDE39" s="124"/>
      <c r="KDF39"/>
      <c r="KDG39" s="124"/>
      <c r="KDH39"/>
      <c r="KDI39" s="124"/>
      <c r="KDJ39"/>
      <c r="KDK39" s="124"/>
      <c r="KDL39"/>
      <c r="KDM39" s="124"/>
      <c r="KDN39"/>
      <c r="KDO39" s="124"/>
      <c r="KDP39"/>
      <c r="KDQ39" s="124"/>
      <c r="KDR39"/>
      <c r="KDS39" s="124"/>
      <c r="KDT39"/>
      <c r="KDU39" s="124"/>
      <c r="KDV39"/>
      <c r="KDW39" s="124"/>
      <c r="KDX39"/>
      <c r="KDY39" s="124"/>
      <c r="KDZ39"/>
      <c r="KEA39" s="124"/>
      <c r="KEB39"/>
      <c r="KEC39" s="124"/>
      <c r="KED39"/>
      <c r="KEE39" s="124"/>
      <c r="KEF39"/>
      <c r="KEG39" s="124"/>
      <c r="KEH39"/>
      <c r="KEI39" s="124"/>
      <c r="KEJ39"/>
      <c r="KEK39" s="124"/>
      <c r="KEL39"/>
      <c r="KEM39" s="124"/>
      <c r="KEN39"/>
      <c r="KEO39" s="124"/>
      <c r="KEP39"/>
      <c r="KEQ39" s="124"/>
      <c r="KER39"/>
      <c r="KES39" s="124"/>
      <c r="KET39"/>
      <c r="KEU39" s="124"/>
      <c r="KEV39"/>
      <c r="KEW39" s="124"/>
      <c r="KEX39"/>
      <c r="KEY39" s="124"/>
      <c r="KEZ39"/>
      <c r="KFA39" s="124"/>
      <c r="KFB39"/>
      <c r="KFC39" s="124"/>
      <c r="KFD39"/>
      <c r="KFE39" s="124"/>
      <c r="KFF39"/>
      <c r="KFG39" s="124"/>
      <c r="KFH39"/>
      <c r="KFI39" s="124"/>
      <c r="KFJ39"/>
      <c r="KFK39" s="124"/>
      <c r="KFL39"/>
      <c r="KFM39" s="124"/>
      <c r="KFN39"/>
      <c r="KFO39" s="124"/>
      <c r="KFP39"/>
      <c r="KFQ39" s="124"/>
      <c r="KFR39"/>
      <c r="KFS39" s="124"/>
      <c r="KFT39"/>
      <c r="KFU39" s="124"/>
      <c r="KFV39"/>
      <c r="KFW39" s="124"/>
      <c r="KFX39"/>
      <c r="KFY39" s="124"/>
      <c r="KFZ39"/>
      <c r="KGA39" s="124"/>
      <c r="KGB39"/>
      <c r="KGC39" s="124"/>
      <c r="KGD39"/>
      <c r="KGE39" s="124"/>
      <c r="KGF39"/>
      <c r="KGG39" s="124"/>
      <c r="KGH39"/>
      <c r="KGI39" s="124"/>
      <c r="KGJ39"/>
      <c r="KGK39" s="124"/>
      <c r="KGL39"/>
      <c r="KGM39" s="124"/>
      <c r="KGN39"/>
      <c r="KGO39" s="124"/>
      <c r="KGP39"/>
      <c r="KGQ39" s="124"/>
      <c r="KGR39"/>
      <c r="KGS39" s="124"/>
      <c r="KGT39"/>
      <c r="KGU39" s="124"/>
      <c r="KGV39"/>
      <c r="KGW39" s="124"/>
      <c r="KGX39"/>
      <c r="KGY39" s="124"/>
      <c r="KGZ39"/>
      <c r="KHA39" s="124"/>
      <c r="KHB39"/>
      <c r="KHC39" s="124"/>
      <c r="KHD39"/>
      <c r="KHE39" s="124"/>
      <c r="KHF39"/>
      <c r="KHG39" s="124"/>
      <c r="KHH39"/>
      <c r="KHI39" s="124"/>
      <c r="KHJ39"/>
      <c r="KHK39" s="124"/>
      <c r="KHL39"/>
      <c r="KHM39" s="124"/>
      <c r="KHN39"/>
      <c r="KHO39" s="124"/>
      <c r="KHP39"/>
      <c r="KHQ39" s="124"/>
      <c r="KHR39"/>
      <c r="KHS39" s="124"/>
      <c r="KHT39"/>
      <c r="KHU39" s="124"/>
      <c r="KHV39"/>
      <c r="KHW39" s="124"/>
      <c r="KHX39"/>
      <c r="KHY39" s="124"/>
      <c r="KHZ39"/>
      <c r="KIA39" s="124"/>
      <c r="KIB39"/>
      <c r="KIC39" s="124"/>
      <c r="KID39"/>
      <c r="KIE39" s="124"/>
      <c r="KIF39"/>
      <c r="KIG39" s="124"/>
      <c r="KIH39"/>
      <c r="KII39" s="124"/>
      <c r="KIJ39"/>
      <c r="KIK39" s="124"/>
      <c r="KIL39"/>
      <c r="KIM39" s="124"/>
      <c r="KIN39"/>
      <c r="KIO39" s="124"/>
      <c r="KIP39"/>
      <c r="KIQ39" s="124"/>
      <c r="KIR39"/>
      <c r="KIS39" s="124"/>
      <c r="KIT39"/>
      <c r="KIU39" s="124"/>
      <c r="KIV39"/>
      <c r="KIW39" s="124"/>
      <c r="KIX39"/>
      <c r="KIY39" s="124"/>
      <c r="KIZ39"/>
      <c r="KJA39" s="124"/>
      <c r="KJB39"/>
      <c r="KJC39" s="124"/>
      <c r="KJD39"/>
      <c r="KJE39" s="124"/>
      <c r="KJF39"/>
      <c r="KJG39" s="124"/>
      <c r="KJH39"/>
      <c r="KJI39" s="124"/>
      <c r="KJJ39"/>
      <c r="KJK39" s="124"/>
      <c r="KJL39"/>
      <c r="KJM39" s="124"/>
      <c r="KJN39"/>
      <c r="KJO39" s="124"/>
      <c r="KJP39"/>
      <c r="KJQ39" s="124"/>
      <c r="KJR39"/>
      <c r="KJS39" s="124"/>
      <c r="KJT39"/>
      <c r="KJU39" s="124"/>
      <c r="KJV39"/>
      <c r="KJW39" s="124"/>
      <c r="KJX39"/>
      <c r="KJY39" s="124"/>
      <c r="KJZ39"/>
      <c r="KKA39" s="124"/>
      <c r="KKB39"/>
      <c r="KKC39" s="124"/>
      <c r="KKD39"/>
      <c r="KKE39" s="124"/>
      <c r="KKF39"/>
      <c r="KKG39" s="124"/>
      <c r="KKH39"/>
      <c r="KKI39" s="124"/>
      <c r="KKJ39"/>
      <c r="KKK39" s="124"/>
      <c r="KKL39"/>
      <c r="KKM39" s="124"/>
      <c r="KKN39"/>
      <c r="KKO39" s="124"/>
      <c r="KKP39"/>
      <c r="KKQ39" s="124"/>
      <c r="KKR39"/>
      <c r="KKS39" s="124"/>
      <c r="KKT39"/>
      <c r="KKU39" s="124"/>
      <c r="KKV39"/>
      <c r="KKW39" s="124"/>
      <c r="KKX39"/>
      <c r="KKY39" s="124"/>
      <c r="KKZ39"/>
      <c r="KLA39" s="124"/>
      <c r="KLB39"/>
      <c r="KLC39" s="124"/>
      <c r="KLD39"/>
      <c r="KLE39" s="124"/>
      <c r="KLF39"/>
      <c r="KLG39" s="124"/>
      <c r="KLH39"/>
      <c r="KLI39" s="124"/>
      <c r="KLJ39"/>
      <c r="KLK39" s="124"/>
      <c r="KLL39"/>
      <c r="KLM39" s="124"/>
      <c r="KLN39"/>
      <c r="KLO39" s="124"/>
      <c r="KLP39"/>
      <c r="KLQ39" s="124"/>
      <c r="KLR39"/>
      <c r="KLS39" s="124"/>
      <c r="KLT39"/>
      <c r="KLU39" s="124"/>
      <c r="KLV39"/>
      <c r="KLW39" s="124"/>
      <c r="KLX39"/>
      <c r="KLY39" s="124"/>
      <c r="KLZ39"/>
      <c r="KMA39" s="124"/>
      <c r="KMB39"/>
      <c r="KMC39" s="124"/>
      <c r="KMD39"/>
      <c r="KME39" s="124"/>
      <c r="KMF39"/>
      <c r="KMG39" s="124"/>
      <c r="KMH39"/>
      <c r="KMI39" s="124"/>
      <c r="KMJ39"/>
      <c r="KMK39" s="124"/>
      <c r="KML39"/>
      <c r="KMM39" s="124"/>
      <c r="KMN39"/>
      <c r="KMO39" s="124"/>
      <c r="KMP39"/>
      <c r="KMQ39" s="124"/>
      <c r="KMR39"/>
      <c r="KMS39" s="124"/>
      <c r="KMT39"/>
      <c r="KMU39" s="124"/>
      <c r="KMV39"/>
      <c r="KMW39" s="124"/>
      <c r="KMX39"/>
      <c r="KMY39" s="124"/>
      <c r="KMZ39"/>
      <c r="KNA39" s="124"/>
      <c r="KNB39"/>
      <c r="KNC39" s="124"/>
      <c r="KND39"/>
      <c r="KNE39" s="124"/>
      <c r="KNF39"/>
      <c r="KNG39" s="124"/>
      <c r="KNH39"/>
      <c r="KNI39" s="124"/>
      <c r="KNJ39"/>
      <c r="KNK39" s="124"/>
      <c r="KNL39"/>
      <c r="KNM39" s="124"/>
      <c r="KNN39"/>
      <c r="KNO39" s="124"/>
      <c r="KNP39"/>
      <c r="KNQ39" s="124"/>
      <c r="KNR39"/>
      <c r="KNS39" s="124"/>
      <c r="KNT39"/>
      <c r="KNU39" s="124"/>
      <c r="KNV39"/>
      <c r="KNW39" s="124"/>
      <c r="KNX39"/>
      <c r="KNY39" s="124"/>
      <c r="KNZ39"/>
      <c r="KOA39" s="124"/>
      <c r="KOB39"/>
      <c r="KOC39" s="124"/>
      <c r="KOD39"/>
      <c r="KOE39" s="124"/>
      <c r="KOF39"/>
      <c r="KOG39" s="124"/>
      <c r="KOH39"/>
      <c r="KOI39" s="124"/>
      <c r="KOJ39"/>
      <c r="KOK39" s="124"/>
      <c r="KOL39"/>
      <c r="KOM39" s="124"/>
      <c r="KON39"/>
      <c r="KOO39" s="124"/>
      <c r="KOP39"/>
      <c r="KOQ39" s="124"/>
      <c r="KOR39"/>
      <c r="KOS39" s="124"/>
      <c r="KOT39"/>
      <c r="KOU39" s="124"/>
      <c r="KOV39"/>
      <c r="KOW39" s="124"/>
      <c r="KOX39"/>
      <c r="KOY39" s="124"/>
      <c r="KOZ39"/>
      <c r="KPA39" s="124"/>
      <c r="KPB39"/>
      <c r="KPC39" s="124"/>
      <c r="KPD39"/>
      <c r="KPE39" s="124"/>
      <c r="KPF39"/>
      <c r="KPG39" s="124"/>
      <c r="KPH39"/>
      <c r="KPI39" s="124"/>
      <c r="KPJ39"/>
      <c r="KPK39" s="124"/>
      <c r="KPL39"/>
      <c r="KPM39" s="124"/>
      <c r="KPN39"/>
      <c r="KPO39" s="124"/>
      <c r="KPP39"/>
      <c r="KPQ39" s="124"/>
      <c r="KPR39"/>
      <c r="KPS39" s="124"/>
      <c r="KPT39"/>
      <c r="KPU39" s="124"/>
      <c r="KPV39"/>
      <c r="KPW39" s="124"/>
      <c r="KPX39"/>
      <c r="KPY39" s="124"/>
      <c r="KPZ39"/>
      <c r="KQA39" s="124"/>
      <c r="KQB39"/>
      <c r="KQC39" s="124"/>
      <c r="KQD39"/>
      <c r="KQE39" s="124"/>
      <c r="KQF39"/>
      <c r="KQG39" s="124"/>
      <c r="KQH39"/>
      <c r="KQI39" s="124"/>
      <c r="KQJ39"/>
      <c r="KQK39" s="124"/>
      <c r="KQL39"/>
      <c r="KQM39" s="124"/>
      <c r="KQN39"/>
      <c r="KQO39" s="124"/>
      <c r="KQP39"/>
      <c r="KQQ39" s="124"/>
      <c r="KQR39"/>
      <c r="KQS39" s="124"/>
      <c r="KQT39"/>
      <c r="KQU39" s="124"/>
      <c r="KQV39"/>
      <c r="KQW39" s="124"/>
      <c r="KQX39"/>
      <c r="KQY39" s="124"/>
      <c r="KQZ39"/>
      <c r="KRA39" s="124"/>
      <c r="KRB39"/>
      <c r="KRC39" s="124"/>
      <c r="KRD39"/>
      <c r="KRE39" s="124"/>
      <c r="KRF39"/>
      <c r="KRG39" s="124"/>
      <c r="KRH39"/>
      <c r="KRI39" s="124"/>
      <c r="KRJ39"/>
      <c r="KRK39" s="124"/>
      <c r="KRL39"/>
      <c r="KRM39" s="124"/>
      <c r="KRN39"/>
      <c r="KRO39" s="124"/>
      <c r="KRP39"/>
      <c r="KRQ39" s="124"/>
      <c r="KRR39"/>
      <c r="KRS39" s="124"/>
      <c r="KRT39"/>
      <c r="KRU39" s="124"/>
      <c r="KRV39"/>
      <c r="KRW39" s="124"/>
      <c r="KRX39"/>
      <c r="KRY39" s="124"/>
      <c r="KRZ39"/>
      <c r="KSA39" s="124"/>
      <c r="KSB39"/>
      <c r="KSC39" s="124"/>
      <c r="KSD39"/>
      <c r="KSE39" s="124"/>
      <c r="KSF39"/>
      <c r="KSG39" s="124"/>
      <c r="KSH39"/>
      <c r="KSI39" s="124"/>
      <c r="KSJ39"/>
      <c r="KSK39" s="124"/>
      <c r="KSL39"/>
      <c r="KSM39" s="124"/>
      <c r="KSN39"/>
      <c r="KSO39" s="124"/>
      <c r="KSP39"/>
      <c r="KSQ39" s="124"/>
      <c r="KSR39"/>
      <c r="KSS39" s="124"/>
      <c r="KST39"/>
      <c r="KSU39" s="124"/>
      <c r="KSV39"/>
      <c r="KSW39" s="124"/>
      <c r="KSX39"/>
      <c r="KSY39" s="124"/>
      <c r="KSZ39"/>
      <c r="KTA39" s="124"/>
      <c r="KTB39"/>
      <c r="KTC39" s="124"/>
      <c r="KTD39"/>
      <c r="KTE39" s="124"/>
      <c r="KTF39"/>
      <c r="KTG39" s="124"/>
      <c r="KTH39"/>
      <c r="KTI39" s="124"/>
      <c r="KTJ39"/>
      <c r="KTK39" s="124"/>
      <c r="KTL39"/>
      <c r="KTM39" s="124"/>
      <c r="KTN39"/>
      <c r="KTO39" s="124"/>
      <c r="KTP39"/>
      <c r="KTQ39" s="124"/>
      <c r="KTR39"/>
      <c r="KTS39" s="124"/>
      <c r="KTT39"/>
      <c r="KTU39" s="124"/>
      <c r="KTV39"/>
      <c r="KTW39" s="124"/>
      <c r="KTX39"/>
      <c r="KTY39" s="124"/>
      <c r="KTZ39"/>
      <c r="KUA39" s="124"/>
      <c r="KUB39"/>
      <c r="KUC39" s="124"/>
      <c r="KUD39"/>
      <c r="KUE39" s="124"/>
      <c r="KUF39"/>
      <c r="KUG39" s="124"/>
      <c r="KUH39"/>
      <c r="KUI39" s="124"/>
      <c r="KUJ39"/>
      <c r="KUK39" s="124"/>
      <c r="KUL39"/>
      <c r="KUM39" s="124"/>
      <c r="KUN39"/>
      <c r="KUO39" s="124"/>
      <c r="KUP39"/>
      <c r="KUQ39" s="124"/>
      <c r="KUR39"/>
      <c r="KUS39" s="124"/>
      <c r="KUT39"/>
      <c r="KUU39" s="124"/>
      <c r="KUV39"/>
      <c r="KUW39" s="124"/>
      <c r="KUX39"/>
      <c r="KUY39" s="124"/>
      <c r="KUZ39"/>
      <c r="KVA39" s="124"/>
      <c r="KVB39"/>
      <c r="KVC39" s="124"/>
      <c r="KVD39"/>
      <c r="KVE39" s="124"/>
      <c r="KVF39"/>
      <c r="KVG39" s="124"/>
      <c r="KVH39"/>
      <c r="KVI39" s="124"/>
      <c r="KVJ39"/>
      <c r="KVK39" s="124"/>
      <c r="KVL39"/>
      <c r="KVM39" s="124"/>
      <c r="KVN39"/>
      <c r="KVO39" s="124"/>
      <c r="KVP39"/>
      <c r="KVQ39" s="124"/>
      <c r="KVR39"/>
      <c r="KVS39" s="124"/>
      <c r="KVT39"/>
      <c r="KVU39" s="124"/>
      <c r="KVV39"/>
      <c r="KVW39" s="124"/>
      <c r="KVX39"/>
      <c r="KVY39" s="124"/>
      <c r="KVZ39"/>
      <c r="KWA39" s="124"/>
      <c r="KWB39"/>
      <c r="KWC39" s="124"/>
      <c r="KWD39"/>
      <c r="KWE39" s="124"/>
      <c r="KWF39"/>
      <c r="KWG39" s="124"/>
      <c r="KWH39"/>
      <c r="KWI39" s="124"/>
      <c r="KWJ39"/>
      <c r="KWK39" s="124"/>
      <c r="KWL39"/>
      <c r="KWM39" s="124"/>
      <c r="KWN39"/>
      <c r="KWO39" s="124"/>
      <c r="KWP39"/>
      <c r="KWQ39" s="124"/>
      <c r="KWR39"/>
      <c r="KWS39" s="124"/>
      <c r="KWT39"/>
      <c r="KWU39" s="124"/>
      <c r="KWV39"/>
      <c r="KWW39" s="124"/>
      <c r="KWX39"/>
      <c r="KWY39" s="124"/>
      <c r="KWZ39"/>
      <c r="KXA39" s="124"/>
      <c r="KXB39"/>
      <c r="KXC39" s="124"/>
      <c r="KXD39"/>
      <c r="KXE39" s="124"/>
      <c r="KXF39"/>
      <c r="KXG39" s="124"/>
      <c r="KXH39"/>
      <c r="KXI39" s="124"/>
      <c r="KXJ39"/>
      <c r="KXK39" s="124"/>
      <c r="KXL39"/>
      <c r="KXM39" s="124"/>
      <c r="KXN39"/>
      <c r="KXO39" s="124"/>
      <c r="KXP39"/>
      <c r="KXQ39" s="124"/>
      <c r="KXR39"/>
      <c r="KXS39" s="124"/>
      <c r="KXT39"/>
      <c r="KXU39" s="124"/>
      <c r="KXV39"/>
      <c r="KXW39" s="124"/>
      <c r="KXX39"/>
      <c r="KXY39" s="124"/>
      <c r="KXZ39"/>
      <c r="KYA39" s="124"/>
      <c r="KYB39"/>
      <c r="KYC39" s="124"/>
      <c r="KYD39"/>
      <c r="KYE39" s="124"/>
      <c r="KYF39"/>
      <c r="KYG39" s="124"/>
      <c r="KYH39"/>
      <c r="KYI39" s="124"/>
      <c r="KYJ39"/>
      <c r="KYK39" s="124"/>
      <c r="KYL39"/>
      <c r="KYM39" s="124"/>
      <c r="KYN39"/>
      <c r="KYO39" s="124"/>
      <c r="KYP39"/>
      <c r="KYQ39" s="124"/>
      <c r="KYR39"/>
      <c r="KYS39" s="124"/>
      <c r="KYT39"/>
      <c r="KYU39" s="124"/>
      <c r="KYV39"/>
      <c r="KYW39" s="124"/>
      <c r="KYX39"/>
      <c r="KYY39" s="124"/>
      <c r="KYZ39"/>
      <c r="KZA39" s="124"/>
      <c r="KZB39"/>
      <c r="KZC39" s="124"/>
      <c r="KZD39"/>
      <c r="KZE39" s="124"/>
      <c r="KZF39"/>
      <c r="KZG39" s="124"/>
      <c r="KZH39"/>
      <c r="KZI39" s="124"/>
      <c r="KZJ39"/>
      <c r="KZK39" s="124"/>
      <c r="KZL39"/>
      <c r="KZM39" s="124"/>
      <c r="KZN39"/>
      <c r="KZO39" s="124"/>
      <c r="KZP39"/>
      <c r="KZQ39" s="124"/>
      <c r="KZR39"/>
      <c r="KZS39" s="124"/>
      <c r="KZT39"/>
      <c r="KZU39" s="124"/>
      <c r="KZV39"/>
      <c r="KZW39" s="124"/>
      <c r="KZX39"/>
      <c r="KZY39" s="124"/>
      <c r="KZZ39"/>
      <c r="LAA39" s="124"/>
      <c r="LAB39"/>
      <c r="LAC39" s="124"/>
      <c r="LAD39"/>
      <c r="LAE39" s="124"/>
      <c r="LAF39"/>
      <c r="LAG39" s="124"/>
      <c r="LAH39"/>
      <c r="LAI39" s="124"/>
      <c r="LAJ39"/>
      <c r="LAK39" s="124"/>
      <c r="LAL39"/>
      <c r="LAM39" s="124"/>
      <c r="LAN39"/>
      <c r="LAO39" s="124"/>
      <c r="LAP39"/>
      <c r="LAQ39" s="124"/>
      <c r="LAR39"/>
      <c r="LAS39" s="124"/>
      <c r="LAT39"/>
      <c r="LAU39" s="124"/>
      <c r="LAV39"/>
      <c r="LAW39" s="124"/>
      <c r="LAX39"/>
      <c r="LAY39" s="124"/>
      <c r="LAZ39"/>
      <c r="LBA39" s="124"/>
      <c r="LBB39"/>
      <c r="LBC39" s="124"/>
      <c r="LBD39"/>
      <c r="LBE39" s="124"/>
      <c r="LBF39"/>
      <c r="LBG39" s="124"/>
      <c r="LBH39"/>
      <c r="LBI39" s="124"/>
      <c r="LBJ39"/>
      <c r="LBK39" s="124"/>
      <c r="LBL39"/>
      <c r="LBM39" s="124"/>
      <c r="LBN39"/>
      <c r="LBO39" s="124"/>
      <c r="LBP39"/>
      <c r="LBQ39" s="124"/>
      <c r="LBR39"/>
      <c r="LBS39" s="124"/>
      <c r="LBT39"/>
      <c r="LBU39" s="124"/>
      <c r="LBV39"/>
      <c r="LBW39" s="124"/>
      <c r="LBX39"/>
      <c r="LBY39" s="124"/>
      <c r="LBZ39"/>
      <c r="LCA39" s="124"/>
      <c r="LCB39"/>
      <c r="LCC39" s="124"/>
      <c r="LCD39"/>
      <c r="LCE39" s="124"/>
      <c r="LCF39"/>
      <c r="LCG39" s="124"/>
      <c r="LCH39"/>
      <c r="LCI39" s="124"/>
      <c r="LCJ39"/>
      <c r="LCK39" s="124"/>
      <c r="LCL39"/>
      <c r="LCM39" s="124"/>
      <c r="LCN39"/>
      <c r="LCO39" s="124"/>
      <c r="LCP39"/>
      <c r="LCQ39" s="124"/>
      <c r="LCR39"/>
      <c r="LCS39" s="124"/>
      <c r="LCT39"/>
      <c r="LCU39" s="124"/>
      <c r="LCV39"/>
      <c r="LCW39" s="124"/>
      <c r="LCX39"/>
      <c r="LCY39" s="124"/>
      <c r="LCZ39"/>
      <c r="LDA39" s="124"/>
      <c r="LDB39"/>
      <c r="LDC39" s="124"/>
      <c r="LDD39"/>
      <c r="LDE39" s="124"/>
      <c r="LDF39"/>
      <c r="LDG39" s="124"/>
      <c r="LDH39"/>
      <c r="LDI39" s="124"/>
      <c r="LDJ39"/>
      <c r="LDK39" s="124"/>
      <c r="LDL39"/>
      <c r="LDM39" s="124"/>
      <c r="LDN39"/>
      <c r="LDO39" s="124"/>
      <c r="LDP39"/>
      <c r="LDQ39" s="124"/>
      <c r="LDR39"/>
      <c r="LDS39" s="124"/>
      <c r="LDT39"/>
      <c r="LDU39" s="124"/>
      <c r="LDV39"/>
      <c r="LDW39" s="124"/>
      <c r="LDX39"/>
      <c r="LDY39" s="124"/>
      <c r="LDZ39"/>
      <c r="LEA39" s="124"/>
      <c r="LEB39"/>
      <c r="LEC39" s="124"/>
      <c r="LED39"/>
      <c r="LEE39" s="124"/>
      <c r="LEF39"/>
      <c r="LEG39" s="124"/>
      <c r="LEH39"/>
      <c r="LEI39" s="124"/>
      <c r="LEJ39"/>
      <c r="LEK39" s="124"/>
      <c r="LEL39"/>
      <c r="LEM39" s="124"/>
      <c r="LEN39"/>
      <c r="LEO39" s="124"/>
      <c r="LEP39"/>
      <c r="LEQ39" s="124"/>
      <c r="LER39"/>
      <c r="LES39" s="124"/>
      <c r="LET39"/>
      <c r="LEU39" s="124"/>
      <c r="LEV39"/>
      <c r="LEW39" s="124"/>
      <c r="LEX39"/>
      <c r="LEY39" s="124"/>
      <c r="LEZ39"/>
      <c r="LFA39" s="124"/>
      <c r="LFB39"/>
      <c r="LFC39" s="124"/>
      <c r="LFD39"/>
      <c r="LFE39" s="124"/>
      <c r="LFF39"/>
      <c r="LFG39" s="124"/>
      <c r="LFH39"/>
      <c r="LFI39" s="124"/>
      <c r="LFJ39"/>
      <c r="LFK39" s="124"/>
      <c r="LFL39"/>
      <c r="LFM39" s="124"/>
      <c r="LFN39"/>
      <c r="LFO39" s="124"/>
      <c r="LFP39"/>
      <c r="LFQ39" s="124"/>
      <c r="LFR39"/>
      <c r="LFS39" s="124"/>
      <c r="LFT39"/>
      <c r="LFU39" s="124"/>
      <c r="LFV39"/>
      <c r="LFW39" s="124"/>
      <c r="LFX39"/>
      <c r="LFY39" s="124"/>
      <c r="LFZ39"/>
      <c r="LGA39" s="124"/>
      <c r="LGB39"/>
      <c r="LGC39" s="124"/>
      <c r="LGD39"/>
      <c r="LGE39" s="124"/>
      <c r="LGF39"/>
      <c r="LGG39" s="124"/>
      <c r="LGH39"/>
      <c r="LGI39" s="124"/>
      <c r="LGJ39"/>
      <c r="LGK39" s="124"/>
      <c r="LGL39"/>
      <c r="LGM39" s="124"/>
      <c r="LGN39"/>
      <c r="LGO39" s="124"/>
      <c r="LGP39"/>
      <c r="LGQ39" s="124"/>
      <c r="LGR39"/>
      <c r="LGS39" s="124"/>
      <c r="LGT39"/>
      <c r="LGU39" s="124"/>
      <c r="LGV39"/>
      <c r="LGW39" s="124"/>
      <c r="LGX39"/>
      <c r="LGY39" s="124"/>
      <c r="LGZ39"/>
      <c r="LHA39" s="124"/>
      <c r="LHB39"/>
      <c r="LHC39" s="124"/>
      <c r="LHD39"/>
      <c r="LHE39" s="124"/>
      <c r="LHF39"/>
      <c r="LHG39" s="124"/>
      <c r="LHH39"/>
      <c r="LHI39" s="124"/>
      <c r="LHJ39"/>
      <c r="LHK39" s="124"/>
      <c r="LHL39"/>
      <c r="LHM39" s="124"/>
      <c r="LHN39"/>
      <c r="LHO39" s="124"/>
      <c r="LHP39"/>
      <c r="LHQ39" s="124"/>
      <c r="LHR39"/>
      <c r="LHS39" s="124"/>
      <c r="LHT39"/>
      <c r="LHU39" s="124"/>
      <c r="LHV39"/>
      <c r="LHW39" s="124"/>
      <c r="LHX39"/>
      <c r="LHY39" s="124"/>
      <c r="LHZ39"/>
      <c r="LIA39" s="124"/>
      <c r="LIB39"/>
      <c r="LIC39" s="124"/>
      <c r="LID39"/>
      <c r="LIE39" s="124"/>
      <c r="LIF39"/>
      <c r="LIG39" s="124"/>
      <c r="LIH39"/>
      <c r="LII39" s="124"/>
      <c r="LIJ39"/>
      <c r="LIK39" s="124"/>
      <c r="LIL39"/>
      <c r="LIM39" s="124"/>
      <c r="LIN39"/>
      <c r="LIO39" s="124"/>
      <c r="LIP39"/>
      <c r="LIQ39" s="124"/>
      <c r="LIR39"/>
      <c r="LIS39" s="124"/>
      <c r="LIT39"/>
      <c r="LIU39" s="124"/>
      <c r="LIV39"/>
      <c r="LIW39" s="124"/>
      <c r="LIX39"/>
      <c r="LIY39" s="124"/>
      <c r="LIZ39"/>
      <c r="LJA39" s="124"/>
      <c r="LJB39"/>
      <c r="LJC39" s="124"/>
      <c r="LJD39"/>
      <c r="LJE39" s="124"/>
      <c r="LJF39"/>
      <c r="LJG39" s="124"/>
      <c r="LJH39"/>
      <c r="LJI39" s="124"/>
      <c r="LJJ39"/>
      <c r="LJK39" s="124"/>
      <c r="LJL39"/>
      <c r="LJM39" s="124"/>
      <c r="LJN39"/>
      <c r="LJO39" s="124"/>
      <c r="LJP39"/>
      <c r="LJQ39" s="124"/>
      <c r="LJR39"/>
      <c r="LJS39" s="124"/>
      <c r="LJT39"/>
      <c r="LJU39" s="124"/>
      <c r="LJV39"/>
      <c r="LJW39" s="124"/>
      <c r="LJX39"/>
      <c r="LJY39" s="124"/>
      <c r="LJZ39"/>
      <c r="LKA39" s="124"/>
      <c r="LKB39"/>
      <c r="LKC39" s="124"/>
      <c r="LKD39"/>
      <c r="LKE39" s="124"/>
      <c r="LKF39"/>
      <c r="LKG39" s="124"/>
      <c r="LKH39"/>
      <c r="LKI39" s="124"/>
      <c r="LKJ39"/>
      <c r="LKK39" s="124"/>
      <c r="LKL39"/>
      <c r="LKM39" s="124"/>
      <c r="LKN39"/>
      <c r="LKO39" s="124"/>
      <c r="LKP39"/>
      <c r="LKQ39" s="124"/>
      <c r="LKR39"/>
      <c r="LKS39" s="124"/>
      <c r="LKT39"/>
      <c r="LKU39" s="124"/>
      <c r="LKV39"/>
      <c r="LKW39" s="124"/>
      <c r="LKX39"/>
      <c r="LKY39" s="124"/>
      <c r="LKZ39"/>
      <c r="LLA39" s="124"/>
      <c r="LLB39"/>
      <c r="LLC39" s="124"/>
      <c r="LLD39"/>
      <c r="LLE39" s="124"/>
      <c r="LLF39"/>
      <c r="LLG39" s="124"/>
      <c r="LLH39"/>
      <c r="LLI39" s="124"/>
      <c r="LLJ39"/>
      <c r="LLK39" s="124"/>
      <c r="LLL39"/>
      <c r="LLM39" s="124"/>
      <c r="LLN39"/>
      <c r="LLO39" s="124"/>
      <c r="LLP39"/>
      <c r="LLQ39" s="124"/>
      <c r="LLR39"/>
      <c r="LLS39" s="124"/>
      <c r="LLT39"/>
      <c r="LLU39" s="124"/>
      <c r="LLV39"/>
      <c r="LLW39" s="124"/>
      <c r="LLX39"/>
      <c r="LLY39" s="124"/>
      <c r="LLZ39"/>
      <c r="LMA39" s="124"/>
      <c r="LMB39"/>
      <c r="LMC39" s="124"/>
      <c r="LMD39"/>
      <c r="LME39" s="124"/>
      <c r="LMF39"/>
      <c r="LMG39" s="124"/>
      <c r="LMH39"/>
      <c r="LMI39" s="124"/>
      <c r="LMJ39"/>
      <c r="LMK39" s="124"/>
      <c r="LML39"/>
      <c r="LMM39" s="124"/>
      <c r="LMN39"/>
      <c r="LMO39" s="124"/>
      <c r="LMP39"/>
      <c r="LMQ39" s="124"/>
      <c r="LMR39"/>
      <c r="LMS39" s="124"/>
      <c r="LMT39"/>
      <c r="LMU39" s="124"/>
      <c r="LMV39"/>
      <c r="LMW39" s="124"/>
      <c r="LMX39"/>
      <c r="LMY39" s="124"/>
      <c r="LMZ39"/>
      <c r="LNA39" s="124"/>
      <c r="LNB39"/>
      <c r="LNC39" s="124"/>
      <c r="LND39"/>
      <c r="LNE39" s="124"/>
      <c r="LNF39"/>
      <c r="LNG39" s="124"/>
      <c r="LNH39"/>
      <c r="LNI39" s="124"/>
      <c r="LNJ39"/>
      <c r="LNK39" s="124"/>
      <c r="LNL39"/>
      <c r="LNM39" s="124"/>
      <c r="LNN39"/>
      <c r="LNO39" s="124"/>
      <c r="LNP39"/>
      <c r="LNQ39" s="124"/>
      <c r="LNR39"/>
      <c r="LNS39" s="124"/>
      <c r="LNT39"/>
      <c r="LNU39" s="124"/>
      <c r="LNV39"/>
      <c r="LNW39" s="124"/>
      <c r="LNX39"/>
      <c r="LNY39" s="124"/>
      <c r="LNZ39"/>
      <c r="LOA39" s="124"/>
      <c r="LOB39"/>
      <c r="LOC39" s="124"/>
      <c r="LOD39"/>
      <c r="LOE39" s="124"/>
      <c r="LOF39"/>
      <c r="LOG39" s="124"/>
      <c r="LOH39"/>
      <c r="LOI39" s="124"/>
      <c r="LOJ39"/>
      <c r="LOK39" s="124"/>
      <c r="LOL39"/>
      <c r="LOM39" s="124"/>
      <c r="LON39"/>
      <c r="LOO39" s="124"/>
      <c r="LOP39"/>
      <c r="LOQ39" s="124"/>
      <c r="LOR39"/>
      <c r="LOS39" s="124"/>
      <c r="LOT39"/>
      <c r="LOU39" s="124"/>
      <c r="LOV39"/>
      <c r="LOW39" s="124"/>
      <c r="LOX39"/>
      <c r="LOY39" s="124"/>
      <c r="LOZ39"/>
      <c r="LPA39" s="124"/>
      <c r="LPB39"/>
      <c r="LPC39" s="124"/>
      <c r="LPD39"/>
      <c r="LPE39" s="124"/>
      <c r="LPF39"/>
      <c r="LPG39" s="124"/>
      <c r="LPH39"/>
      <c r="LPI39" s="124"/>
      <c r="LPJ39"/>
      <c r="LPK39" s="124"/>
      <c r="LPL39"/>
      <c r="LPM39" s="124"/>
      <c r="LPN39"/>
      <c r="LPO39" s="124"/>
      <c r="LPP39"/>
      <c r="LPQ39" s="124"/>
      <c r="LPR39"/>
      <c r="LPS39" s="124"/>
      <c r="LPT39"/>
      <c r="LPU39" s="124"/>
      <c r="LPV39"/>
      <c r="LPW39" s="124"/>
      <c r="LPX39"/>
      <c r="LPY39" s="124"/>
      <c r="LPZ39"/>
      <c r="LQA39" s="124"/>
      <c r="LQB39"/>
      <c r="LQC39" s="124"/>
      <c r="LQD39"/>
      <c r="LQE39" s="124"/>
      <c r="LQF39"/>
      <c r="LQG39" s="124"/>
      <c r="LQH39"/>
      <c r="LQI39" s="124"/>
      <c r="LQJ39"/>
      <c r="LQK39" s="124"/>
      <c r="LQL39"/>
      <c r="LQM39" s="124"/>
      <c r="LQN39"/>
      <c r="LQO39" s="124"/>
      <c r="LQP39"/>
      <c r="LQQ39" s="124"/>
      <c r="LQR39"/>
      <c r="LQS39" s="124"/>
      <c r="LQT39"/>
      <c r="LQU39" s="124"/>
      <c r="LQV39"/>
      <c r="LQW39" s="124"/>
      <c r="LQX39"/>
      <c r="LQY39" s="124"/>
      <c r="LQZ39"/>
      <c r="LRA39" s="124"/>
      <c r="LRB39"/>
      <c r="LRC39" s="124"/>
      <c r="LRD39"/>
      <c r="LRE39" s="124"/>
      <c r="LRF39"/>
      <c r="LRG39" s="124"/>
      <c r="LRH39"/>
      <c r="LRI39" s="124"/>
      <c r="LRJ39"/>
      <c r="LRK39" s="124"/>
      <c r="LRL39"/>
      <c r="LRM39" s="124"/>
      <c r="LRN39"/>
      <c r="LRO39" s="124"/>
      <c r="LRP39"/>
      <c r="LRQ39" s="124"/>
      <c r="LRR39"/>
      <c r="LRS39" s="124"/>
      <c r="LRT39"/>
      <c r="LRU39" s="124"/>
      <c r="LRV39"/>
      <c r="LRW39" s="124"/>
      <c r="LRX39"/>
      <c r="LRY39" s="124"/>
      <c r="LRZ39"/>
      <c r="LSA39" s="124"/>
      <c r="LSB39"/>
      <c r="LSC39" s="124"/>
      <c r="LSD39"/>
      <c r="LSE39" s="124"/>
      <c r="LSF39"/>
      <c r="LSG39" s="124"/>
      <c r="LSH39"/>
      <c r="LSI39" s="124"/>
      <c r="LSJ39"/>
      <c r="LSK39" s="124"/>
      <c r="LSL39"/>
      <c r="LSM39" s="124"/>
      <c r="LSN39"/>
      <c r="LSO39" s="124"/>
      <c r="LSP39"/>
      <c r="LSQ39" s="124"/>
      <c r="LSR39"/>
      <c r="LSS39" s="124"/>
      <c r="LST39"/>
      <c r="LSU39" s="124"/>
      <c r="LSV39"/>
      <c r="LSW39" s="124"/>
      <c r="LSX39"/>
      <c r="LSY39" s="124"/>
      <c r="LSZ39"/>
      <c r="LTA39" s="124"/>
      <c r="LTB39"/>
      <c r="LTC39" s="124"/>
      <c r="LTD39"/>
      <c r="LTE39" s="124"/>
      <c r="LTF39"/>
      <c r="LTG39" s="124"/>
      <c r="LTH39"/>
      <c r="LTI39" s="124"/>
      <c r="LTJ39"/>
      <c r="LTK39" s="124"/>
      <c r="LTL39"/>
      <c r="LTM39" s="124"/>
      <c r="LTN39"/>
      <c r="LTO39" s="124"/>
      <c r="LTP39"/>
      <c r="LTQ39" s="124"/>
      <c r="LTR39"/>
      <c r="LTS39" s="124"/>
      <c r="LTT39"/>
      <c r="LTU39" s="124"/>
      <c r="LTV39"/>
      <c r="LTW39" s="124"/>
      <c r="LTX39"/>
      <c r="LTY39" s="124"/>
      <c r="LTZ39"/>
      <c r="LUA39" s="124"/>
      <c r="LUB39"/>
      <c r="LUC39" s="124"/>
      <c r="LUD39"/>
      <c r="LUE39" s="124"/>
      <c r="LUF39"/>
      <c r="LUG39" s="124"/>
      <c r="LUH39"/>
      <c r="LUI39" s="124"/>
      <c r="LUJ39"/>
      <c r="LUK39" s="124"/>
      <c r="LUL39"/>
      <c r="LUM39" s="124"/>
      <c r="LUN39"/>
      <c r="LUO39" s="124"/>
      <c r="LUP39"/>
      <c r="LUQ39" s="124"/>
      <c r="LUR39"/>
      <c r="LUS39" s="124"/>
      <c r="LUT39"/>
      <c r="LUU39" s="124"/>
      <c r="LUV39"/>
      <c r="LUW39" s="124"/>
      <c r="LUX39"/>
      <c r="LUY39" s="124"/>
      <c r="LUZ39"/>
      <c r="LVA39" s="124"/>
      <c r="LVB39"/>
      <c r="LVC39" s="124"/>
      <c r="LVD39"/>
      <c r="LVE39" s="124"/>
      <c r="LVF39"/>
      <c r="LVG39" s="124"/>
      <c r="LVH39"/>
      <c r="LVI39" s="124"/>
      <c r="LVJ39"/>
      <c r="LVK39" s="124"/>
      <c r="LVL39"/>
      <c r="LVM39" s="124"/>
      <c r="LVN39"/>
      <c r="LVO39" s="124"/>
      <c r="LVP39"/>
      <c r="LVQ39" s="124"/>
      <c r="LVR39"/>
      <c r="LVS39" s="124"/>
      <c r="LVT39"/>
      <c r="LVU39" s="124"/>
      <c r="LVV39"/>
      <c r="LVW39" s="124"/>
      <c r="LVX39"/>
      <c r="LVY39" s="124"/>
      <c r="LVZ39"/>
      <c r="LWA39" s="124"/>
      <c r="LWB39"/>
      <c r="LWC39" s="124"/>
      <c r="LWD39"/>
      <c r="LWE39" s="124"/>
      <c r="LWF39"/>
      <c r="LWG39" s="124"/>
      <c r="LWH39"/>
      <c r="LWI39" s="124"/>
      <c r="LWJ39"/>
      <c r="LWK39" s="124"/>
      <c r="LWL39"/>
      <c r="LWM39" s="124"/>
      <c r="LWN39"/>
      <c r="LWO39" s="124"/>
      <c r="LWP39"/>
      <c r="LWQ39" s="124"/>
      <c r="LWR39"/>
      <c r="LWS39" s="124"/>
      <c r="LWT39"/>
      <c r="LWU39" s="124"/>
      <c r="LWV39"/>
      <c r="LWW39" s="124"/>
      <c r="LWX39"/>
      <c r="LWY39" s="124"/>
      <c r="LWZ39"/>
      <c r="LXA39" s="124"/>
      <c r="LXB39"/>
      <c r="LXC39" s="124"/>
      <c r="LXD39"/>
      <c r="LXE39" s="124"/>
      <c r="LXF39"/>
      <c r="LXG39" s="124"/>
      <c r="LXH39"/>
      <c r="LXI39" s="124"/>
      <c r="LXJ39"/>
      <c r="LXK39" s="124"/>
      <c r="LXL39"/>
      <c r="LXM39" s="124"/>
      <c r="LXN39"/>
      <c r="LXO39" s="124"/>
      <c r="LXP39"/>
      <c r="LXQ39" s="124"/>
      <c r="LXR39"/>
      <c r="LXS39" s="124"/>
      <c r="LXT39"/>
      <c r="LXU39" s="124"/>
      <c r="LXV39"/>
      <c r="LXW39" s="124"/>
      <c r="LXX39"/>
      <c r="LXY39" s="124"/>
      <c r="LXZ39"/>
      <c r="LYA39" s="124"/>
      <c r="LYB39"/>
      <c r="LYC39" s="124"/>
      <c r="LYD39"/>
      <c r="LYE39" s="124"/>
      <c r="LYF39"/>
      <c r="LYG39" s="124"/>
      <c r="LYH39"/>
      <c r="LYI39" s="124"/>
      <c r="LYJ39"/>
      <c r="LYK39" s="124"/>
      <c r="LYL39"/>
      <c r="LYM39" s="124"/>
      <c r="LYN39"/>
      <c r="LYO39" s="124"/>
      <c r="LYP39"/>
      <c r="LYQ39" s="124"/>
      <c r="LYR39"/>
      <c r="LYS39" s="124"/>
      <c r="LYT39"/>
      <c r="LYU39" s="124"/>
      <c r="LYV39"/>
      <c r="LYW39" s="124"/>
      <c r="LYX39"/>
      <c r="LYY39" s="124"/>
      <c r="LYZ39"/>
      <c r="LZA39" s="124"/>
      <c r="LZB39"/>
      <c r="LZC39" s="124"/>
      <c r="LZD39"/>
      <c r="LZE39" s="124"/>
      <c r="LZF39"/>
      <c r="LZG39" s="124"/>
      <c r="LZH39"/>
      <c r="LZI39" s="124"/>
      <c r="LZJ39"/>
      <c r="LZK39" s="124"/>
      <c r="LZL39"/>
      <c r="LZM39" s="124"/>
      <c r="LZN39"/>
      <c r="LZO39" s="124"/>
      <c r="LZP39"/>
      <c r="LZQ39" s="124"/>
      <c r="LZR39"/>
      <c r="LZS39" s="124"/>
      <c r="LZT39"/>
      <c r="LZU39" s="124"/>
      <c r="LZV39"/>
      <c r="LZW39" s="124"/>
      <c r="LZX39"/>
      <c r="LZY39" s="124"/>
      <c r="LZZ39"/>
      <c r="MAA39" s="124"/>
      <c r="MAB39"/>
      <c r="MAC39" s="124"/>
      <c r="MAD39"/>
      <c r="MAE39" s="124"/>
      <c r="MAF39"/>
      <c r="MAG39" s="124"/>
      <c r="MAH39"/>
      <c r="MAI39" s="124"/>
      <c r="MAJ39"/>
      <c r="MAK39" s="124"/>
      <c r="MAL39"/>
      <c r="MAM39" s="124"/>
      <c r="MAN39"/>
      <c r="MAO39" s="124"/>
      <c r="MAP39"/>
      <c r="MAQ39" s="124"/>
      <c r="MAR39"/>
      <c r="MAS39" s="124"/>
      <c r="MAT39"/>
      <c r="MAU39" s="124"/>
      <c r="MAV39"/>
      <c r="MAW39" s="124"/>
      <c r="MAX39"/>
      <c r="MAY39" s="124"/>
      <c r="MAZ39"/>
      <c r="MBA39" s="124"/>
      <c r="MBB39"/>
      <c r="MBC39" s="124"/>
      <c r="MBD39"/>
      <c r="MBE39" s="124"/>
      <c r="MBF39"/>
      <c r="MBG39" s="124"/>
      <c r="MBH39"/>
      <c r="MBI39" s="124"/>
      <c r="MBJ39"/>
      <c r="MBK39" s="124"/>
      <c r="MBL39"/>
      <c r="MBM39" s="124"/>
      <c r="MBN39"/>
      <c r="MBO39" s="124"/>
      <c r="MBP39"/>
      <c r="MBQ39" s="124"/>
      <c r="MBR39"/>
      <c r="MBS39" s="124"/>
      <c r="MBT39"/>
      <c r="MBU39" s="124"/>
      <c r="MBV39"/>
      <c r="MBW39" s="124"/>
      <c r="MBX39"/>
      <c r="MBY39" s="124"/>
      <c r="MBZ39"/>
      <c r="MCA39" s="124"/>
      <c r="MCB39"/>
      <c r="MCC39" s="124"/>
      <c r="MCD39"/>
      <c r="MCE39" s="124"/>
      <c r="MCF39"/>
      <c r="MCG39" s="124"/>
      <c r="MCH39"/>
      <c r="MCI39" s="124"/>
      <c r="MCJ39"/>
      <c r="MCK39" s="124"/>
      <c r="MCL39"/>
      <c r="MCM39" s="124"/>
      <c r="MCN39"/>
      <c r="MCO39" s="124"/>
      <c r="MCP39"/>
      <c r="MCQ39" s="124"/>
      <c r="MCR39"/>
      <c r="MCS39" s="124"/>
      <c r="MCT39"/>
      <c r="MCU39" s="124"/>
      <c r="MCV39"/>
      <c r="MCW39" s="124"/>
      <c r="MCX39"/>
      <c r="MCY39" s="124"/>
      <c r="MCZ39"/>
      <c r="MDA39" s="124"/>
      <c r="MDB39"/>
      <c r="MDC39" s="124"/>
      <c r="MDD39"/>
      <c r="MDE39" s="124"/>
      <c r="MDF39"/>
      <c r="MDG39" s="124"/>
      <c r="MDH39"/>
      <c r="MDI39" s="124"/>
      <c r="MDJ39"/>
      <c r="MDK39" s="124"/>
      <c r="MDL39"/>
      <c r="MDM39" s="124"/>
      <c r="MDN39"/>
      <c r="MDO39" s="124"/>
      <c r="MDP39"/>
      <c r="MDQ39" s="124"/>
      <c r="MDR39"/>
      <c r="MDS39" s="124"/>
      <c r="MDT39"/>
      <c r="MDU39" s="124"/>
      <c r="MDV39"/>
      <c r="MDW39" s="124"/>
      <c r="MDX39"/>
      <c r="MDY39" s="124"/>
      <c r="MDZ39"/>
      <c r="MEA39" s="124"/>
      <c r="MEB39"/>
      <c r="MEC39" s="124"/>
      <c r="MED39"/>
      <c r="MEE39" s="124"/>
      <c r="MEF39"/>
      <c r="MEG39" s="124"/>
      <c r="MEH39"/>
      <c r="MEI39" s="124"/>
      <c r="MEJ39"/>
      <c r="MEK39" s="124"/>
      <c r="MEL39"/>
      <c r="MEM39" s="124"/>
      <c r="MEN39"/>
      <c r="MEO39" s="124"/>
      <c r="MEP39"/>
      <c r="MEQ39" s="124"/>
      <c r="MER39"/>
      <c r="MES39" s="124"/>
      <c r="MET39"/>
      <c r="MEU39" s="124"/>
      <c r="MEV39"/>
      <c r="MEW39" s="124"/>
      <c r="MEX39"/>
      <c r="MEY39" s="124"/>
      <c r="MEZ39"/>
      <c r="MFA39" s="124"/>
      <c r="MFB39"/>
      <c r="MFC39" s="124"/>
      <c r="MFD39"/>
      <c r="MFE39" s="124"/>
      <c r="MFF39"/>
      <c r="MFG39" s="124"/>
      <c r="MFH39"/>
      <c r="MFI39" s="124"/>
      <c r="MFJ39"/>
      <c r="MFK39" s="124"/>
      <c r="MFL39"/>
      <c r="MFM39" s="124"/>
      <c r="MFN39"/>
      <c r="MFO39" s="124"/>
      <c r="MFP39"/>
      <c r="MFQ39" s="124"/>
      <c r="MFR39"/>
      <c r="MFS39" s="124"/>
      <c r="MFT39"/>
      <c r="MFU39" s="124"/>
      <c r="MFV39"/>
      <c r="MFW39" s="124"/>
      <c r="MFX39"/>
      <c r="MFY39" s="124"/>
      <c r="MFZ39"/>
      <c r="MGA39" s="124"/>
      <c r="MGB39"/>
      <c r="MGC39" s="124"/>
      <c r="MGD39"/>
      <c r="MGE39" s="124"/>
      <c r="MGF39"/>
      <c r="MGG39" s="124"/>
      <c r="MGH39"/>
      <c r="MGI39" s="124"/>
      <c r="MGJ39"/>
      <c r="MGK39" s="124"/>
      <c r="MGL39"/>
      <c r="MGM39" s="124"/>
      <c r="MGN39"/>
      <c r="MGO39" s="124"/>
      <c r="MGP39"/>
      <c r="MGQ39" s="124"/>
      <c r="MGR39"/>
      <c r="MGS39" s="124"/>
      <c r="MGT39"/>
      <c r="MGU39" s="124"/>
      <c r="MGV39"/>
      <c r="MGW39" s="124"/>
      <c r="MGX39"/>
      <c r="MGY39" s="124"/>
      <c r="MGZ39"/>
      <c r="MHA39" s="124"/>
      <c r="MHB39"/>
      <c r="MHC39" s="124"/>
      <c r="MHD39"/>
      <c r="MHE39" s="124"/>
      <c r="MHF39"/>
      <c r="MHG39" s="124"/>
      <c r="MHH39"/>
      <c r="MHI39" s="124"/>
      <c r="MHJ39"/>
      <c r="MHK39" s="124"/>
      <c r="MHL39"/>
      <c r="MHM39" s="124"/>
      <c r="MHN39"/>
      <c r="MHO39" s="124"/>
      <c r="MHP39"/>
      <c r="MHQ39" s="124"/>
      <c r="MHR39"/>
      <c r="MHS39" s="124"/>
      <c r="MHT39"/>
      <c r="MHU39" s="124"/>
      <c r="MHV39"/>
      <c r="MHW39" s="124"/>
      <c r="MHX39"/>
      <c r="MHY39" s="124"/>
      <c r="MHZ39"/>
      <c r="MIA39" s="124"/>
      <c r="MIB39"/>
      <c r="MIC39" s="124"/>
      <c r="MID39"/>
      <c r="MIE39" s="124"/>
      <c r="MIF39"/>
      <c r="MIG39" s="124"/>
      <c r="MIH39"/>
      <c r="MII39" s="124"/>
      <c r="MIJ39"/>
      <c r="MIK39" s="124"/>
      <c r="MIL39"/>
      <c r="MIM39" s="124"/>
      <c r="MIN39"/>
      <c r="MIO39" s="124"/>
      <c r="MIP39"/>
      <c r="MIQ39" s="124"/>
      <c r="MIR39"/>
      <c r="MIS39" s="124"/>
      <c r="MIT39"/>
      <c r="MIU39" s="124"/>
      <c r="MIV39"/>
      <c r="MIW39" s="124"/>
      <c r="MIX39"/>
      <c r="MIY39" s="124"/>
      <c r="MIZ39"/>
      <c r="MJA39" s="124"/>
      <c r="MJB39"/>
      <c r="MJC39" s="124"/>
      <c r="MJD39"/>
      <c r="MJE39" s="124"/>
      <c r="MJF39"/>
      <c r="MJG39" s="124"/>
      <c r="MJH39"/>
      <c r="MJI39" s="124"/>
      <c r="MJJ39"/>
      <c r="MJK39" s="124"/>
      <c r="MJL39"/>
      <c r="MJM39" s="124"/>
      <c r="MJN39"/>
      <c r="MJO39" s="124"/>
      <c r="MJP39"/>
      <c r="MJQ39" s="124"/>
      <c r="MJR39"/>
      <c r="MJS39" s="124"/>
      <c r="MJT39"/>
      <c r="MJU39" s="124"/>
      <c r="MJV39"/>
      <c r="MJW39" s="124"/>
      <c r="MJX39"/>
      <c r="MJY39" s="124"/>
      <c r="MJZ39"/>
      <c r="MKA39" s="124"/>
      <c r="MKB39"/>
      <c r="MKC39" s="124"/>
      <c r="MKD39"/>
      <c r="MKE39" s="124"/>
      <c r="MKF39"/>
      <c r="MKG39" s="124"/>
      <c r="MKH39"/>
      <c r="MKI39" s="124"/>
      <c r="MKJ39"/>
      <c r="MKK39" s="124"/>
      <c r="MKL39"/>
      <c r="MKM39" s="124"/>
      <c r="MKN39"/>
      <c r="MKO39" s="124"/>
      <c r="MKP39"/>
      <c r="MKQ39" s="124"/>
      <c r="MKR39"/>
      <c r="MKS39" s="124"/>
      <c r="MKT39"/>
      <c r="MKU39" s="124"/>
      <c r="MKV39"/>
      <c r="MKW39" s="124"/>
      <c r="MKX39"/>
      <c r="MKY39" s="124"/>
      <c r="MKZ39"/>
      <c r="MLA39" s="124"/>
      <c r="MLB39"/>
      <c r="MLC39" s="124"/>
      <c r="MLD39"/>
      <c r="MLE39" s="124"/>
      <c r="MLF39"/>
      <c r="MLG39" s="124"/>
      <c r="MLH39"/>
      <c r="MLI39" s="124"/>
      <c r="MLJ39"/>
      <c r="MLK39" s="124"/>
      <c r="MLL39"/>
      <c r="MLM39" s="124"/>
      <c r="MLN39"/>
      <c r="MLO39" s="124"/>
      <c r="MLP39"/>
      <c r="MLQ39" s="124"/>
      <c r="MLR39"/>
      <c r="MLS39" s="124"/>
      <c r="MLT39"/>
      <c r="MLU39" s="124"/>
      <c r="MLV39"/>
      <c r="MLW39" s="124"/>
      <c r="MLX39"/>
      <c r="MLY39" s="124"/>
      <c r="MLZ39"/>
      <c r="MMA39" s="124"/>
      <c r="MMB39"/>
      <c r="MMC39" s="124"/>
      <c r="MMD39"/>
      <c r="MME39" s="124"/>
      <c r="MMF39"/>
      <c r="MMG39" s="124"/>
      <c r="MMH39"/>
      <c r="MMI39" s="124"/>
      <c r="MMJ39"/>
      <c r="MMK39" s="124"/>
      <c r="MML39"/>
      <c r="MMM39" s="124"/>
      <c r="MMN39"/>
      <c r="MMO39" s="124"/>
      <c r="MMP39"/>
      <c r="MMQ39" s="124"/>
      <c r="MMR39"/>
      <c r="MMS39" s="124"/>
      <c r="MMT39"/>
      <c r="MMU39" s="124"/>
      <c r="MMV39"/>
      <c r="MMW39" s="124"/>
      <c r="MMX39"/>
      <c r="MMY39" s="124"/>
      <c r="MMZ39"/>
      <c r="MNA39" s="124"/>
      <c r="MNB39"/>
      <c r="MNC39" s="124"/>
      <c r="MND39"/>
      <c r="MNE39" s="124"/>
      <c r="MNF39"/>
      <c r="MNG39" s="124"/>
      <c r="MNH39"/>
      <c r="MNI39" s="124"/>
      <c r="MNJ39"/>
      <c r="MNK39" s="124"/>
      <c r="MNL39"/>
      <c r="MNM39" s="124"/>
      <c r="MNN39"/>
      <c r="MNO39" s="124"/>
      <c r="MNP39"/>
      <c r="MNQ39" s="124"/>
      <c r="MNR39"/>
      <c r="MNS39" s="124"/>
      <c r="MNT39"/>
      <c r="MNU39" s="124"/>
      <c r="MNV39"/>
      <c r="MNW39" s="124"/>
      <c r="MNX39"/>
      <c r="MNY39" s="124"/>
      <c r="MNZ39"/>
      <c r="MOA39" s="124"/>
      <c r="MOB39"/>
      <c r="MOC39" s="124"/>
      <c r="MOD39"/>
      <c r="MOE39" s="124"/>
      <c r="MOF39"/>
      <c r="MOG39" s="124"/>
      <c r="MOH39"/>
      <c r="MOI39" s="124"/>
      <c r="MOJ39"/>
      <c r="MOK39" s="124"/>
      <c r="MOL39"/>
      <c r="MOM39" s="124"/>
      <c r="MON39"/>
      <c r="MOO39" s="124"/>
      <c r="MOP39"/>
      <c r="MOQ39" s="124"/>
      <c r="MOR39"/>
      <c r="MOS39" s="124"/>
      <c r="MOT39"/>
      <c r="MOU39" s="124"/>
      <c r="MOV39"/>
      <c r="MOW39" s="124"/>
      <c r="MOX39"/>
      <c r="MOY39" s="124"/>
      <c r="MOZ39"/>
      <c r="MPA39" s="124"/>
      <c r="MPB39"/>
      <c r="MPC39" s="124"/>
      <c r="MPD39"/>
      <c r="MPE39" s="124"/>
      <c r="MPF39"/>
      <c r="MPG39" s="124"/>
      <c r="MPH39"/>
      <c r="MPI39" s="124"/>
      <c r="MPJ39"/>
      <c r="MPK39" s="124"/>
      <c r="MPL39"/>
      <c r="MPM39" s="124"/>
      <c r="MPN39"/>
      <c r="MPO39" s="124"/>
      <c r="MPP39"/>
      <c r="MPQ39" s="124"/>
      <c r="MPR39"/>
      <c r="MPS39" s="124"/>
      <c r="MPT39"/>
      <c r="MPU39" s="124"/>
      <c r="MPV39"/>
      <c r="MPW39" s="124"/>
      <c r="MPX39"/>
      <c r="MPY39" s="124"/>
      <c r="MPZ39"/>
      <c r="MQA39" s="124"/>
      <c r="MQB39"/>
      <c r="MQC39" s="124"/>
      <c r="MQD39"/>
      <c r="MQE39" s="124"/>
      <c r="MQF39"/>
      <c r="MQG39" s="124"/>
      <c r="MQH39"/>
      <c r="MQI39" s="124"/>
      <c r="MQJ39"/>
      <c r="MQK39" s="124"/>
      <c r="MQL39"/>
      <c r="MQM39" s="124"/>
      <c r="MQN39"/>
      <c r="MQO39" s="124"/>
      <c r="MQP39"/>
      <c r="MQQ39" s="124"/>
      <c r="MQR39"/>
      <c r="MQS39" s="124"/>
      <c r="MQT39"/>
      <c r="MQU39" s="124"/>
      <c r="MQV39"/>
      <c r="MQW39" s="124"/>
      <c r="MQX39"/>
      <c r="MQY39" s="124"/>
      <c r="MQZ39"/>
      <c r="MRA39" s="124"/>
      <c r="MRB39"/>
      <c r="MRC39" s="124"/>
      <c r="MRD39"/>
      <c r="MRE39" s="124"/>
      <c r="MRF39"/>
      <c r="MRG39" s="124"/>
      <c r="MRH39"/>
      <c r="MRI39" s="124"/>
      <c r="MRJ39"/>
      <c r="MRK39" s="124"/>
      <c r="MRL39"/>
      <c r="MRM39" s="124"/>
      <c r="MRN39"/>
      <c r="MRO39" s="124"/>
      <c r="MRP39"/>
      <c r="MRQ39" s="124"/>
      <c r="MRR39"/>
      <c r="MRS39" s="124"/>
      <c r="MRT39"/>
      <c r="MRU39" s="124"/>
      <c r="MRV39"/>
      <c r="MRW39" s="124"/>
      <c r="MRX39"/>
      <c r="MRY39" s="124"/>
      <c r="MRZ39"/>
      <c r="MSA39" s="124"/>
      <c r="MSB39"/>
      <c r="MSC39" s="124"/>
      <c r="MSD39"/>
      <c r="MSE39" s="124"/>
      <c r="MSF39"/>
      <c r="MSG39" s="124"/>
      <c r="MSH39"/>
      <c r="MSI39" s="124"/>
      <c r="MSJ39"/>
      <c r="MSK39" s="124"/>
      <c r="MSL39"/>
      <c r="MSM39" s="124"/>
      <c r="MSN39"/>
      <c r="MSO39" s="124"/>
      <c r="MSP39"/>
      <c r="MSQ39" s="124"/>
      <c r="MSR39"/>
      <c r="MSS39" s="124"/>
      <c r="MST39"/>
      <c r="MSU39" s="124"/>
      <c r="MSV39"/>
      <c r="MSW39" s="124"/>
      <c r="MSX39"/>
      <c r="MSY39" s="124"/>
      <c r="MSZ39"/>
      <c r="MTA39" s="124"/>
      <c r="MTB39"/>
      <c r="MTC39" s="124"/>
      <c r="MTD39"/>
      <c r="MTE39" s="124"/>
      <c r="MTF39"/>
      <c r="MTG39" s="124"/>
      <c r="MTH39"/>
      <c r="MTI39" s="124"/>
      <c r="MTJ39"/>
      <c r="MTK39" s="124"/>
      <c r="MTL39"/>
      <c r="MTM39" s="124"/>
      <c r="MTN39"/>
      <c r="MTO39" s="124"/>
      <c r="MTP39"/>
      <c r="MTQ39" s="124"/>
      <c r="MTR39"/>
      <c r="MTS39" s="124"/>
      <c r="MTT39"/>
      <c r="MTU39" s="124"/>
      <c r="MTV39"/>
      <c r="MTW39" s="124"/>
      <c r="MTX39"/>
      <c r="MTY39" s="124"/>
      <c r="MTZ39"/>
      <c r="MUA39" s="124"/>
      <c r="MUB39"/>
      <c r="MUC39" s="124"/>
      <c r="MUD39"/>
      <c r="MUE39" s="124"/>
      <c r="MUF39"/>
      <c r="MUG39" s="124"/>
      <c r="MUH39"/>
      <c r="MUI39" s="124"/>
      <c r="MUJ39"/>
      <c r="MUK39" s="124"/>
      <c r="MUL39"/>
      <c r="MUM39" s="124"/>
      <c r="MUN39"/>
      <c r="MUO39" s="124"/>
      <c r="MUP39"/>
      <c r="MUQ39" s="124"/>
      <c r="MUR39"/>
      <c r="MUS39" s="124"/>
      <c r="MUT39"/>
      <c r="MUU39" s="124"/>
      <c r="MUV39"/>
      <c r="MUW39" s="124"/>
      <c r="MUX39"/>
      <c r="MUY39" s="124"/>
      <c r="MUZ39"/>
      <c r="MVA39" s="124"/>
      <c r="MVB39"/>
      <c r="MVC39" s="124"/>
      <c r="MVD39"/>
      <c r="MVE39" s="124"/>
      <c r="MVF39"/>
      <c r="MVG39" s="124"/>
      <c r="MVH39"/>
      <c r="MVI39" s="124"/>
      <c r="MVJ39"/>
      <c r="MVK39" s="124"/>
      <c r="MVL39"/>
      <c r="MVM39" s="124"/>
      <c r="MVN39"/>
      <c r="MVO39" s="124"/>
      <c r="MVP39"/>
      <c r="MVQ39" s="124"/>
      <c r="MVR39"/>
      <c r="MVS39" s="124"/>
      <c r="MVT39"/>
      <c r="MVU39" s="124"/>
      <c r="MVV39"/>
      <c r="MVW39" s="124"/>
      <c r="MVX39"/>
      <c r="MVY39" s="124"/>
      <c r="MVZ39"/>
      <c r="MWA39" s="124"/>
      <c r="MWB39"/>
      <c r="MWC39" s="124"/>
      <c r="MWD39"/>
      <c r="MWE39" s="124"/>
      <c r="MWF39"/>
      <c r="MWG39" s="124"/>
      <c r="MWH39"/>
      <c r="MWI39" s="124"/>
      <c r="MWJ39"/>
      <c r="MWK39" s="124"/>
      <c r="MWL39"/>
      <c r="MWM39" s="124"/>
      <c r="MWN39"/>
      <c r="MWO39" s="124"/>
      <c r="MWP39"/>
      <c r="MWQ39" s="124"/>
      <c r="MWR39"/>
      <c r="MWS39" s="124"/>
      <c r="MWT39"/>
      <c r="MWU39" s="124"/>
      <c r="MWV39"/>
      <c r="MWW39" s="124"/>
      <c r="MWX39"/>
      <c r="MWY39" s="124"/>
      <c r="MWZ39"/>
      <c r="MXA39" s="124"/>
      <c r="MXB39"/>
      <c r="MXC39" s="124"/>
      <c r="MXD39"/>
      <c r="MXE39" s="124"/>
      <c r="MXF39"/>
      <c r="MXG39" s="124"/>
      <c r="MXH39"/>
      <c r="MXI39" s="124"/>
      <c r="MXJ39"/>
      <c r="MXK39" s="124"/>
      <c r="MXL39"/>
      <c r="MXM39" s="124"/>
      <c r="MXN39"/>
      <c r="MXO39" s="124"/>
      <c r="MXP39"/>
      <c r="MXQ39" s="124"/>
      <c r="MXR39"/>
      <c r="MXS39" s="124"/>
      <c r="MXT39"/>
      <c r="MXU39" s="124"/>
      <c r="MXV39"/>
      <c r="MXW39" s="124"/>
      <c r="MXX39"/>
      <c r="MXY39" s="124"/>
      <c r="MXZ39"/>
      <c r="MYA39" s="124"/>
      <c r="MYB39"/>
      <c r="MYC39" s="124"/>
      <c r="MYD39"/>
      <c r="MYE39" s="124"/>
      <c r="MYF39"/>
      <c r="MYG39" s="124"/>
      <c r="MYH39"/>
      <c r="MYI39" s="124"/>
      <c r="MYJ39"/>
      <c r="MYK39" s="124"/>
      <c r="MYL39"/>
      <c r="MYM39" s="124"/>
      <c r="MYN39"/>
      <c r="MYO39" s="124"/>
      <c r="MYP39"/>
      <c r="MYQ39" s="124"/>
      <c r="MYR39"/>
      <c r="MYS39" s="124"/>
      <c r="MYT39"/>
      <c r="MYU39" s="124"/>
      <c r="MYV39"/>
      <c r="MYW39" s="124"/>
      <c r="MYX39"/>
      <c r="MYY39" s="124"/>
      <c r="MYZ39"/>
      <c r="MZA39" s="124"/>
      <c r="MZB39"/>
      <c r="MZC39" s="124"/>
      <c r="MZD39"/>
      <c r="MZE39" s="124"/>
      <c r="MZF39"/>
      <c r="MZG39" s="124"/>
      <c r="MZH39"/>
      <c r="MZI39" s="124"/>
      <c r="MZJ39"/>
      <c r="MZK39" s="124"/>
      <c r="MZL39"/>
      <c r="MZM39" s="124"/>
      <c r="MZN39"/>
      <c r="MZO39" s="124"/>
      <c r="MZP39"/>
      <c r="MZQ39" s="124"/>
      <c r="MZR39"/>
      <c r="MZS39" s="124"/>
      <c r="MZT39"/>
      <c r="MZU39" s="124"/>
      <c r="MZV39"/>
      <c r="MZW39" s="124"/>
      <c r="MZX39"/>
      <c r="MZY39" s="124"/>
      <c r="MZZ39"/>
      <c r="NAA39" s="124"/>
      <c r="NAB39"/>
      <c r="NAC39" s="124"/>
      <c r="NAD39"/>
      <c r="NAE39" s="124"/>
      <c r="NAF39"/>
      <c r="NAG39" s="124"/>
      <c r="NAH39"/>
      <c r="NAI39" s="124"/>
      <c r="NAJ39"/>
      <c r="NAK39" s="124"/>
      <c r="NAL39"/>
      <c r="NAM39" s="124"/>
      <c r="NAN39"/>
      <c r="NAO39" s="124"/>
      <c r="NAP39"/>
      <c r="NAQ39" s="124"/>
      <c r="NAR39"/>
      <c r="NAS39" s="124"/>
      <c r="NAT39"/>
      <c r="NAU39" s="124"/>
      <c r="NAV39"/>
      <c r="NAW39" s="124"/>
      <c r="NAX39"/>
      <c r="NAY39" s="124"/>
      <c r="NAZ39"/>
      <c r="NBA39" s="124"/>
      <c r="NBB39"/>
      <c r="NBC39" s="124"/>
      <c r="NBD39"/>
      <c r="NBE39" s="124"/>
      <c r="NBF39"/>
      <c r="NBG39" s="124"/>
      <c r="NBH39"/>
      <c r="NBI39" s="124"/>
      <c r="NBJ39"/>
      <c r="NBK39" s="124"/>
      <c r="NBL39"/>
      <c r="NBM39" s="124"/>
      <c r="NBN39"/>
      <c r="NBO39" s="124"/>
      <c r="NBP39"/>
      <c r="NBQ39" s="124"/>
      <c r="NBR39"/>
      <c r="NBS39" s="124"/>
      <c r="NBT39"/>
      <c r="NBU39" s="124"/>
      <c r="NBV39"/>
      <c r="NBW39" s="124"/>
      <c r="NBX39"/>
      <c r="NBY39" s="124"/>
      <c r="NBZ39"/>
      <c r="NCA39" s="124"/>
      <c r="NCB39"/>
      <c r="NCC39" s="124"/>
      <c r="NCD39"/>
      <c r="NCE39" s="124"/>
      <c r="NCF39"/>
      <c r="NCG39" s="124"/>
      <c r="NCH39"/>
      <c r="NCI39" s="124"/>
      <c r="NCJ39"/>
      <c r="NCK39" s="124"/>
      <c r="NCL39"/>
      <c r="NCM39" s="124"/>
      <c r="NCN39"/>
      <c r="NCO39" s="124"/>
      <c r="NCP39"/>
      <c r="NCQ39" s="124"/>
      <c r="NCR39"/>
      <c r="NCS39" s="124"/>
      <c r="NCT39"/>
      <c r="NCU39" s="124"/>
      <c r="NCV39"/>
      <c r="NCW39" s="124"/>
      <c r="NCX39"/>
      <c r="NCY39" s="124"/>
      <c r="NCZ39"/>
      <c r="NDA39" s="124"/>
      <c r="NDB39"/>
      <c r="NDC39" s="124"/>
      <c r="NDD39"/>
      <c r="NDE39" s="124"/>
      <c r="NDF39"/>
      <c r="NDG39" s="124"/>
      <c r="NDH39"/>
      <c r="NDI39" s="124"/>
      <c r="NDJ39"/>
      <c r="NDK39" s="124"/>
      <c r="NDL39"/>
      <c r="NDM39" s="124"/>
      <c r="NDN39"/>
      <c r="NDO39" s="124"/>
      <c r="NDP39"/>
      <c r="NDQ39" s="124"/>
      <c r="NDR39"/>
      <c r="NDS39" s="124"/>
      <c r="NDT39"/>
      <c r="NDU39" s="124"/>
      <c r="NDV39"/>
      <c r="NDW39" s="124"/>
      <c r="NDX39"/>
      <c r="NDY39" s="124"/>
      <c r="NDZ39"/>
      <c r="NEA39" s="124"/>
      <c r="NEB39"/>
      <c r="NEC39" s="124"/>
      <c r="NED39"/>
      <c r="NEE39" s="124"/>
      <c r="NEF39"/>
      <c r="NEG39" s="124"/>
      <c r="NEH39"/>
      <c r="NEI39" s="124"/>
      <c r="NEJ39"/>
      <c r="NEK39" s="124"/>
      <c r="NEL39"/>
      <c r="NEM39" s="124"/>
      <c r="NEN39"/>
      <c r="NEO39" s="124"/>
      <c r="NEP39"/>
      <c r="NEQ39" s="124"/>
      <c r="NER39"/>
      <c r="NES39" s="124"/>
      <c r="NET39"/>
      <c r="NEU39" s="124"/>
      <c r="NEV39"/>
      <c r="NEW39" s="124"/>
      <c r="NEX39"/>
      <c r="NEY39" s="124"/>
      <c r="NEZ39"/>
      <c r="NFA39" s="124"/>
      <c r="NFB39"/>
      <c r="NFC39" s="124"/>
      <c r="NFD39"/>
      <c r="NFE39" s="124"/>
      <c r="NFF39"/>
      <c r="NFG39" s="124"/>
      <c r="NFH39"/>
      <c r="NFI39" s="124"/>
      <c r="NFJ39"/>
      <c r="NFK39" s="124"/>
      <c r="NFL39"/>
      <c r="NFM39" s="124"/>
      <c r="NFN39"/>
      <c r="NFO39" s="124"/>
      <c r="NFP39"/>
      <c r="NFQ39" s="124"/>
      <c r="NFR39"/>
      <c r="NFS39" s="124"/>
      <c r="NFT39"/>
      <c r="NFU39" s="124"/>
      <c r="NFV39"/>
      <c r="NFW39" s="124"/>
      <c r="NFX39"/>
      <c r="NFY39" s="124"/>
      <c r="NFZ39"/>
      <c r="NGA39" s="124"/>
      <c r="NGB39"/>
      <c r="NGC39" s="124"/>
      <c r="NGD39"/>
      <c r="NGE39" s="124"/>
      <c r="NGF39"/>
      <c r="NGG39" s="124"/>
      <c r="NGH39"/>
      <c r="NGI39" s="124"/>
      <c r="NGJ39"/>
      <c r="NGK39" s="124"/>
      <c r="NGL39"/>
      <c r="NGM39" s="124"/>
      <c r="NGN39"/>
      <c r="NGO39" s="124"/>
      <c r="NGP39"/>
      <c r="NGQ39" s="124"/>
      <c r="NGR39"/>
      <c r="NGS39" s="124"/>
      <c r="NGT39"/>
      <c r="NGU39" s="124"/>
      <c r="NGV39"/>
      <c r="NGW39" s="124"/>
      <c r="NGX39"/>
      <c r="NGY39" s="124"/>
      <c r="NGZ39"/>
      <c r="NHA39" s="124"/>
      <c r="NHB39"/>
      <c r="NHC39" s="124"/>
      <c r="NHD39"/>
      <c r="NHE39" s="124"/>
      <c r="NHF39"/>
      <c r="NHG39" s="124"/>
      <c r="NHH39"/>
      <c r="NHI39" s="124"/>
      <c r="NHJ39"/>
      <c r="NHK39" s="124"/>
      <c r="NHL39"/>
      <c r="NHM39" s="124"/>
      <c r="NHN39"/>
      <c r="NHO39" s="124"/>
      <c r="NHP39"/>
      <c r="NHQ39" s="124"/>
      <c r="NHR39"/>
      <c r="NHS39" s="124"/>
      <c r="NHT39"/>
      <c r="NHU39" s="124"/>
      <c r="NHV39"/>
      <c r="NHW39" s="124"/>
      <c r="NHX39"/>
      <c r="NHY39" s="124"/>
      <c r="NHZ39"/>
      <c r="NIA39" s="124"/>
      <c r="NIB39"/>
      <c r="NIC39" s="124"/>
      <c r="NID39"/>
      <c r="NIE39" s="124"/>
      <c r="NIF39"/>
      <c r="NIG39" s="124"/>
      <c r="NIH39"/>
      <c r="NII39" s="124"/>
      <c r="NIJ39"/>
      <c r="NIK39" s="124"/>
      <c r="NIL39"/>
      <c r="NIM39" s="124"/>
      <c r="NIN39"/>
      <c r="NIO39" s="124"/>
      <c r="NIP39"/>
      <c r="NIQ39" s="124"/>
      <c r="NIR39"/>
      <c r="NIS39" s="124"/>
      <c r="NIT39"/>
      <c r="NIU39" s="124"/>
      <c r="NIV39"/>
      <c r="NIW39" s="124"/>
      <c r="NIX39"/>
      <c r="NIY39" s="124"/>
      <c r="NIZ39"/>
      <c r="NJA39" s="124"/>
      <c r="NJB39"/>
      <c r="NJC39" s="124"/>
      <c r="NJD39"/>
      <c r="NJE39" s="124"/>
      <c r="NJF39"/>
      <c r="NJG39" s="124"/>
      <c r="NJH39"/>
      <c r="NJI39" s="124"/>
      <c r="NJJ39"/>
      <c r="NJK39" s="124"/>
      <c r="NJL39"/>
      <c r="NJM39" s="124"/>
      <c r="NJN39"/>
      <c r="NJO39" s="124"/>
      <c r="NJP39"/>
      <c r="NJQ39" s="124"/>
      <c r="NJR39"/>
      <c r="NJS39" s="124"/>
      <c r="NJT39"/>
      <c r="NJU39" s="124"/>
      <c r="NJV39"/>
      <c r="NJW39" s="124"/>
      <c r="NJX39"/>
      <c r="NJY39" s="124"/>
      <c r="NJZ39"/>
      <c r="NKA39" s="124"/>
      <c r="NKB39"/>
      <c r="NKC39" s="124"/>
      <c r="NKD39"/>
      <c r="NKE39" s="124"/>
      <c r="NKF39"/>
      <c r="NKG39" s="124"/>
      <c r="NKH39"/>
      <c r="NKI39" s="124"/>
      <c r="NKJ39"/>
      <c r="NKK39" s="124"/>
      <c r="NKL39"/>
      <c r="NKM39" s="124"/>
      <c r="NKN39"/>
      <c r="NKO39" s="124"/>
      <c r="NKP39"/>
      <c r="NKQ39" s="124"/>
      <c r="NKR39"/>
      <c r="NKS39" s="124"/>
      <c r="NKT39"/>
      <c r="NKU39" s="124"/>
      <c r="NKV39"/>
      <c r="NKW39" s="124"/>
      <c r="NKX39"/>
      <c r="NKY39" s="124"/>
      <c r="NKZ39"/>
      <c r="NLA39" s="124"/>
      <c r="NLB39"/>
      <c r="NLC39" s="124"/>
      <c r="NLD39"/>
      <c r="NLE39" s="124"/>
      <c r="NLF39"/>
      <c r="NLG39" s="124"/>
      <c r="NLH39"/>
      <c r="NLI39" s="124"/>
      <c r="NLJ39"/>
      <c r="NLK39" s="124"/>
      <c r="NLL39"/>
      <c r="NLM39" s="124"/>
      <c r="NLN39"/>
      <c r="NLO39" s="124"/>
      <c r="NLP39"/>
      <c r="NLQ39" s="124"/>
      <c r="NLR39"/>
      <c r="NLS39" s="124"/>
      <c r="NLT39"/>
      <c r="NLU39" s="124"/>
      <c r="NLV39"/>
      <c r="NLW39" s="124"/>
      <c r="NLX39"/>
      <c r="NLY39" s="124"/>
      <c r="NLZ39"/>
      <c r="NMA39" s="124"/>
      <c r="NMB39"/>
      <c r="NMC39" s="124"/>
      <c r="NMD39"/>
      <c r="NME39" s="124"/>
      <c r="NMF39"/>
      <c r="NMG39" s="124"/>
      <c r="NMH39"/>
      <c r="NMI39" s="124"/>
      <c r="NMJ39"/>
      <c r="NMK39" s="124"/>
      <c r="NML39"/>
      <c r="NMM39" s="124"/>
      <c r="NMN39"/>
      <c r="NMO39" s="124"/>
      <c r="NMP39"/>
      <c r="NMQ39" s="124"/>
      <c r="NMR39"/>
      <c r="NMS39" s="124"/>
      <c r="NMT39"/>
      <c r="NMU39" s="124"/>
      <c r="NMV39"/>
      <c r="NMW39" s="124"/>
      <c r="NMX39"/>
      <c r="NMY39" s="124"/>
      <c r="NMZ39"/>
      <c r="NNA39" s="124"/>
      <c r="NNB39"/>
      <c r="NNC39" s="124"/>
      <c r="NND39"/>
      <c r="NNE39" s="124"/>
      <c r="NNF39"/>
      <c r="NNG39" s="124"/>
      <c r="NNH39"/>
      <c r="NNI39" s="124"/>
      <c r="NNJ39"/>
      <c r="NNK39" s="124"/>
      <c r="NNL39"/>
      <c r="NNM39" s="124"/>
      <c r="NNN39"/>
      <c r="NNO39" s="124"/>
      <c r="NNP39"/>
      <c r="NNQ39" s="124"/>
      <c r="NNR39"/>
      <c r="NNS39" s="124"/>
      <c r="NNT39"/>
      <c r="NNU39" s="124"/>
      <c r="NNV39"/>
      <c r="NNW39" s="124"/>
      <c r="NNX39"/>
      <c r="NNY39" s="124"/>
      <c r="NNZ39"/>
      <c r="NOA39" s="124"/>
      <c r="NOB39"/>
      <c r="NOC39" s="124"/>
      <c r="NOD39"/>
      <c r="NOE39" s="124"/>
      <c r="NOF39"/>
      <c r="NOG39" s="124"/>
      <c r="NOH39"/>
      <c r="NOI39" s="124"/>
      <c r="NOJ39"/>
      <c r="NOK39" s="124"/>
      <c r="NOL39"/>
      <c r="NOM39" s="124"/>
      <c r="NON39"/>
      <c r="NOO39" s="124"/>
      <c r="NOP39"/>
      <c r="NOQ39" s="124"/>
      <c r="NOR39"/>
      <c r="NOS39" s="124"/>
      <c r="NOT39"/>
      <c r="NOU39" s="124"/>
      <c r="NOV39"/>
      <c r="NOW39" s="124"/>
      <c r="NOX39"/>
      <c r="NOY39" s="124"/>
      <c r="NOZ39"/>
      <c r="NPA39" s="124"/>
      <c r="NPB39"/>
      <c r="NPC39" s="124"/>
      <c r="NPD39"/>
      <c r="NPE39" s="124"/>
      <c r="NPF39"/>
      <c r="NPG39" s="124"/>
      <c r="NPH39"/>
      <c r="NPI39" s="124"/>
      <c r="NPJ39"/>
      <c r="NPK39" s="124"/>
      <c r="NPL39"/>
      <c r="NPM39" s="124"/>
      <c r="NPN39"/>
      <c r="NPO39" s="124"/>
      <c r="NPP39"/>
      <c r="NPQ39" s="124"/>
      <c r="NPR39"/>
      <c r="NPS39" s="124"/>
      <c r="NPT39"/>
      <c r="NPU39" s="124"/>
      <c r="NPV39"/>
      <c r="NPW39" s="124"/>
      <c r="NPX39"/>
      <c r="NPY39" s="124"/>
      <c r="NPZ39"/>
      <c r="NQA39" s="124"/>
      <c r="NQB39"/>
      <c r="NQC39" s="124"/>
      <c r="NQD39"/>
      <c r="NQE39" s="124"/>
      <c r="NQF39"/>
      <c r="NQG39" s="124"/>
      <c r="NQH39"/>
      <c r="NQI39" s="124"/>
      <c r="NQJ39"/>
      <c r="NQK39" s="124"/>
      <c r="NQL39"/>
      <c r="NQM39" s="124"/>
      <c r="NQN39"/>
      <c r="NQO39" s="124"/>
      <c r="NQP39"/>
      <c r="NQQ39" s="124"/>
      <c r="NQR39"/>
      <c r="NQS39" s="124"/>
      <c r="NQT39"/>
      <c r="NQU39" s="124"/>
      <c r="NQV39"/>
      <c r="NQW39" s="124"/>
      <c r="NQX39"/>
      <c r="NQY39" s="124"/>
      <c r="NQZ39"/>
      <c r="NRA39" s="124"/>
      <c r="NRB39"/>
      <c r="NRC39" s="124"/>
      <c r="NRD39"/>
      <c r="NRE39" s="124"/>
      <c r="NRF39"/>
      <c r="NRG39" s="124"/>
      <c r="NRH39"/>
      <c r="NRI39" s="124"/>
      <c r="NRJ39"/>
      <c r="NRK39" s="124"/>
      <c r="NRL39"/>
      <c r="NRM39" s="124"/>
      <c r="NRN39"/>
      <c r="NRO39" s="124"/>
      <c r="NRP39"/>
      <c r="NRQ39" s="124"/>
      <c r="NRR39"/>
      <c r="NRS39" s="124"/>
      <c r="NRT39"/>
      <c r="NRU39" s="124"/>
      <c r="NRV39"/>
      <c r="NRW39" s="124"/>
      <c r="NRX39"/>
      <c r="NRY39" s="124"/>
      <c r="NRZ39"/>
      <c r="NSA39" s="124"/>
      <c r="NSB39"/>
      <c r="NSC39" s="124"/>
      <c r="NSD39"/>
      <c r="NSE39" s="124"/>
      <c r="NSF39"/>
      <c r="NSG39" s="124"/>
      <c r="NSH39"/>
      <c r="NSI39" s="124"/>
      <c r="NSJ39"/>
      <c r="NSK39" s="124"/>
      <c r="NSL39"/>
      <c r="NSM39" s="124"/>
      <c r="NSN39"/>
      <c r="NSO39" s="124"/>
      <c r="NSP39"/>
      <c r="NSQ39" s="124"/>
      <c r="NSR39"/>
      <c r="NSS39" s="124"/>
      <c r="NST39"/>
      <c r="NSU39" s="124"/>
      <c r="NSV39"/>
      <c r="NSW39" s="124"/>
      <c r="NSX39"/>
      <c r="NSY39" s="124"/>
      <c r="NSZ39"/>
      <c r="NTA39" s="124"/>
      <c r="NTB39"/>
      <c r="NTC39" s="124"/>
      <c r="NTD39"/>
      <c r="NTE39" s="124"/>
      <c r="NTF39"/>
      <c r="NTG39" s="124"/>
      <c r="NTH39"/>
      <c r="NTI39" s="124"/>
      <c r="NTJ39"/>
      <c r="NTK39" s="124"/>
      <c r="NTL39"/>
      <c r="NTM39" s="124"/>
      <c r="NTN39"/>
      <c r="NTO39" s="124"/>
      <c r="NTP39"/>
      <c r="NTQ39" s="124"/>
      <c r="NTR39"/>
      <c r="NTS39" s="124"/>
      <c r="NTT39"/>
      <c r="NTU39" s="124"/>
      <c r="NTV39"/>
      <c r="NTW39" s="124"/>
      <c r="NTX39"/>
      <c r="NTY39" s="124"/>
      <c r="NTZ39"/>
      <c r="NUA39" s="124"/>
      <c r="NUB39"/>
      <c r="NUC39" s="124"/>
      <c r="NUD39"/>
      <c r="NUE39" s="124"/>
      <c r="NUF39"/>
      <c r="NUG39" s="124"/>
      <c r="NUH39"/>
      <c r="NUI39" s="124"/>
      <c r="NUJ39"/>
      <c r="NUK39" s="124"/>
      <c r="NUL39"/>
      <c r="NUM39" s="124"/>
      <c r="NUN39"/>
      <c r="NUO39" s="124"/>
      <c r="NUP39"/>
      <c r="NUQ39" s="124"/>
      <c r="NUR39"/>
      <c r="NUS39" s="124"/>
      <c r="NUT39"/>
      <c r="NUU39" s="124"/>
      <c r="NUV39"/>
      <c r="NUW39" s="124"/>
      <c r="NUX39"/>
      <c r="NUY39" s="124"/>
      <c r="NUZ39"/>
      <c r="NVA39" s="124"/>
      <c r="NVB39"/>
      <c r="NVC39" s="124"/>
      <c r="NVD39"/>
      <c r="NVE39" s="124"/>
      <c r="NVF39"/>
      <c r="NVG39" s="124"/>
      <c r="NVH39"/>
      <c r="NVI39" s="124"/>
      <c r="NVJ39"/>
      <c r="NVK39" s="124"/>
      <c r="NVL39"/>
      <c r="NVM39" s="124"/>
      <c r="NVN39"/>
      <c r="NVO39" s="124"/>
      <c r="NVP39"/>
      <c r="NVQ39" s="124"/>
      <c r="NVR39"/>
      <c r="NVS39" s="124"/>
      <c r="NVT39"/>
      <c r="NVU39" s="124"/>
      <c r="NVV39"/>
      <c r="NVW39" s="124"/>
      <c r="NVX39"/>
      <c r="NVY39" s="124"/>
      <c r="NVZ39"/>
      <c r="NWA39" s="124"/>
      <c r="NWB39"/>
      <c r="NWC39" s="124"/>
      <c r="NWD39"/>
      <c r="NWE39" s="124"/>
      <c r="NWF39"/>
      <c r="NWG39" s="124"/>
      <c r="NWH39"/>
      <c r="NWI39" s="124"/>
      <c r="NWJ39"/>
      <c r="NWK39" s="124"/>
      <c r="NWL39"/>
      <c r="NWM39" s="124"/>
      <c r="NWN39"/>
      <c r="NWO39" s="124"/>
      <c r="NWP39"/>
      <c r="NWQ39" s="124"/>
      <c r="NWR39"/>
      <c r="NWS39" s="124"/>
      <c r="NWT39"/>
      <c r="NWU39" s="124"/>
      <c r="NWV39"/>
      <c r="NWW39" s="124"/>
      <c r="NWX39"/>
      <c r="NWY39" s="124"/>
      <c r="NWZ39"/>
      <c r="NXA39" s="124"/>
      <c r="NXB39"/>
      <c r="NXC39" s="124"/>
      <c r="NXD39"/>
      <c r="NXE39" s="124"/>
      <c r="NXF39"/>
      <c r="NXG39" s="124"/>
      <c r="NXH39"/>
      <c r="NXI39" s="124"/>
      <c r="NXJ39"/>
      <c r="NXK39" s="124"/>
      <c r="NXL39"/>
      <c r="NXM39" s="124"/>
      <c r="NXN39"/>
      <c r="NXO39" s="124"/>
      <c r="NXP39"/>
      <c r="NXQ39" s="124"/>
      <c r="NXR39"/>
      <c r="NXS39" s="124"/>
      <c r="NXT39"/>
      <c r="NXU39" s="124"/>
      <c r="NXV39"/>
      <c r="NXW39" s="124"/>
      <c r="NXX39"/>
      <c r="NXY39" s="124"/>
      <c r="NXZ39"/>
      <c r="NYA39" s="124"/>
      <c r="NYB39"/>
      <c r="NYC39" s="124"/>
      <c r="NYD39"/>
      <c r="NYE39" s="124"/>
      <c r="NYF39"/>
      <c r="NYG39" s="124"/>
      <c r="NYH39"/>
      <c r="NYI39" s="124"/>
      <c r="NYJ39"/>
      <c r="NYK39" s="124"/>
      <c r="NYL39"/>
      <c r="NYM39" s="124"/>
      <c r="NYN39"/>
      <c r="NYO39" s="124"/>
      <c r="NYP39"/>
      <c r="NYQ39" s="124"/>
      <c r="NYR39"/>
      <c r="NYS39" s="124"/>
      <c r="NYT39"/>
      <c r="NYU39" s="124"/>
      <c r="NYV39"/>
      <c r="NYW39" s="124"/>
      <c r="NYX39"/>
      <c r="NYY39" s="124"/>
      <c r="NYZ39"/>
      <c r="NZA39" s="124"/>
      <c r="NZB39"/>
      <c r="NZC39" s="124"/>
      <c r="NZD39"/>
      <c r="NZE39" s="124"/>
      <c r="NZF39"/>
      <c r="NZG39" s="124"/>
      <c r="NZH39"/>
      <c r="NZI39" s="124"/>
      <c r="NZJ39"/>
      <c r="NZK39" s="124"/>
      <c r="NZL39"/>
      <c r="NZM39" s="124"/>
      <c r="NZN39"/>
      <c r="NZO39" s="124"/>
      <c r="NZP39"/>
      <c r="NZQ39" s="124"/>
      <c r="NZR39"/>
      <c r="NZS39" s="124"/>
      <c r="NZT39"/>
      <c r="NZU39" s="124"/>
      <c r="NZV39"/>
      <c r="NZW39" s="124"/>
      <c r="NZX39"/>
      <c r="NZY39" s="124"/>
      <c r="NZZ39"/>
      <c r="OAA39" s="124"/>
      <c r="OAB39"/>
      <c r="OAC39" s="124"/>
      <c r="OAD39"/>
      <c r="OAE39" s="124"/>
      <c r="OAF39"/>
      <c r="OAG39" s="124"/>
      <c r="OAH39"/>
      <c r="OAI39" s="124"/>
      <c r="OAJ39"/>
      <c r="OAK39" s="124"/>
      <c r="OAL39"/>
      <c r="OAM39" s="124"/>
      <c r="OAN39"/>
      <c r="OAO39" s="124"/>
      <c r="OAP39"/>
      <c r="OAQ39" s="124"/>
      <c r="OAR39"/>
      <c r="OAS39" s="124"/>
      <c r="OAT39"/>
      <c r="OAU39" s="124"/>
      <c r="OAV39"/>
      <c r="OAW39" s="124"/>
      <c r="OAX39"/>
      <c r="OAY39" s="124"/>
      <c r="OAZ39"/>
      <c r="OBA39" s="124"/>
      <c r="OBB39"/>
      <c r="OBC39" s="124"/>
      <c r="OBD39"/>
      <c r="OBE39" s="124"/>
      <c r="OBF39"/>
      <c r="OBG39" s="124"/>
      <c r="OBH39"/>
      <c r="OBI39" s="124"/>
      <c r="OBJ39"/>
      <c r="OBK39" s="124"/>
      <c r="OBL39"/>
      <c r="OBM39" s="124"/>
      <c r="OBN39"/>
      <c r="OBO39" s="124"/>
      <c r="OBP39"/>
      <c r="OBQ39" s="124"/>
      <c r="OBR39"/>
      <c r="OBS39" s="124"/>
      <c r="OBT39"/>
      <c r="OBU39" s="124"/>
      <c r="OBV39"/>
      <c r="OBW39" s="124"/>
      <c r="OBX39"/>
      <c r="OBY39" s="124"/>
      <c r="OBZ39"/>
      <c r="OCA39" s="124"/>
      <c r="OCB39"/>
      <c r="OCC39" s="124"/>
      <c r="OCD39"/>
      <c r="OCE39" s="124"/>
      <c r="OCF39"/>
      <c r="OCG39" s="124"/>
      <c r="OCH39"/>
      <c r="OCI39" s="124"/>
      <c r="OCJ39"/>
      <c r="OCK39" s="124"/>
      <c r="OCL39"/>
      <c r="OCM39" s="124"/>
      <c r="OCN39"/>
      <c r="OCO39" s="124"/>
      <c r="OCP39"/>
      <c r="OCQ39" s="124"/>
      <c r="OCR39"/>
      <c r="OCS39" s="124"/>
      <c r="OCT39"/>
      <c r="OCU39" s="124"/>
      <c r="OCV39"/>
      <c r="OCW39" s="124"/>
      <c r="OCX39"/>
      <c r="OCY39" s="124"/>
      <c r="OCZ39"/>
      <c r="ODA39" s="124"/>
      <c r="ODB39"/>
      <c r="ODC39" s="124"/>
      <c r="ODD39"/>
      <c r="ODE39" s="124"/>
      <c r="ODF39"/>
      <c r="ODG39" s="124"/>
      <c r="ODH39"/>
      <c r="ODI39" s="124"/>
      <c r="ODJ39"/>
      <c r="ODK39" s="124"/>
      <c r="ODL39"/>
      <c r="ODM39" s="124"/>
      <c r="ODN39"/>
      <c r="ODO39" s="124"/>
      <c r="ODP39"/>
      <c r="ODQ39" s="124"/>
      <c r="ODR39"/>
      <c r="ODS39" s="124"/>
      <c r="ODT39"/>
      <c r="ODU39" s="124"/>
      <c r="ODV39"/>
      <c r="ODW39" s="124"/>
      <c r="ODX39"/>
      <c r="ODY39" s="124"/>
      <c r="ODZ39"/>
      <c r="OEA39" s="124"/>
      <c r="OEB39"/>
      <c r="OEC39" s="124"/>
      <c r="OED39"/>
      <c r="OEE39" s="124"/>
      <c r="OEF39"/>
      <c r="OEG39" s="124"/>
      <c r="OEH39"/>
      <c r="OEI39" s="124"/>
      <c r="OEJ39"/>
      <c r="OEK39" s="124"/>
      <c r="OEL39"/>
      <c r="OEM39" s="124"/>
      <c r="OEN39"/>
      <c r="OEO39" s="124"/>
      <c r="OEP39"/>
      <c r="OEQ39" s="124"/>
      <c r="OER39"/>
      <c r="OES39" s="124"/>
      <c r="OET39"/>
      <c r="OEU39" s="124"/>
      <c r="OEV39"/>
      <c r="OEW39" s="124"/>
      <c r="OEX39"/>
      <c r="OEY39" s="124"/>
      <c r="OEZ39"/>
      <c r="OFA39" s="124"/>
      <c r="OFB39"/>
      <c r="OFC39" s="124"/>
      <c r="OFD39"/>
      <c r="OFE39" s="124"/>
      <c r="OFF39"/>
      <c r="OFG39" s="124"/>
      <c r="OFH39"/>
      <c r="OFI39" s="124"/>
      <c r="OFJ39"/>
      <c r="OFK39" s="124"/>
      <c r="OFL39"/>
      <c r="OFM39" s="124"/>
      <c r="OFN39"/>
      <c r="OFO39" s="124"/>
      <c r="OFP39"/>
      <c r="OFQ39" s="124"/>
      <c r="OFR39"/>
      <c r="OFS39" s="124"/>
      <c r="OFT39"/>
      <c r="OFU39" s="124"/>
      <c r="OFV39"/>
      <c r="OFW39" s="124"/>
      <c r="OFX39"/>
      <c r="OFY39" s="124"/>
      <c r="OFZ39"/>
      <c r="OGA39" s="124"/>
      <c r="OGB39"/>
      <c r="OGC39" s="124"/>
      <c r="OGD39"/>
      <c r="OGE39" s="124"/>
      <c r="OGF39"/>
      <c r="OGG39" s="124"/>
      <c r="OGH39"/>
      <c r="OGI39" s="124"/>
      <c r="OGJ39"/>
      <c r="OGK39" s="124"/>
      <c r="OGL39"/>
      <c r="OGM39" s="124"/>
      <c r="OGN39"/>
      <c r="OGO39" s="124"/>
      <c r="OGP39"/>
      <c r="OGQ39" s="124"/>
      <c r="OGR39"/>
      <c r="OGS39" s="124"/>
      <c r="OGT39"/>
      <c r="OGU39" s="124"/>
      <c r="OGV39"/>
      <c r="OGW39" s="124"/>
      <c r="OGX39"/>
      <c r="OGY39" s="124"/>
      <c r="OGZ39"/>
      <c r="OHA39" s="124"/>
      <c r="OHB39"/>
      <c r="OHC39" s="124"/>
      <c r="OHD39"/>
      <c r="OHE39" s="124"/>
      <c r="OHF39"/>
      <c r="OHG39" s="124"/>
      <c r="OHH39"/>
      <c r="OHI39" s="124"/>
      <c r="OHJ39"/>
      <c r="OHK39" s="124"/>
      <c r="OHL39"/>
      <c r="OHM39" s="124"/>
      <c r="OHN39"/>
      <c r="OHO39" s="124"/>
      <c r="OHP39"/>
      <c r="OHQ39" s="124"/>
      <c r="OHR39"/>
      <c r="OHS39" s="124"/>
      <c r="OHT39"/>
      <c r="OHU39" s="124"/>
      <c r="OHV39"/>
      <c r="OHW39" s="124"/>
      <c r="OHX39"/>
      <c r="OHY39" s="124"/>
      <c r="OHZ39"/>
      <c r="OIA39" s="124"/>
      <c r="OIB39"/>
      <c r="OIC39" s="124"/>
      <c r="OID39"/>
      <c r="OIE39" s="124"/>
      <c r="OIF39"/>
      <c r="OIG39" s="124"/>
      <c r="OIH39"/>
      <c r="OII39" s="124"/>
      <c r="OIJ39"/>
      <c r="OIK39" s="124"/>
      <c r="OIL39"/>
      <c r="OIM39" s="124"/>
      <c r="OIN39"/>
      <c r="OIO39" s="124"/>
      <c r="OIP39"/>
      <c r="OIQ39" s="124"/>
      <c r="OIR39"/>
      <c r="OIS39" s="124"/>
      <c r="OIT39"/>
      <c r="OIU39" s="124"/>
      <c r="OIV39"/>
      <c r="OIW39" s="124"/>
      <c r="OIX39"/>
      <c r="OIY39" s="124"/>
      <c r="OIZ39"/>
      <c r="OJA39" s="124"/>
      <c r="OJB39"/>
      <c r="OJC39" s="124"/>
      <c r="OJD39"/>
      <c r="OJE39" s="124"/>
      <c r="OJF39"/>
      <c r="OJG39" s="124"/>
      <c r="OJH39"/>
      <c r="OJI39" s="124"/>
      <c r="OJJ39"/>
      <c r="OJK39" s="124"/>
      <c r="OJL39"/>
      <c r="OJM39" s="124"/>
      <c r="OJN39"/>
      <c r="OJO39" s="124"/>
      <c r="OJP39"/>
      <c r="OJQ39" s="124"/>
      <c r="OJR39"/>
      <c r="OJS39" s="124"/>
      <c r="OJT39"/>
      <c r="OJU39" s="124"/>
      <c r="OJV39"/>
      <c r="OJW39" s="124"/>
      <c r="OJX39"/>
      <c r="OJY39" s="124"/>
      <c r="OJZ39"/>
      <c r="OKA39" s="124"/>
      <c r="OKB39"/>
      <c r="OKC39" s="124"/>
      <c r="OKD39"/>
      <c r="OKE39" s="124"/>
      <c r="OKF39"/>
      <c r="OKG39" s="124"/>
      <c r="OKH39"/>
      <c r="OKI39" s="124"/>
      <c r="OKJ39"/>
      <c r="OKK39" s="124"/>
      <c r="OKL39"/>
      <c r="OKM39" s="124"/>
      <c r="OKN39"/>
      <c r="OKO39" s="124"/>
      <c r="OKP39"/>
      <c r="OKQ39" s="124"/>
      <c r="OKR39"/>
      <c r="OKS39" s="124"/>
      <c r="OKT39"/>
      <c r="OKU39" s="124"/>
      <c r="OKV39"/>
      <c r="OKW39" s="124"/>
      <c r="OKX39"/>
      <c r="OKY39" s="124"/>
      <c r="OKZ39"/>
      <c r="OLA39" s="124"/>
      <c r="OLB39"/>
      <c r="OLC39" s="124"/>
      <c r="OLD39"/>
      <c r="OLE39" s="124"/>
      <c r="OLF39"/>
      <c r="OLG39" s="124"/>
      <c r="OLH39"/>
      <c r="OLI39" s="124"/>
      <c r="OLJ39"/>
      <c r="OLK39" s="124"/>
      <c r="OLL39"/>
      <c r="OLM39" s="124"/>
      <c r="OLN39"/>
      <c r="OLO39" s="124"/>
      <c r="OLP39"/>
      <c r="OLQ39" s="124"/>
      <c r="OLR39"/>
      <c r="OLS39" s="124"/>
      <c r="OLT39"/>
      <c r="OLU39" s="124"/>
      <c r="OLV39"/>
      <c r="OLW39" s="124"/>
      <c r="OLX39"/>
      <c r="OLY39" s="124"/>
      <c r="OLZ39"/>
      <c r="OMA39" s="124"/>
      <c r="OMB39"/>
      <c r="OMC39" s="124"/>
      <c r="OMD39"/>
      <c r="OME39" s="124"/>
      <c r="OMF39"/>
      <c r="OMG39" s="124"/>
      <c r="OMH39"/>
      <c r="OMI39" s="124"/>
      <c r="OMJ39"/>
      <c r="OMK39" s="124"/>
      <c r="OML39"/>
      <c r="OMM39" s="124"/>
      <c r="OMN39"/>
      <c r="OMO39" s="124"/>
      <c r="OMP39"/>
      <c r="OMQ39" s="124"/>
      <c r="OMR39"/>
      <c r="OMS39" s="124"/>
      <c r="OMT39"/>
      <c r="OMU39" s="124"/>
      <c r="OMV39"/>
      <c r="OMW39" s="124"/>
      <c r="OMX39"/>
      <c r="OMY39" s="124"/>
      <c r="OMZ39"/>
      <c r="ONA39" s="124"/>
      <c r="ONB39"/>
      <c r="ONC39" s="124"/>
      <c r="OND39"/>
      <c r="ONE39" s="124"/>
      <c r="ONF39"/>
      <c r="ONG39" s="124"/>
      <c r="ONH39"/>
      <c r="ONI39" s="124"/>
      <c r="ONJ39"/>
      <c r="ONK39" s="124"/>
      <c r="ONL39"/>
      <c r="ONM39" s="124"/>
      <c r="ONN39"/>
      <c r="ONO39" s="124"/>
      <c r="ONP39"/>
      <c r="ONQ39" s="124"/>
      <c r="ONR39"/>
      <c r="ONS39" s="124"/>
      <c r="ONT39"/>
      <c r="ONU39" s="124"/>
      <c r="ONV39"/>
      <c r="ONW39" s="124"/>
      <c r="ONX39"/>
      <c r="ONY39" s="124"/>
      <c r="ONZ39"/>
      <c r="OOA39" s="124"/>
      <c r="OOB39"/>
      <c r="OOC39" s="124"/>
      <c r="OOD39"/>
      <c r="OOE39" s="124"/>
      <c r="OOF39"/>
      <c r="OOG39" s="124"/>
      <c r="OOH39"/>
      <c r="OOI39" s="124"/>
      <c r="OOJ39"/>
      <c r="OOK39" s="124"/>
      <c r="OOL39"/>
      <c r="OOM39" s="124"/>
      <c r="OON39"/>
      <c r="OOO39" s="124"/>
      <c r="OOP39"/>
      <c r="OOQ39" s="124"/>
      <c r="OOR39"/>
      <c r="OOS39" s="124"/>
      <c r="OOT39"/>
      <c r="OOU39" s="124"/>
      <c r="OOV39"/>
      <c r="OOW39" s="124"/>
      <c r="OOX39"/>
      <c r="OOY39" s="124"/>
      <c r="OOZ39"/>
      <c r="OPA39" s="124"/>
      <c r="OPB39"/>
      <c r="OPC39" s="124"/>
      <c r="OPD39"/>
      <c r="OPE39" s="124"/>
      <c r="OPF39"/>
      <c r="OPG39" s="124"/>
      <c r="OPH39"/>
      <c r="OPI39" s="124"/>
      <c r="OPJ39"/>
      <c r="OPK39" s="124"/>
      <c r="OPL39"/>
      <c r="OPM39" s="124"/>
      <c r="OPN39"/>
      <c r="OPO39" s="124"/>
      <c r="OPP39"/>
      <c r="OPQ39" s="124"/>
      <c r="OPR39"/>
      <c r="OPS39" s="124"/>
      <c r="OPT39"/>
      <c r="OPU39" s="124"/>
      <c r="OPV39"/>
      <c r="OPW39" s="124"/>
      <c r="OPX39"/>
      <c r="OPY39" s="124"/>
      <c r="OPZ39"/>
      <c r="OQA39" s="124"/>
      <c r="OQB39"/>
      <c r="OQC39" s="124"/>
      <c r="OQD39"/>
      <c r="OQE39" s="124"/>
      <c r="OQF39"/>
      <c r="OQG39" s="124"/>
      <c r="OQH39"/>
      <c r="OQI39" s="124"/>
      <c r="OQJ39"/>
      <c r="OQK39" s="124"/>
      <c r="OQL39"/>
      <c r="OQM39" s="124"/>
      <c r="OQN39"/>
      <c r="OQO39" s="124"/>
      <c r="OQP39"/>
      <c r="OQQ39" s="124"/>
      <c r="OQR39"/>
      <c r="OQS39" s="124"/>
      <c r="OQT39"/>
      <c r="OQU39" s="124"/>
      <c r="OQV39"/>
      <c r="OQW39" s="124"/>
      <c r="OQX39"/>
      <c r="OQY39" s="124"/>
      <c r="OQZ39"/>
      <c r="ORA39" s="124"/>
      <c r="ORB39"/>
      <c r="ORC39" s="124"/>
      <c r="ORD39"/>
      <c r="ORE39" s="124"/>
      <c r="ORF39"/>
      <c r="ORG39" s="124"/>
      <c r="ORH39"/>
      <c r="ORI39" s="124"/>
      <c r="ORJ39"/>
      <c r="ORK39" s="124"/>
      <c r="ORL39"/>
      <c r="ORM39" s="124"/>
      <c r="ORN39"/>
      <c r="ORO39" s="124"/>
      <c r="ORP39"/>
      <c r="ORQ39" s="124"/>
      <c r="ORR39"/>
      <c r="ORS39" s="124"/>
      <c r="ORT39"/>
      <c r="ORU39" s="124"/>
      <c r="ORV39"/>
      <c r="ORW39" s="124"/>
      <c r="ORX39"/>
      <c r="ORY39" s="124"/>
      <c r="ORZ39"/>
      <c r="OSA39" s="124"/>
      <c r="OSB39"/>
      <c r="OSC39" s="124"/>
      <c r="OSD39"/>
      <c r="OSE39" s="124"/>
      <c r="OSF39"/>
      <c r="OSG39" s="124"/>
      <c r="OSH39"/>
      <c r="OSI39" s="124"/>
      <c r="OSJ39"/>
      <c r="OSK39" s="124"/>
      <c r="OSL39"/>
      <c r="OSM39" s="124"/>
      <c r="OSN39"/>
      <c r="OSO39" s="124"/>
      <c r="OSP39"/>
      <c r="OSQ39" s="124"/>
      <c r="OSR39"/>
      <c r="OSS39" s="124"/>
      <c r="OST39"/>
      <c r="OSU39" s="124"/>
      <c r="OSV39"/>
      <c r="OSW39" s="124"/>
      <c r="OSX39"/>
      <c r="OSY39" s="124"/>
      <c r="OSZ39"/>
      <c r="OTA39" s="124"/>
      <c r="OTB39"/>
      <c r="OTC39" s="124"/>
      <c r="OTD39"/>
      <c r="OTE39" s="124"/>
      <c r="OTF39"/>
      <c r="OTG39" s="124"/>
      <c r="OTH39"/>
      <c r="OTI39" s="124"/>
      <c r="OTJ39"/>
      <c r="OTK39" s="124"/>
      <c r="OTL39"/>
      <c r="OTM39" s="124"/>
      <c r="OTN39"/>
      <c r="OTO39" s="124"/>
      <c r="OTP39"/>
      <c r="OTQ39" s="124"/>
      <c r="OTR39"/>
      <c r="OTS39" s="124"/>
      <c r="OTT39"/>
      <c r="OTU39" s="124"/>
      <c r="OTV39"/>
      <c r="OTW39" s="124"/>
      <c r="OTX39"/>
      <c r="OTY39" s="124"/>
      <c r="OTZ39"/>
      <c r="OUA39" s="124"/>
      <c r="OUB39"/>
      <c r="OUC39" s="124"/>
      <c r="OUD39"/>
      <c r="OUE39" s="124"/>
      <c r="OUF39"/>
      <c r="OUG39" s="124"/>
      <c r="OUH39"/>
      <c r="OUI39" s="124"/>
      <c r="OUJ39"/>
      <c r="OUK39" s="124"/>
      <c r="OUL39"/>
      <c r="OUM39" s="124"/>
      <c r="OUN39"/>
      <c r="OUO39" s="124"/>
      <c r="OUP39"/>
      <c r="OUQ39" s="124"/>
      <c r="OUR39"/>
      <c r="OUS39" s="124"/>
      <c r="OUT39"/>
      <c r="OUU39" s="124"/>
      <c r="OUV39"/>
      <c r="OUW39" s="124"/>
      <c r="OUX39"/>
      <c r="OUY39" s="124"/>
      <c r="OUZ39"/>
      <c r="OVA39" s="124"/>
      <c r="OVB39"/>
      <c r="OVC39" s="124"/>
      <c r="OVD39"/>
      <c r="OVE39" s="124"/>
      <c r="OVF39"/>
      <c r="OVG39" s="124"/>
      <c r="OVH39"/>
      <c r="OVI39" s="124"/>
      <c r="OVJ39"/>
      <c r="OVK39" s="124"/>
      <c r="OVL39"/>
      <c r="OVM39" s="124"/>
      <c r="OVN39"/>
      <c r="OVO39" s="124"/>
      <c r="OVP39"/>
      <c r="OVQ39" s="124"/>
      <c r="OVR39"/>
      <c r="OVS39" s="124"/>
      <c r="OVT39"/>
      <c r="OVU39" s="124"/>
      <c r="OVV39"/>
      <c r="OVW39" s="124"/>
      <c r="OVX39"/>
      <c r="OVY39" s="124"/>
      <c r="OVZ39"/>
      <c r="OWA39" s="124"/>
      <c r="OWB39"/>
      <c r="OWC39" s="124"/>
      <c r="OWD39"/>
      <c r="OWE39" s="124"/>
      <c r="OWF39"/>
      <c r="OWG39" s="124"/>
      <c r="OWH39"/>
      <c r="OWI39" s="124"/>
      <c r="OWJ39"/>
      <c r="OWK39" s="124"/>
      <c r="OWL39"/>
      <c r="OWM39" s="124"/>
      <c r="OWN39"/>
      <c r="OWO39" s="124"/>
      <c r="OWP39"/>
      <c r="OWQ39" s="124"/>
      <c r="OWR39"/>
      <c r="OWS39" s="124"/>
      <c r="OWT39"/>
      <c r="OWU39" s="124"/>
      <c r="OWV39"/>
      <c r="OWW39" s="124"/>
      <c r="OWX39"/>
      <c r="OWY39" s="124"/>
      <c r="OWZ39"/>
      <c r="OXA39" s="124"/>
      <c r="OXB39"/>
      <c r="OXC39" s="124"/>
      <c r="OXD39"/>
      <c r="OXE39" s="124"/>
      <c r="OXF39"/>
      <c r="OXG39" s="124"/>
      <c r="OXH39"/>
      <c r="OXI39" s="124"/>
      <c r="OXJ39"/>
      <c r="OXK39" s="124"/>
      <c r="OXL39"/>
      <c r="OXM39" s="124"/>
      <c r="OXN39"/>
      <c r="OXO39" s="124"/>
      <c r="OXP39"/>
      <c r="OXQ39" s="124"/>
      <c r="OXR39"/>
      <c r="OXS39" s="124"/>
      <c r="OXT39"/>
      <c r="OXU39" s="124"/>
      <c r="OXV39"/>
      <c r="OXW39" s="124"/>
      <c r="OXX39"/>
      <c r="OXY39" s="124"/>
      <c r="OXZ39"/>
      <c r="OYA39" s="124"/>
      <c r="OYB39"/>
      <c r="OYC39" s="124"/>
      <c r="OYD39"/>
      <c r="OYE39" s="124"/>
      <c r="OYF39"/>
      <c r="OYG39" s="124"/>
      <c r="OYH39"/>
      <c r="OYI39" s="124"/>
      <c r="OYJ39"/>
      <c r="OYK39" s="124"/>
      <c r="OYL39"/>
      <c r="OYM39" s="124"/>
      <c r="OYN39"/>
      <c r="OYO39" s="124"/>
      <c r="OYP39"/>
      <c r="OYQ39" s="124"/>
      <c r="OYR39"/>
      <c r="OYS39" s="124"/>
      <c r="OYT39"/>
      <c r="OYU39" s="124"/>
      <c r="OYV39"/>
      <c r="OYW39" s="124"/>
      <c r="OYX39"/>
      <c r="OYY39" s="124"/>
      <c r="OYZ39"/>
      <c r="OZA39" s="124"/>
      <c r="OZB39"/>
      <c r="OZC39" s="124"/>
      <c r="OZD39"/>
      <c r="OZE39" s="124"/>
      <c r="OZF39"/>
      <c r="OZG39" s="124"/>
      <c r="OZH39"/>
      <c r="OZI39" s="124"/>
      <c r="OZJ39"/>
      <c r="OZK39" s="124"/>
      <c r="OZL39"/>
      <c r="OZM39" s="124"/>
      <c r="OZN39"/>
      <c r="OZO39" s="124"/>
      <c r="OZP39"/>
      <c r="OZQ39" s="124"/>
      <c r="OZR39"/>
      <c r="OZS39" s="124"/>
      <c r="OZT39"/>
      <c r="OZU39" s="124"/>
      <c r="OZV39"/>
      <c r="OZW39" s="124"/>
      <c r="OZX39"/>
      <c r="OZY39" s="124"/>
      <c r="OZZ39"/>
      <c r="PAA39" s="124"/>
      <c r="PAB39"/>
      <c r="PAC39" s="124"/>
      <c r="PAD39"/>
      <c r="PAE39" s="124"/>
      <c r="PAF39"/>
      <c r="PAG39" s="124"/>
      <c r="PAH39"/>
      <c r="PAI39" s="124"/>
      <c r="PAJ39"/>
      <c r="PAK39" s="124"/>
      <c r="PAL39"/>
      <c r="PAM39" s="124"/>
      <c r="PAN39"/>
      <c r="PAO39" s="124"/>
      <c r="PAP39"/>
      <c r="PAQ39" s="124"/>
      <c r="PAR39"/>
      <c r="PAS39" s="124"/>
      <c r="PAT39"/>
      <c r="PAU39" s="124"/>
      <c r="PAV39"/>
      <c r="PAW39" s="124"/>
      <c r="PAX39"/>
      <c r="PAY39" s="124"/>
      <c r="PAZ39"/>
      <c r="PBA39" s="124"/>
      <c r="PBB39"/>
      <c r="PBC39" s="124"/>
      <c r="PBD39"/>
      <c r="PBE39" s="124"/>
      <c r="PBF39"/>
      <c r="PBG39" s="124"/>
      <c r="PBH39"/>
      <c r="PBI39" s="124"/>
      <c r="PBJ39"/>
      <c r="PBK39" s="124"/>
      <c r="PBL39"/>
      <c r="PBM39" s="124"/>
      <c r="PBN39"/>
      <c r="PBO39" s="124"/>
      <c r="PBP39"/>
      <c r="PBQ39" s="124"/>
      <c r="PBR39"/>
      <c r="PBS39" s="124"/>
      <c r="PBT39"/>
      <c r="PBU39" s="124"/>
      <c r="PBV39"/>
      <c r="PBW39" s="124"/>
      <c r="PBX39"/>
      <c r="PBY39" s="124"/>
      <c r="PBZ39"/>
      <c r="PCA39" s="124"/>
      <c r="PCB39"/>
      <c r="PCC39" s="124"/>
      <c r="PCD39"/>
      <c r="PCE39" s="124"/>
      <c r="PCF39"/>
      <c r="PCG39" s="124"/>
      <c r="PCH39"/>
      <c r="PCI39" s="124"/>
      <c r="PCJ39"/>
      <c r="PCK39" s="124"/>
      <c r="PCL39"/>
      <c r="PCM39" s="124"/>
      <c r="PCN39"/>
      <c r="PCO39" s="124"/>
      <c r="PCP39"/>
      <c r="PCQ39" s="124"/>
      <c r="PCR39"/>
      <c r="PCS39" s="124"/>
      <c r="PCT39"/>
      <c r="PCU39" s="124"/>
      <c r="PCV39"/>
      <c r="PCW39" s="124"/>
      <c r="PCX39"/>
      <c r="PCY39" s="124"/>
      <c r="PCZ39"/>
      <c r="PDA39" s="124"/>
      <c r="PDB39"/>
      <c r="PDC39" s="124"/>
      <c r="PDD39"/>
      <c r="PDE39" s="124"/>
      <c r="PDF39"/>
      <c r="PDG39" s="124"/>
      <c r="PDH39"/>
      <c r="PDI39" s="124"/>
      <c r="PDJ39"/>
      <c r="PDK39" s="124"/>
      <c r="PDL39"/>
      <c r="PDM39" s="124"/>
      <c r="PDN39"/>
      <c r="PDO39" s="124"/>
      <c r="PDP39"/>
      <c r="PDQ39" s="124"/>
      <c r="PDR39"/>
      <c r="PDS39" s="124"/>
      <c r="PDT39"/>
      <c r="PDU39" s="124"/>
      <c r="PDV39"/>
      <c r="PDW39" s="124"/>
      <c r="PDX39"/>
      <c r="PDY39" s="124"/>
      <c r="PDZ39"/>
      <c r="PEA39" s="124"/>
      <c r="PEB39"/>
      <c r="PEC39" s="124"/>
      <c r="PED39"/>
      <c r="PEE39" s="124"/>
      <c r="PEF39"/>
      <c r="PEG39" s="124"/>
      <c r="PEH39"/>
      <c r="PEI39" s="124"/>
      <c r="PEJ39"/>
      <c r="PEK39" s="124"/>
      <c r="PEL39"/>
      <c r="PEM39" s="124"/>
      <c r="PEN39"/>
      <c r="PEO39" s="124"/>
      <c r="PEP39"/>
      <c r="PEQ39" s="124"/>
      <c r="PER39"/>
      <c r="PES39" s="124"/>
      <c r="PET39"/>
      <c r="PEU39" s="124"/>
      <c r="PEV39"/>
      <c r="PEW39" s="124"/>
      <c r="PEX39"/>
      <c r="PEY39" s="124"/>
      <c r="PEZ39"/>
      <c r="PFA39" s="124"/>
      <c r="PFB39"/>
      <c r="PFC39" s="124"/>
      <c r="PFD39"/>
      <c r="PFE39" s="124"/>
      <c r="PFF39"/>
      <c r="PFG39" s="124"/>
      <c r="PFH39"/>
      <c r="PFI39" s="124"/>
      <c r="PFJ39"/>
      <c r="PFK39" s="124"/>
      <c r="PFL39"/>
      <c r="PFM39" s="124"/>
      <c r="PFN39"/>
      <c r="PFO39" s="124"/>
      <c r="PFP39"/>
      <c r="PFQ39" s="124"/>
      <c r="PFR39"/>
      <c r="PFS39" s="124"/>
      <c r="PFT39"/>
      <c r="PFU39" s="124"/>
      <c r="PFV39"/>
      <c r="PFW39" s="124"/>
      <c r="PFX39"/>
      <c r="PFY39" s="124"/>
      <c r="PFZ39"/>
      <c r="PGA39" s="124"/>
      <c r="PGB39"/>
      <c r="PGC39" s="124"/>
      <c r="PGD39"/>
      <c r="PGE39" s="124"/>
      <c r="PGF39"/>
      <c r="PGG39" s="124"/>
      <c r="PGH39"/>
      <c r="PGI39" s="124"/>
      <c r="PGJ39"/>
      <c r="PGK39" s="124"/>
      <c r="PGL39"/>
      <c r="PGM39" s="124"/>
      <c r="PGN39"/>
      <c r="PGO39" s="124"/>
      <c r="PGP39"/>
      <c r="PGQ39" s="124"/>
      <c r="PGR39"/>
      <c r="PGS39" s="124"/>
      <c r="PGT39"/>
      <c r="PGU39" s="124"/>
      <c r="PGV39"/>
      <c r="PGW39" s="124"/>
      <c r="PGX39"/>
      <c r="PGY39" s="124"/>
      <c r="PGZ39"/>
      <c r="PHA39" s="124"/>
      <c r="PHB39"/>
      <c r="PHC39" s="124"/>
      <c r="PHD39"/>
      <c r="PHE39" s="124"/>
      <c r="PHF39"/>
      <c r="PHG39" s="124"/>
      <c r="PHH39"/>
      <c r="PHI39" s="124"/>
      <c r="PHJ39"/>
      <c r="PHK39" s="124"/>
      <c r="PHL39"/>
      <c r="PHM39" s="124"/>
      <c r="PHN39"/>
      <c r="PHO39" s="124"/>
      <c r="PHP39"/>
      <c r="PHQ39" s="124"/>
      <c r="PHR39"/>
      <c r="PHS39" s="124"/>
      <c r="PHT39"/>
      <c r="PHU39" s="124"/>
      <c r="PHV39"/>
      <c r="PHW39" s="124"/>
      <c r="PHX39"/>
      <c r="PHY39" s="124"/>
      <c r="PHZ39"/>
      <c r="PIA39" s="124"/>
      <c r="PIB39"/>
      <c r="PIC39" s="124"/>
      <c r="PID39"/>
      <c r="PIE39" s="124"/>
      <c r="PIF39"/>
      <c r="PIG39" s="124"/>
      <c r="PIH39"/>
      <c r="PII39" s="124"/>
      <c r="PIJ39"/>
      <c r="PIK39" s="124"/>
      <c r="PIL39"/>
      <c r="PIM39" s="124"/>
      <c r="PIN39"/>
      <c r="PIO39" s="124"/>
      <c r="PIP39"/>
      <c r="PIQ39" s="124"/>
      <c r="PIR39"/>
      <c r="PIS39" s="124"/>
      <c r="PIT39"/>
      <c r="PIU39" s="124"/>
      <c r="PIV39"/>
      <c r="PIW39" s="124"/>
      <c r="PIX39"/>
      <c r="PIY39" s="124"/>
      <c r="PIZ39"/>
      <c r="PJA39" s="124"/>
      <c r="PJB39"/>
      <c r="PJC39" s="124"/>
      <c r="PJD39"/>
      <c r="PJE39" s="124"/>
      <c r="PJF39"/>
      <c r="PJG39" s="124"/>
      <c r="PJH39"/>
      <c r="PJI39" s="124"/>
      <c r="PJJ39"/>
      <c r="PJK39" s="124"/>
      <c r="PJL39"/>
      <c r="PJM39" s="124"/>
      <c r="PJN39"/>
      <c r="PJO39" s="124"/>
      <c r="PJP39"/>
      <c r="PJQ39" s="124"/>
      <c r="PJR39"/>
      <c r="PJS39" s="124"/>
      <c r="PJT39"/>
      <c r="PJU39" s="124"/>
      <c r="PJV39"/>
      <c r="PJW39" s="124"/>
      <c r="PJX39"/>
      <c r="PJY39" s="124"/>
      <c r="PJZ39"/>
      <c r="PKA39" s="124"/>
      <c r="PKB39"/>
      <c r="PKC39" s="124"/>
      <c r="PKD39"/>
      <c r="PKE39" s="124"/>
      <c r="PKF39"/>
      <c r="PKG39" s="124"/>
      <c r="PKH39"/>
      <c r="PKI39" s="124"/>
      <c r="PKJ39"/>
      <c r="PKK39" s="124"/>
      <c r="PKL39"/>
      <c r="PKM39" s="124"/>
      <c r="PKN39"/>
      <c r="PKO39" s="124"/>
      <c r="PKP39"/>
      <c r="PKQ39" s="124"/>
      <c r="PKR39"/>
      <c r="PKS39" s="124"/>
      <c r="PKT39"/>
      <c r="PKU39" s="124"/>
      <c r="PKV39"/>
      <c r="PKW39" s="124"/>
      <c r="PKX39"/>
      <c r="PKY39" s="124"/>
      <c r="PKZ39"/>
      <c r="PLA39" s="124"/>
      <c r="PLB39"/>
      <c r="PLC39" s="124"/>
      <c r="PLD39"/>
      <c r="PLE39" s="124"/>
      <c r="PLF39"/>
      <c r="PLG39" s="124"/>
      <c r="PLH39"/>
      <c r="PLI39" s="124"/>
      <c r="PLJ39"/>
      <c r="PLK39" s="124"/>
      <c r="PLL39"/>
      <c r="PLM39" s="124"/>
      <c r="PLN39"/>
      <c r="PLO39" s="124"/>
      <c r="PLP39"/>
      <c r="PLQ39" s="124"/>
      <c r="PLR39"/>
      <c r="PLS39" s="124"/>
      <c r="PLT39"/>
      <c r="PLU39" s="124"/>
      <c r="PLV39"/>
      <c r="PLW39" s="124"/>
      <c r="PLX39"/>
      <c r="PLY39" s="124"/>
      <c r="PLZ39"/>
      <c r="PMA39" s="124"/>
      <c r="PMB39"/>
      <c r="PMC39" s="124"/>
      <c r="PMD39"/>
      <c r="PME39" s="124"/>
      <c r="PMF39"/>
      <c r="PMG39" s="124"/>
      <c r="PMH39"/>
      <c r="PMI39" s="124"/>
      <c r="PMJ39"/>
      <c r="PMK39" s="124"/>
      <c r="PML39"/>
      <c r="PMM39" s="124"/>
      <c r="PMN39"/>
      <c r="PMO39" s="124"/>
      <c r="PMP39"/>
      <c r="PMQ39" s="124"/>
      <c r="PMR39"/>
      <c r="PMS39" s="124"/>
      <c r="PMT39"/>
      <c r="PMU39" s="124"/>
      <c r="PMV39"/>
      <c r="PMW39" s="124"/>
      <c r="PMX39"/>
      <c r="PMY39" s="124"/>
      <c r="PMZ39"/>
      <c r="PNA39" s="124"/>
      <c r="PNB39"/>
      <c r="PNC39" s="124"/>
      <c r="PND39"/>
      <c r="PNE39" s="124"/>
      <c r="PNF39"/>
      <c r="PNG39" s="124"/>
      <c r="PNH39"/>
      <c r="PNI39" s="124"/>
      <c r="PNJ39"/>
      <c r="PNK39" s="124"/>
      <c r="PNL39"/>
      <c r="PNM39" s="124"/>
      <c r="PNN39"/>
      <c r="PNO39" s="124"/>
      <c r="PNP39"/>
      <c r="PNQ39" s="124"/>
      <c r="PNR39"/>
      <c r="PNS39" s="124"/>
      <c r="PNT39"/>
      <c r="PNU39" s="124"/>
      <c r="PNV39"/>
      <c r="PNW39" s="124"/>
      <c r="PNX39"/>
      <c r="PNY39" s="124"/>
      <c r="PNZ39"/>
      <c r="POA39" s="124"/>
      <c r="POB39"/>
      <c r="POC39" s="124"/>
      <c r="POD39"/>
      <c r="POE39" s="124"/>
      <c r="POF39"/>
      <c r="POG39" s="124"/>
      <c r="POH39"/>
      <c r="POI39" s="124"/>
      <c r="POJ39"/>
      <c r="POK39" s="124"/>
      <c r="POL39"/>
      <c r="POM39" s="124"/>
      <c r="PON39"/>
      <c r="POO39" s="124"/>
      <c r="POP39"/>
      <c r="POQ39" s="124"/>
      <c r="POR39"/>
      <c r="POS39" s="124"/>
      <c r="POT39"/>
      <c r="POU39" s="124"/>
      <c r="POV39"/>
      <c r="POW39" s="124"/>
      <c r="POX39"/>
      <c r="POY39" s="124"/>
      <c r="POZ39"/>
      <c r="PPA39" s="124"/>
      <c r="PPB39"/>
      <c r="PPC39" s="124"/>
      <c r="PPD39"/>
      <c r="PPE39" s="124"/>
      <c r="PPF39"/>
      <c r="PPG39" s="124"/>
      <c r="PPH39"/>
      <c r="PPI39" s="124"/>
      <c r="PPJ39"/>
      <c r="PPK39" s="124"/>
      <c r="PPL39"/>
      <c r="PPM39" s="124"/>
      <c r="PPN39"/>
      <c r="PPO39" s="124"/>
      <c r="PPP39"/>
      <c r="PPQ39" s="124"/>
      <c r="PPR39"/>
      <c r="PPS39" s="124"/>
      <c r="PPT39"/>
      <c r="PPU39" s="124"/>
      <c r="PPV39"/>
      <c r="PPW39" s="124"/>
      <c r="PPX39"/>
      <c r="PPY39" s="124"/>
      <c r="PPZ39"/>
      <c r="PQA39" s="124"/>
      <c r="PQB39"/>
      <c r="PQC39" s="124"/>
      <c r="PQD39"/>
      <c r="PQE39" s="124"/>
      <c r="PQF39"/>
      <c r="PQG39" s="124"/>
      <c r="PQH39"/>
      <c r="PQI39" s="124"/>
      <c r="PQJ39"/>
      <c r="PQK39" s="124"/>
      <c r="PQL39"/>
      <c r="PQM39" s="124"/>
      <c r="PQN39"/>
      <c r="PQO39" s="124"/>
      <c r="PQP39"/>
      <c r="PQQ39" s="124"/>
      <c r="PQR39"/>
      <c r="PQS39" s="124"/>
      <c r="PQT39"/>
      <c r="PQU39" s="124"/>
      <c r="PQV39"/>
      <c r="PQW39" s="124"/>
      <c r="PQX39"/>
      <c r="PQY39" s="124"/>
      <c r="PQZ39"/>
      <c r="PRA39" s="124"/>
      <c r="PRB39"/>
      <c r="PRC39" s="124"/>
      <c r="PRD39"/>
      <c r="PRE39" s="124"/>
      <c r="PRF39"/>
      <c r="PRG39" s="124"/>
      <c r="PRH39"/>
      <c r="PRI39" s="124"/>
      <c r="PRJ39"/>
      <c r="PRK39" s="124"/>
      <c r="PRL39"/>
      <c r="PRM39" s="124"/>
      <c r="PRN39"/>
      <c r="PRO39" s="124"/>
      <c r="PRP39"/>
      <c r="PRQ39" s="124"/>
      <c r="PRR39"/>
      <c r="PRS39" s="124"/>
      <c r="PRT39"/>
      <c r="PRU39" s="124"/>
      <c r="PRV39"/>
      <c r="PRW39" s="124"/>
      <c r="PRX39"/>
      <c r="PRY39" s="124"/>
      <c r="PRZ39"/>
      <c r="PSA39" s="124"/>
      <c r="PSB39"/>
      <c r="PSC39" s="124"/>
      <c r="PSD39"/>
      <c r="PSE39" s="124"/>
      <c r="PSF39"/>
      <c r="PSG39" s="124"/>
      <c r="PSH39"/>
      <c r="PSI39" s="124"/>
      <c r="PSJ39"/>
      <c r="PSK39" s="124"/>
      <c r="PSL39"/>
      <c r="PSM39" s="124"/>
      <c r="PSN39"/>
      <c r="PSO39" s="124"/>
      <c r="PSP39"/>
      <c r="PSQ39" s="124"/>
      <c r="PSR39"/>
      <c r="PSS39" s="124"/>
      <c r="PST39"/>
      <c r="PSU39" s="124"/>
      <c r="PSV39"/>
      <c r="PSW39" s="124"/>
      <c r="PSX39"/>
      <c r="PSY39" s="124"/>
      <c r="PSZ39"/>
      <c r="PTA39" s="124"/>
      <c r="PTB39"/>
      <c r="PTC39" s="124"/>
      <c r="PTD39"/>
      <c r="PTE39" s="124"/>
      <c r="PTF39"/>
      <c r="PTG39" s="124"/>
      <c r="PTH39"/>
      <c r="PTI39" s="124"/>
      <c r="PTJ39"/>
      <c r="PTK39" s="124"/>
      <c r="PTL39"/>
      <c r="PTM39" s="124"/>
      <c r="PTN39"/>
      <c r="PTO39" s="124"/>
      <c r="PTP39"/>
      <c r="PTQ39" s="124"/>
      <c r="PTR39"/>
      <c r="PTS39" s="124"/>
      <c r="PTT39"/>
      <c r="PTU39" s="124"/>
      <c r="PTV39"/>
      <c r="PTW39" s="124"/>
      <c r="PTX39"/>
      <c r="PTY39" s="124"/>
      <c r="PTZ39"/>
      <c r="PUA39" s="124"/>
      <c r="PUB39"/>
      <c r="PUC39" s="124"/>
      <c r="PUD39"/>
      <c r="PUE39" s="124"/>
      <c r="PUF39"/>
      <c r="PUG39" s="124"/>
      <c r="PUH39"/>
      <c r="PUI39" s="124"/>
      <c r="PUJ39"/>
      <c r="PUK39" s="124"/>
      <c r="PUL39"/>
      <c r="PUM39" s="124"/>
      <c r="PUN39"/>
      <c r="PUO39" s="124"/>
      <c r="PUP39"/>
      <c r="PUQ39" s="124"/>
      <c r="PUR39"/>
      <c r="PUS39" s="124"/>
      <c r="PUT39"/>
      <c r="PUU39" s="124"/>
      <c r="PUV39"/>
      <c r="PUW39" s="124"/>
      <c r="PUX39"/>
      <c r="PUY39" s="124"/>
      <c r="PUZ39"/>
      <c r="PVA39" s="124"/>
      <c r="PVB39"/>
      <c r="PVC39" s="124"/>
      <c r="PVD39"/>
      <c r="PVE39" s="124"/>
      <c r="PVF39"/>
      <c r="PVG39" s="124"/>
      <c r="PVH39"/>
      <c r="PVI39" s="124"/>
      <c r="PVJ39"/>
      <c r="PVK39" s="124"/>
      <c r="PVL39"/>
      <c r="PVM39" s="124"/>
      <c r="PVN39"/>
      <c r="PVO39" s="124"/>
      <c r="PVP39"/>
      <c r="PVQ39" s="124"/>
      <c r="PVR39"/>
      <c r="PVS39" s="124"/>
      <c r="PVT39"/>
      <c r="PVU39" s="124"/>
      <c r="PVV39"/>
      <c r="PVW39" s="124"/>
      <c r="PVX39"/>
      <c r="PVY39" s="124"/>
      <c r="PVZ39"/>
      <c r="PWA39" s="124"/>
      <c r="PWB39"/>
      <c r="PWC39" s="124"/>
      <c r="PWD39"/>
      <c r="PWE39" s="124"/>
      <c r="PWF39"/>
      <c r="PWG39" s="124"/>
      <c r="PWH39"/>
      <c r="PWI39" s="124"/>
      <c r="PWJ39"/>
      <c r="PWK39" s="124"/>
      <c r="PWL39"/>
      <c r="PWM39" s="124"/>
      <c r="PWN39"/>
      <c r="PWO39" s="124"/>
      <c r="PWP39"/>
      <c r="PWQ39" s="124"/>
      <c r="PWR39"/>
      <c r="PWS39" s="124"/>
      <c r="PWT39"/>
      <c r="PWU39" s="124"/>
      <c r="PWV39"/>
      <c r="PWW39" s="124"/>
      <c r="PWX39"/>
      <c r="PWY39" s="124"/>
      <c r="PWZ39"/>
      <c r="PXA39" s="124"/>
      <c r="PXB39"/>
      <c r="PXC39" s="124"/>
      <c r="PXD39"/>
      <c r="PXE39" s="124"/>
      <c r="PXF39"/>
      <c r="PXG39" s="124"/>
      <c r="PXH39"/>
      <c r="PXI39" s="124"/>
      <c r="PXJ39"/>
      <c r="PXK39" s="124"/>
      <c r="PXL39"/>
      <c r="PXM39" s="124"/>
      <c r="PXN39"/>
      <c r="PXO39" s="124"/>
      <c r="PXP39"/>
      <c r="PXQ39" s="124"/>
      <c r="PXR39"/>
      <c r="PXS39" s="124"/>
      <c r="PXT39"/>
      <c r="PXU39" s="124"/>
      <c r="PXV39"/>
      <c r="PXW39" s="124"/>
      <c r="PXX39"/>
      <c r="PXY39" s="124"/>
      <c r="PXZ39"/>
      <c r="PYA39" s="124"/>
      <c r="PYB39"/>
      <c r="PYC39" s="124"/>
      <c r="PYD39"/>
      <c r="PYE39" s="124"/>
      <c r="PYF39"/>
      <c r="PYG39" s="124"/>
      <c r="PYH39"/>
      <c r="PYI39" s="124"/>
      <c r="PYJ39"/>
      <c r="PYK39" s="124"/>
      <c r="PYL39"/>
      <c r="PYM39" s="124"/>
      <c r="PYN39"/>
      <c r="PYO39" s="124"/>
      <c r="PYP39"/>
      <c r="PYQ39" s="124"/>
      <c r="PYR39"/>
      <c r="PYS39" s="124"/>
      <c r="PYT39"/>
      <c r="PYU39" s="124"/>
      <c r="PYV39"/>
      <c r="PYW39" s="124"/>
      <c r="PYX39"/>
      <c r="PYY39" s="124"/>
      <c r="PYZ39"/>
      <c r="PZA39" s="124"/>
      <c r="PZB39"/>
      <c r="PZC39" s="124"/>
      <c r="PZD39"/>
      <c r="PZE39" s="124"/>
      <c r="PZF39"/>
      <c r="PZG39" s="124"/>
      <c r="PZH39"/>
      <c r="PZI39" s="124"/>
      <c r="PZJ39"/>
      <c r="PZK39" s="124"/>
      <c r="PZL39"/>
      <c r="PZM39" s="124"/>
      <c r="PZN39"/>
      <c r="PZO39" s="124"/>
      <c r="PZP39"/>
      <c r="PZQ39" s="124"/>
      <c r="PZR39"/>
      <c r="PZS39" s="124"/>
      <c r="PZT39"/>
      <c r="PZU39" s="124"/>
      <c r="PZV39"/>
      <c r="PZW39" s="124"/>
      <c r="PZX39"/>
      <c r="PZY39" s="124"/>
      <c r="PZZ39"/>
      <c r="QAA39" s="124"/>
      <c r="QAB39"/>
      <c r="QAC39" s="124"/>
      <c r="QAD39"/>
      <c r="QAE39" s="124"/>
      <c r="QAF39"/>
      <c r="QAG39" s="124"/>
      <c r="QAH39"/>
      <c r="QAI39" s="124"/>
      <c r="QAJ39"/>
      <c r="QAK39" s="124"/>
      <c r="QAL39"/>
      <c r="QAM39" s="124"/>
      <c r="QAN39"/>
      <c r="QAO39" s="124"/>
      <c r="QAP39"/>
      <c r="QAQ39" s="124"/>
      <c r="QAR39"/>
      <c r="QAS39" s="124"/>
      <c r="QAT39"/>
      <c r="QAU39" s="124"/>
      <c r="QAV39"/>
      <c r="QAW39" s="124"/>
      <c r="QAX39"/>
      <c r="QAY39" s="124"/>
      <c r="QAZ39"/>
      <c r="QBA39" s="124"/>
      <c r="QBB39"/>
      <c r="QBC39" s="124"/>
      <c r="QBD39"/>
      <c r="QBE39" s="124"/>
      <c r="QBF39"/>
      <c r="QBG39" s="124"/>
      <c r="QBH39"/>
      <c r="QBI39" s="124"/>
      <c r="QBJ39"/>
      <c r="QBK39" s="124"/>
      <c r="QBL39"/>
      <c r="QBM39" s="124"/>
      <c r="QBN39"/>
      <c r="QBO39" s="124"/>
      <c r="QBP39"/>
      <c r="QBQ39" s="124"/>
      <c r="QBR39"/>
      <c r="QBS39" s="124"/>
      <c r="QBT39"/>
      <c r="QBU39" s="124"/>
      <c r="QBV39"/>
      <c r="QBW39" s="124"/>
      <c r="QBX39"/>
      <c r="QBY39" s="124"/>
      <c r="QBZ39"/>
      <c r="QCA39" s="124"/>
      <c r="QCB39"/>
      <c r="QCC39" s="124"/>
      <c r="QCD39"/>
      <c r="QCE39" s="124"/>
      <c r="QCF39"/>
      <c r="QCG39" s="124"/>
      <c r="QCH39"/>
      <c r="QCI39" s="124"/>
      <c r="QCJ39"/>
      <c r="QCK39" s="124"/>
      <c r="QCL39"/>
      <c r="QCM39" s="124"/>
      <c r="QCN39"/>
      <c r="QCO39" s="124"/>
      <c r="QCP39"/>
      <c r="QCQ39" s="124"/>
      <c r="QCR39"/>
      <c r="QCS39" s="124"/>
      <c r="QCT39"/>
      <c r="QCU39" s="124"/>
      <c r="QCV39"/>
      <c r="QCW39" s="124"/>
      <c r="QCX39"/>
      <c r="QCY39" s="124"/>
      <c r="QCZ39"/>
      <c r="QDA39" s="124"/>
      <c r="QDB39"/>
      <c r="QDC39" s="124"/>
      <c r="QDD39"/>
      <c r="QDE39" s="124"/>
      <c r="QDF39"/>
      <c r="QDG39" s="124"/>
      <c r="QDH39"/>
      <c r="QDI39" s="124"/>
      <c r="QDJ39"/>
      <c r="QDK39" s="124"/>
      <c r="QDL39"/>
      <c r="QDM39" s="124"/>
      <c r="QDN39"/>
      <c r="QDO39" s="124"/>
      <c r="QDP39"/>
      <c r="QDQ39" s="124"/>
      <c r="QDR39"/>
      <c r="QDS39" s="124"/>
      <c r="QDT39"/>
      <c r="QDU39" s="124"/>
      <c r="QDV39"/>
      <c r="QDW39" s="124"/>
      <c r="QDX39"/>
      <c r="QDY39" s="124"/>
      <c r="QDZ39"/>
      <c r="QEA39" s="124"/>
      <c r="QEB39"/>
      <c r="QEC39" s="124"/>
      <c r="QED39"/>
      <c r="QEE39" s="124"/>
      <c r="QEF39"/>
      <c r="QEG39" s="124"/>
      <c r="QEH39"/>
      <c r="QEI39" s="124"/>
      <c r="QEJ39"/>
      <c r="QEK39" s="124"/>
      <c r="QEL39"/>
      <c r="QEM39" s="124"/>
      <c r="QEN39"/>
      <c r="QEO39" s="124"/>
      <c r="QEP39"/>
      <c r="QEQ39" s="124"/>
      <c r="QER39"/>
      <c r="QES39" s="124"/>
      <c r="QET39"/>
      <c r="QEU39" s="124"/>
      <c r="QEV39"/>
      <c r="QEW39" s="124"/>
      <c r="QEX39"/>
      <c r="QEY39" s="124"/>
      <c r="QEZ39"/>
      <c r="QFA39" s="124"/>
      <c r="QFB39"/>
      <c r="QFC39" s="124"/>
      <c r="QFD39"/>
      <c r="QFE39" s="124"/>
      <c r="QFF39"/>
      <c r="QFG39" s="124"/>
      <c r="QFH39"/>
      <c r="QFI39" s="124"/>
      <c r="QFJ39"/>
      <c r="QFK39" s="124"/>
      <c r="QFL39"/>
      <c r="QFM39" s="124"/>
      <c r="QFN39"/>
      <c r="QFO39" s="124"/>
      <c r="QFP39"/>
      <c r="QFQ39" s="124"/>
      <c r="QFR39"/>
      <c r="QFS39" s="124"/>
      <c r="QFT39"/>
      <c r="QFU39" s="124"/>
      <c r="QFV39"/>
      <c r="QFW39" s="124"/>
      <c r="QFX39"/>
      <c r="QFY39" s="124"/>
      <c r="QFZ39"/>
      <c r="QGA39" s="124"/>
      <c r="QGB39"/>
      <c r="QGC39" s="124"/>
      <c r="QGD39"/>
      <c r="QGE39" s="124"/>
      <c r="QGF39"/>
      <c r="QGG39" s="124"/>
      <c r="QGH39"/>
      <c r="QGI39" s="124"/>
      <c r="QGJ39"/>
      <c r="QGK39" s="124"/>
      <c r="QGL39"/>
      <c r="QGM39" s="124"/>
      <c r="QGN39"/>
      <c r="QGO39" s="124"/>
      <c r="QGP39"/>
      <c r="QGQ39" s="124"/>
      <c r="QGR39"/>
      <c r="QGS39" s="124"/>
      <c r="QGT39"/>
      <c r="QGU39" s="124"/>
      <c r="QGV39"/>
      <c r="QGW39" s="124"/>
      <c r="QGX39"/>
      <c r="QGY39" s="124"/>
      <c r="QGZ39"/>
      <c r="QHA39" s="124"/>
      <c r="QHB39"/>
      <c r="QHC39" s="124"/>
      <c r="QHD39"/>
      <c r="QHE39" s="124"/>
      <c r="QHF39"/>
      <c r="QHG39" s="124"/>
      <c r="QHH39"/>
      <c r="QHI39" s="124"/>
      <c r="QHJ39"/>
      <c r="QHK39" s="124"/>
      <c r="QHL39"/>
      <c r="QHM39" s="124"/>
      <c r="QHN39"/>
      <c r="QHO39" s="124"/>
      <c r="QHP39"/>
      <c r="QHQ39" s="124"/>
      <c r="QHR39"/>
      <c r="QHS39" s="124"/>
      <c r="QHT39"/>
      <c r="QHU39" s="124"/>
      <c r="QHV39"/>
      <c r="QHW39" s="124"/>
      <c r="QHX39"/>
      <c r="QHY39" s="124"/>
      <c r="QHZ39"/>
      <c r="QIA39" s="124"/>
      <c r="QIB39"/>
      <c r="QIC39" s="124"/>
      <c r="QID39"/>
      <c r="QIE39" s="124"/>
      <c r="QIF39"/>
      <c r="QIG39" s="124"/>
      <c r="QIH39"/>
      <c r="QII39" s="124"/>
      <c r="QIJ39"/>
      <c r="QIK39" s="124"/>
      <c r="QIL39"/>
      <c r="QIM39" s="124"/>
      <c r="QIN39"/>
      <c r="QIO39" s="124"/>
      <c r="QIP39"/>
      <c r="QIQ39" s="124"/>
      <c r="QIR39"/>
      <c r="QIS39" s="124"/>
      <c r="QIT39"/>
      <c r="QIU39" s="124"/>
      <c r="QIV39"/>
      <c r="QIW39" s="124"/>
      <c r="QIX39"/>
      <c r="QIY39" s="124"/>
      <c r="QIZ39"/>
      <c r="QJA39" s="124"/>
      <c r="QJB39"/>
      <c r="QJC39" s="124"/>
      <c r="QJD39"/>
      <c r="QJE39" s="124"/>
      <c r="QJF39"/>
      <c r="QJG39" s="124"/>
      <c r="QJH39"/>
      <c r="QJI39" s="124"/>
      <c r="QJJ39"/>
      <c r="QJK39" s="124"/>
      <c r="QJL39"/>
      <c r="QJM39" s="124"/>
      <c r="QJN39"/>
      <c r="QJO39" s="124"/>
      <c r="QJP39"/>
      <c r="QJQ39" s="124"/>
      <c r="QJR39"/>
      <c r="QJS39" s="124"/>
      <c r="QJT39"/>
      <c r="QJU39" s="124"/>
      <c r="QJV39"/>
      <c r="QJW39" s="124"/>
      <c r="QJX39"/>
      <c r="QJY39" s="124"/>
      <c r="QJZ39"/>
      <c r="QKA39" s="124"/>
      <c r="QKB39"/>
      <c r="QKC39" s="124"/>
      <c r="QKD39"/>
      <c r="QKE39" s="124"/>
      <c r="QKF39"/>
      <c r="QKG39" s="124"/>
      <c r="QKH39"/>
      <c r="QKI39" s="124"/>
      <c r="QKJ39"/>
      <c r="QKK39" s="124"/>
      <c r="QKL39"/>
      <c r="QKM39" s="124"/>
      <c r="QKN39"/>
      <c r="QKO39" s="124"/>
      <c r="QKP39"/>
      <c r="QKQ39" s="124"/>
      <c r="QKR39"/>
      <c r="QKS39" s="124"/>
      <c r="QKT39"/>
      <c r="QKU39" s="124"/>
      <c r="QKV39"/>
      <c r="QKW39" s="124"/>
      <c r="QKX39"/>
      <c r="QKY39" s="124"/>
      <c r="QKZ39"/>
      <c r="QLA39" s="124"/>
      <c r="QLB39"/>
      <c r="QLC39" s="124"/>
      <c r="QLD39"/>
      <c r="QLE39" s="124"/>
      <c r="QLF39"/>
      <c r="QLG39" s="124"/>
      <c r="QLH39"/>
      <c r="QLI39" s="124"/>
      <c r="QLJ39"/>
      <c r="QLK39" s="124"/>
      <c r="QLL39"/>
      <c r="QLM39" s="124"/>
      <c r="QLN39"/>
      <c r="QLO39" s="124"/>
      <c r="QLP39"/>
      <c r="QLQ39" s="124"/>
      <c r="QLR39"/>
      <c r="QLS39" s="124"/>
      <c r="QLT39"/>
      <c r="QLU39" s="124"/>
      <c r="QLV39"/>
      <c r="QLW39" s="124"/>
      <c r="QLX39"/>
      <c r="QLY39" s="124"/>
      <c r="QLZ39"/>
      <c r="QMA39" s="124"/>
      <c r="QMB39"/>
      <c r="QMC39" s="124"/>
      <c r="QMD39"/>
      <c r="QME39" s="124"/>
      <c r="QMF39"/>
      <c r="QMG39" s="124"/>
      <c r="QMH39"/>
      <c r="QMI39" s="124"/>
      <c r="QMJ39"/>
      <c r="QMK39" s="124"/>
      <c r="QML39"/>
      <c r="QMM39" s="124"/>
      <c r="QMN39"/>
      <c r="QMO39" s="124"/>
      <c r="QMP39"/>
      <c r="QMQ39" s="124"/>
      <c r="QMR39"/>
      <c r="QMS39" s="124"/>
      <c r="QMT39"/>
      <c r="QMU39" s="124"/>
      <c r="QMV39"/>
      <c r="QMW39" s="124"/>
      <c r="QMX39"/>
      <c r="QMY39" s="124"/>
      <c r="QMZ39"/>
      <c r="QNA39" s="124"/>
      <c r="QNB39"/>
      <c r="QNC39" s="124"/>
      <c r="QND39"/>
      <c r="QNE39" s="124"/>
      <c r="QNF39"/>
      <c r="QNG39" s="124"/>
      <c r="QNH39"/>
      <c r="QNI39" s="124"/>
      <c r="QNJ39"/>
      <c r="QNK39" s="124"/>
      <c r="QNL39"/>
      <c r="QNM39" s="124"/>
      <c r="QNN39"/>
      <c r="QNO39" s="124"/>
      <c r="QNP39"/>
      <c r="QNQ39" s="124"/>
      <c r="QNR39"/>
      <c r="QNS39" s="124"/>
      <c r="QNT39"/>
      <c r="QNU39" s="124"/>
      <c r="QNV39"/>
      <c r="QNW39" s="124"/>
      <c r="QNX39"/>
      <c r="QNY39" s="124"/>
      <c r="QNZ39"/>
      <c r="QOA39" s="124"/>
      <c r="QOB39"/>
      <c r="QOC39" s="124"/>
      <c r="QOD39"/>
      <c r="QOE39" s="124"/>
      <c r="QOF39"/>
      <c r="QOG39" s="124"/>
      <c r="QOH39"/>
      <c r="QOI39" s="124"/>
      <c r="QOJ39"/>
      <c r="QOK39" s="124"/>
      <c r="QOL39"/>
      <c r="QOM39" s="124"/>
      <c r="QON39"/>
      <c r="QOO39" s="124"/>
      <c r="QOP39"/>
      <c r="QOQ39" s="124"/>
      <c r="QOR39"/>
      <c r="QOS39" s="124"/>
      <c r="QOT39"/>
      <c r="QOU39" s="124"/>
      <c r="QOV39"/>
      <c r="QOW39" s="124"/>
      <c r="QOX39"/>
      <c r="QOY39" s="124"/>
      <c r="QOZ39"/>
      <c r="QPA39" s="124"/>
      <c r="QPB39"/>
      <c r="QPC39" s="124"/>
      <c r="QPD39"/>
      <c r="QPE39" s="124"/>
      <c r="QPF39"/>
      <c r="QPG39" s="124"/>
      <c r="QPH39"/>
      <c r="QPI39" s="124"/>
      <c r="QPJ39"/>
      <c r="QPK39" s="124"/>
      <c r="QPL39"/>
      <c r="QPM39" s="124"/>
      <c r="QPN39"/>
      <c r="QPO39" s="124"/>
      <c r="QPP39"/>
      <c r="QPQ39" s="124"/>
      <c r="QPR39"/>
      <c r="QPS39" s="124"/>
      <c r="QPT39"/>
      <c r="QPU39" s="124"/>
      <c r="QPV39"/>
      <c r="QPW39" s="124"/>
      <c r="QPX39"/>
      <c r="QPY39" s="124"/>
      <c r="QPZ39"/>
      <c r="QQA39" s="124"/>
      <c r="QQB39"/>
      <c r="QQC39" s="124"/>
      <c r="QQD39"/>
      <c r="QQE39" s="124"/>
      <c r="QQF39"/>
      <c r="QQG39" s="124"/>
      <c r="QQH39"/>
      <c r="QQI39" s="124"/>
      <c r="QQJ39"/>
      <c r="QQK39" s="124"/>
      <c r="QQL39"/>
      <c r="QQM39" s="124"/>
      <c r="QQN39"/>
      <c r="QQO39" s="124"/>
      <c r="QQP39"/>
      <c r="QQQ39" s="124"/>
      <c r="QQR39"/>
      <c r="QQS39" s="124"/>
      <c r="QQT39"/>
      <c r="QQU39" s="124"/>
      <c r="QQV39"/>
      <c r="QQW39" s="124"/>
      <c r="QQX39"/>
      <c r="QQY39" s="124"/>
      <c r="QQZ39"/>
      <c r="QRA39" s="124"/>
      <c r="QRB39"/>
      <c r="QRC39" s="124"/>
      <c r="QRD39"/>
      <c r="QRE39" s="124"/>
      <c r="QRF39"/>
      <c r="QRG39" s="124"/>
      <c r="QRH39"/>
      <c r="QRI39" s="124"/>
      <c r="QRJ39"/>
      <c r="QRK39" s="124"/>
      <c r="QRL39"/>
      <c r="QRM39" s="124"/>
      <c r="QRN39"/>
      <c r="QRO39" s="124"/>
      <c r="QRP39"/>
      <c r="QRQ39" s="124"/>
      <c r="QRR39"/>
      <c r="QRS39" s="124"/>
      <c r="QRT39"/>
      <c r="QRU39" s="124"/>
      <c r="QRV39"/>
      <c r="QRW39" s="124"/>
      <c r="QRX39"/>
      <c r="QRY39" s="124"/>
      <c r="QRZ39"/>
      <c r="QSA39" s="124"/>
      <c r="QSB39"/>
      <c r="QSC39" s="124"/>
      <c r="QSD39"/>
      <c r="QSE39" s="124"/>
      <c r="QSF39"/>
      <c r="QSG39" s="124"/>
      <c r="QSH39"/>
      <c r="QSI39" s="124"/>
      <c r="QSJ39"/>
      <c r="QSK39" s="124"/>
      <c r="QSL39"/>
      <c r="QSM39" s="124"/>
      <c r="QSN39"/>
      <c r="QSO39" s="124"/>
      <c r="QSP39"/>
      <c r="QSQ39" s="124"/>
      <c r="QSR39"/>
      <c r="QSS39" s="124"/>
      <c r="QST39"/>
      <c r="QSU39" s="124"/>
      <c r="QSV39"/>
      <c r="QSW39" s="124"/>
      <c r="QSX39"/>
      <c r="QSY39" s="124"/>
      <c r="QSZ39"/>
      <c r="QTA39" s="124"/>
      <c r="QTB39"/>
      <c r="QTC39" s="124"/>
      <c r="QTD39"/>
      <c r="QTE39" s="124"/>
      <c r="QTF39"/>
      <c r="QTG39" s="124"/>
      <c r="QTH39"/>
      <c r="QTI39" s="124"/>
      <c r="QTJ39"/>
      <c r="QTK39" s="124"/>
      <c r="QTL39"/>
      <c r="QTM39" s="124"/>
      <c r="QTN39"/>
      <c r="QTO39" s="124"/>
      <c r="QTP39"/>
      <c r="QTQ39" s="124"/>
      <c r="QTR39"/>
      <c r="QTS39" s="124"/>
      <c r="QTT39"/>
      <c r="QTU39" s="124"/>
      <c r="QTV39"/>
      <c r="QTW39" s="124"/>
      <c r="QTX39"/>
      <c r="QTY39" s="124"/>
      <c r="QTZ39"/>
      <c r="QUA39" s="124"/>
      <c r="QUB39"/>
      <c r="QUC39" s="124"/>
      <c r="QUD39"/>
      <c r="QUE39" s="124"/>
      <c r="QUF39"/>
      <c r="QUG39" s="124"/>
      <c r="QUH39"/>
      <c r="QUI39" s="124"/>
      <c r="QUJ39"/>
      <c r="QUK39" s="124"/>
      <c r="QUL39"/>
      <c r="QUM39" s="124"/>
      <c r="QUN39"/>
      <c r="QUO39" s="124"/>
      <c r="QUP39"/>
      <c r="QUQ39" s="124"/>
      <c r="QUR39"/>
      <c r="QUS39" s="124"/>
      <c r="QUT39"/>
      <c r="QUU39" s="124"/>
      <c r="QUV39"/>
      <c r="QUW39" s="124"/>
      <c r="QUX39"/>
      <c r="QUY39" s="124"/>
      <c r="QUZ39"/>
      <c r="QVA39" s="124"/>
      <c r="QVB39"/>
      <c r="QVC39" s="124"/>
      <c r="QVD39"/>
      <c r="QVE39" s="124"/>
      <c r="QVF39"/>
      <c r="QVG39" s="124"/>
      <c r="QVH39"/>
      <c r="QVI39" s="124"/>
      <c r="QVJ39"/>
      <c r="QVK39" s="124"/>
      <c r="QVL39"/>
      <c r="QVM39" s="124"/>
      <c r="QVN39"/>
      <c r="QVO39" s="124"/>
      <c r="QVP39"/>
      <c r="QVQ39" s="124"/>
      <c r="QVR39"/>
      <c r="QVS39" s="124"/>
      <c r="QVT39"/>
      <c r="QVU39" s="124"/>
      <c r="QVV39"/>
      <c r="QVW39" s="124"/>
      <c r="QVX39"/>
      <c r="QVY39" s="124"/>
      <c r="QVZ39"/>
      <c r="QWA39" s="124"/>
      <c r="QWB39"/>
      <c r="QWC39" s="124"/>
      <c r="QWD39"/>
      <c r="QWE39" s="124"/>
      <c r="QWF39"/>
      <c r="QWG39" s="124"/>
      <c r="QWH39"/>
      <c r="QWI39" s="124"/>
      <c r="QWJ39"/>
      <c r="QWK39" s="124"/>
      <c r="QWL39"/>
      <c r="QWM39" s="124"/>
      <c r="QWN39"/>
      <c r="QWO39" s="124"/>
      <c r="QWP39"/>
      <c r="QWQ39" s="124"/>
      <c r="QWR39"/>
      <c r="QWS39" s="124"/>
      <c r="QWT39"/>
      <c r="QWU39" s="124"/>
      <c r="QWV39"/>
      <c r="QWW39" s="124"/>
      <c r="QWX39"/>
      <c r="QWY39" s="124"/>
      <c r="QWZ39"/>
      <c r="QXA39" s="124"/>
      <c r="QXB39"/>
      <c r="QXC39" s="124"/>
      <c r="QXD39"/>
      <c r="QXE39" s="124"/>
      <c r="QXF39"/>
      <c r="QXG39" s="124"/>
      <c r="QXH39"/>
      <c r="QXI39" s="124"/>
      <c r="QXJ39"/>
      <c r="QXK39" s="124"/>
      <c r="QXL39"/>
      <c r="QXM39" s="124"/>
      <c r="QXN39"/>
      <c r="QXO39" s="124"/>
      <c r="QXP39"/>
      <c r="QXQ39" s="124"/>
      <c r="QXR39"/>
      <c r="QXS39" s="124"/>
      <c r="QXT39"/>
      <c r="QXU39" s="124"/>
      <c r="QXV39"/>
      <c r="QXW39" s="124"/>
      <c r="QXX39"/>
      <c r="QXY39" s="124"/>
      <c r="QXZ39"/>
      <c r="QYA39" s="124"/>
      <c r="QYB39"/>
      <c r="QYC39" s="124"/>
      <c r="QYD39"/>
      <c r="QYE39" s="124"/>
      <c r="QYF39"/>
      <c r="QYG39" s="124"/>
      <c r="QYH39"/>
      <c r="QYI39" s="124"/>
      <c r="QYJ39"/>
      <c r="QYK39" s="124"/>
      <c r="QYL39"/>
      <c r="QYM39" s="124"/>
      <c r="QYN39"/>
      <c r="QYO39" s="124"/>
      <c r="QYP39"/>
      <c r="QYQ39" s="124"/>
      <c r="QYR39"/>
      <c r="QYS39" s="124"/>
      <c r="QYT39"/>
      <c r="QYU39" s="124"/>
      <c r="QYV39"/>
      <c r="QYW39" s="124"/>
      <c r="QYX39"/>
      <c r="QYY39" s="124"/>
      <c r="QYZ39"/>
      <c r="QZA39" s="124"/>
      <c r="QZB39"/>
      <c r="QZC39" s="124"/>
      <c r="QZD39"/>
      <c r="QZE39" s="124"/>
      <c r="QZF39"/>
      <c r="QZG39" s="124"/>
      <c r="QZH39"/>
      <c r="QZI39" s="124"/>
      <c r="QZJ39"/>
      <c r="QZK39" s="124"/>
      <c r="QZL39"/>
      <c r="QZM39" s="124"/>
      <c r="QZN39"/>
      <c r="QZO39" s="124"/>
      <c r="QZP39"/>
      <c r="QZQ39" s="124"/>
      <c r="QZR39"/>
      <c r="QZS39" s="124"/>
      <c r="QZT39"/>
      <c r="QZU39" s="124"/>
      <c r="QZV39"/>
      <c r="QZW39" s="124"/>
      <c r="QZX39"/>
      <c r="QZY39" s="124"/>
      <c r="QZZ39"/>
      <c r="RAA39" s="124"/>
      <c r="RAB39"/>
      <c r="RAC39" s="124"/>
      <c r="RAD39"/>
      <c r="RAE39" s="124"/>
      <c r="RAF39"/>
      <c r="RAG39" s="124"/>
      <c r="RAH39"/>
      <c r="RAI39" s="124"/>
      <c r="RAJ39"/>
      <c r="RAK39" s="124"/>
      <c r="RAL39"/>
      <c r="RAM39" s="124"/>
      <c r="RAN39"/>
      <c r="RAO39" s="124"/>
      <c r="RAP39"/>
      <c r="RAQ39" s="124"/>
      <c r="RAR39"/>
      <c r="RAS39" s="124"/>
      <c r="RAT39"/>
      <c r="RAU39" s="124"/>
      <c r="RAV39"/>
      <c r="RAW39" s="124"/>
      <c r="RAX39"/>
      <c r="RAY39" s="124"/>
      <c r="RAZ39"/>
      <c r="RBA39" s="124"/>
      <c r="RBB39"/>
      <c r="RBC39" s="124"/>
      <c r="RBD39"/>
      <c r="RBE39" s="124"/>
      <c r="RBF39"/>
      <c r="RBG39" s="124"/>
      <c r="RBH39"/>
      <c r="RBI39" s="124"/>
      <c r="RBJ39"/>
      <c r="RBK39" s="124"/>
      <c r="RBL39"/>
      <c r="RBM39" s="124"/>
      <c r="RBN39"/>
      <c r="RBO39" s="124"/>
      <c r="RBP39"/>
      <c r="RBQ39" s="124"/>
      <c r="RBR39"/>
      <c r="RBS39" s="124"/>
      <c r="RBT39"/>
      <c r="RBU39" s="124"/>
      <c r="RBV39"/>
      <c r="RBW39" s="124"/>
      <c r="RBX39"/>
      <c r="RBY39" s="124"/>
      <c r="RBZ39"/>
      <c r="RCA39" s="124"/>
      <c r="RCB39"/>
      <c r="RCC39" s="124"/>
      <c r="RCD39"/>
      <c r="RCE39" s="124"/>
      <c r="RCF39"/>
      <c r="RCG39" s="124"/>
      <c r="RCH39"/>
      <c r="RCI39" s="124"/>
      <c r="RCJ39"/>
      <c r="RCK39" s="124"/>
      <c r="RCL39"/>
      <c r="RCM39" s="124"/>
      <c r="RCN39"/>
      <c r="RCO39" s="124"/>
      <c r="RCP39"/>
      <c r="RCQ39" s="124"/>
      <c r="RCR39"/>
      <c r="RCS39" s="124"/>
      <c r="RCT39"/>
      <c r="RCU39" s="124"/>
      <c r="RCV39"/>
      <c r="RCW39" s="124"/>
      <c r="RCX39"/>
      <c r="RCY39" s="124"/>
      <c r="RCZ39"/>
      <c r="RDA39" s="124"/>
      <c r="RDB39"/>
      <c r="RDC39" s="124"/>
      <c r="RDD39"/>
      <c r="RDE39" s="124"/>
      <c r="RDF39"/>
      <c r="RDG39" s="124"/>
      <c r="RDH39"/>
      <c r="RDI39" s="124"/>
      <c r="RDJ39"/>
      <c r="RDK39" s="124"/>
      <c r="RDL39"/>
      <c r="RDM39" s="124"/>
      <c r="RDN39"/>
      <c r="RDO39" s="124"/>
      <c r="RDP39"/>
      <c r="RDQ39" s="124"/>
      <c r="RDR39"/>
      <c r="RDS39" s="124"/>
      <c r="RDT39"/>
      <c r="RDU39" s="124"/>
      <c r="RDV39"/>
      <c r="RDW39" s="124"/>
      <c r="RDX39"/>
      <c r="RDY39" s="124"/>
      <c r="RDZ39"/>
      <c r="REA39" s="124"/>
      <c r="REB39"/>
      <c r="REC39" s="124"/>
      <c r="RED39"/>
      <c r="REE39" s="124"/>
      <c r="REF39"/>
      <c r="REG39" s="124"/>
      <c r="REH39"/>
      <c r="REI39" s="124"/>
      <c r="REJ39"/>
      <c r="REK39" s="124"/>
      <c r="REL39"/>
      <c r="REM39" s="124"/>
      <c r="REN39"/>
      <c r="REO39" s="124"/>
      <c r="REP39"/>
      <c r="REQ39" s="124"/>
      <c r="RER39"/>
      <c r="RES39" s="124"/>
      <c r="RET39"/>
      <c r="REU39" s="124"/>
      <c r="REV39"/>
      <c r="REW39" s="124"/>
      <c r="REX39"/>
      <c r="REY39" s="124"/>
      <c r="REZ39"/>
      <c r="RFA39" s="124"/>
      <c r="RFB39"/>
      <c r="RFC39" s="124"/>
      <c r="RFD39"/>
      <c r="RFE39" s="124"/>
      <c r="RFF39"/>
      <c r="RFG39" s="124"/>
      <c r="RFH39"/>
      <c r="RFI39" s="124"/>
      <c r="RFJ39"/>
      <c r="RFK39" s="124"/>
      <c r="RFL39"/>
      <c r="RFM39" s="124"/>
      <c r="RFN39"/>
      <c r="RFO39" s="124"/>
      <c r="RFP39"/>
      <c r="RFQ39" s="124"/>
      <c r="RFR39"/>
      <c r="RFS39" s="124"/>
      <c r="RFT39"/>
      <c r="RFU39" s="124"/>
      <c r="RFV39"/>
      <c r="RFW39" s="124"/>
      <c r="RFX39"/>
      <c r="RFY39" s="124"/>
      <c r="RFZ39"/>
      <c r="RGA39" s="124"/>
      <c r="RGB39"/>
      <c r="RGC39" s="124"/>
      <c r="RGD39"/>
      <c r="RGE39" s="124"/>
      <c r="RGF39"/>
      <c r="RGG39" s="124"/>
      <c r="RGH39"/>
      <c r="RGI39" s="124"/>
      <c r="RGJ39"/>
      <c r="RGK39" s="124"/>
      <c r="RGL39"/>
      <c r="RGM39" s="124"/>
      <c r="RGN39"/>
      <c r="RGO39" s="124"/>
      <c r="RGP39"/>
      <c r="RGQ39" s="124"/>
      <c r="RGR39"/>
      <c r="RGS39" s="124"/>
      <c r="RGT39"/>
      <c r="RGU39" s="124"/>
      <c r="RGV39"/>
      <c r="RGW39" s="124"/>
      <c r="RGX39"/>
      <c r="RGY39" s="124"/>
      <c r="RGZ39"/>
      <c r="RHA39" s="124"/>
      <c r="RHB39"/>
      <c r="RHC39" s="124"/>
      <c r="RHD39"/>
      <c r="RHE39" s="124"/>
      <c r="RHF39"/>
      <c r="RHG39" s="124"/>
      <c r="RHH39"/>
      <c r="RHI39" s="124"/>
      <c r="RHJ39"/>
      <c r="RHK39" s="124"/>
      <c r="RHL39"/>
      <c r="RHM39" s="124"/>
      <c r="RHN39"/>
      <c r="RHO39" s="124"/>
      <c r="RHP39"/>
      <c r="RHQ39" s="124"/>
      <c r="RHR39"/>
      <c r="RHS39" s="124"/>
      <c r="RHT39"/>
      <c r="RHU39" s="124"/>
      <c r="RHV39"/>
      <c r="RHW39" s="124"/>
      <c r="RHX39"/>
      <c r="RHY39" s="124"/>
      <c r="RHZ39"/>
      <c r="RIA39" s="124"/>
      <c r="RIB39"/>
      <c r="RIC39" s="124"/>
      <c r="RID39"/>
      <c r="RIE39" s="124"/>
      <c r="RIF39"/>
      <c r="RIG39" s="124"/>
      <c r="RIH39"/>
      <c r="RII39" s="124"/>
      <c r="RIJ39"/>
      <c r="RIK39" s="124"/>
      <c r="RIL39"/>
      <c r="RIM39" s="124"/>
      <c r="RIN39"/>
      <c r="RIO39" s="124"/>
      <c r="RIP39"/>
      <c r="RIQ39" s="124"/>
      <c r="RIR39"/>
      <c r="RIS39" s="124"/>
      <c r="RIT39"/>
      <c r="RIU39" s="124"/>
      <c r="RIV39"/>
      <c r="RIW39" s="124"/>
      <c r="RIX39"/>
      <c r="RIY39" s="124"/>
      <c r="RIZ39"/>
      <c r="RJA39" s="124"/>
      <c r="RJB39"/>
      <c r="RJC39" s="124"/>
      <c r="RJD39"/>
      <c r="RJE39" s="124"/>
      <c r="RJF39"/>
      <c r="RJG39" s="124"/>
      <c r="RJH39"/>
      <c r="RJI39" s="124"/>
      <c r="RJJ39"/>
      <c r="RJK39" s="124"/>
      <c r="RJL39"/>
      <c r="RJM39" s="124"/>
      <c r="RJN39"/>
      <c r="RJO39" s="124"/>
      <c r="RJP39"/>
      <c r="RJQ39" s="124"/>
      <c r="RJR39"/>
      <c r="RJS39" s="124"/>
      <c r="RJT39"/>
      <c r="RJU39" s="124"/>
      <c r="RJV39"/>
      <c r="RJW39" s="124"/>
      <c r="RJX39"/>
      <c r="RJY39" s="124"/>
      <c r="RJZ39"/>
      <c r="RKA39" s="124"/>
      <c r="RKB39"/>
      <c r="RKC39" s="124"/>
      <c r="RKD39"/>
      <c r="RKE39" s="124"/>
      <c r="RKF39"/>
      <c r="RKG39" s="124"/>
      <c r="RKH39"/>
      <c r="RKI39" s="124"/>
      <c r="RKJ39"/>
      <c r="RKK39" s="124"/>
      <c r="RKL39"/>
      <c r="RKM39" s="124"/>
      <c r="RKN39"/>
      <c r="RKO39" s="124"/>
      <c r="RKP39"/>
      <c r="RKQ39" s="124"/>
      <c r="RKR39"/>
      <c r="RKS39" s="124"/>
      <c r="RKT39"/>
      <c r="RKU39" s="124"/>
      <c r="RKV39"/>
      <c r="RKW39" s="124"/>
      <c r="RKX39"/>
      <c r="RKY39" s="124"/>
      <c r="RKZ39"/>
      <c r="RLA39" s="124"/>
      <c r="RLB39"/>
      <c r="RLC39" s="124"/>
      <c r="RLD39"/>
      <c r="RLE39" s="124"/>
      <c r="RLF39"/>
      <c r="RLG39" s="124"/>
      <c r="RLH39"/>
      <c r="RLI39" s="124"/>
      <c r="RLJ39"/>
      <c r="RLK39" s="124"/>
      <c r="RLL39"/>
      <c r="RLM39" s="124"/>
      <c r="RLN39"/>
      <c r="RLO39" s="124"/>
      <c r="RLP39"/>
      <c r="RLQ39" s="124"/>
      <c r="RLR39"/>
      <c r="RLS39" s="124"/>
      <c r="RLT39"/>
      <c r="RLU39" s="124"/>
      <c r="RLV39"/>
      <c r="RLW39" s="124"/>
      <c r="RLX39"/>
      <c r="RLY39" s="124"/>
      <c r="RLZ39"/>
      <c r="RMA39" s="124"/>
      <c r="RMB39"/>
      <c r="RMC39" s="124"/>
      <c r="RMD39"/>
      <c r="RME39" s="124"/>
      <c r="RMF39"/>
      <c r="RMG39" s="124"/>
      <c r="RMH39"/>
      <c r="RMI39" s="124"/>
      <c r="RMJ39"/>
      <c r="RMK39" s="124"/>
      <c r="RML39"/>
      <c r="RMM39" s="124"/>
      <c r="RMN39"/>
      <c r="RMO39" s="124"/>
      <c r="RMP39"/>
      <c r="RMQ39" s="124"/>
      <c r="RMR39"/>
      <c r="RMS39" s="124"/>
      <c r="RMT39"/>
      <c r="RMU39" s="124"/>
      <c r="RMV39"/>
      <c r="RMW39" s="124"/>
      <c r="RMX39"/>
      <c r="RMY39" s="124"/>
      <c r="RMZ39"/>
      <c r="RNA39" s="124"/>
      <c r="RNB39"/>
      <c r="RNC39" s="124"/>
      <c r="RND39"/>
      <c r="RNE39" s="124"/>
      <c r="RNF39"/>
      <c r="RNG39" s="124"/>
      <c r="RNH39"/>
      <c r="RNI39" s="124"/>
      <c r="RNJ39"/>
      <c r="RNK39" s="124"/>
      <c r="RNL39"/>
      <c r="RNM39" s="124"/>
      <c r="RNN39"/>
      <c r="RNO39" s="124"/>
      <c r="RNP39"/>
      <c r="RNQ39" s="124"/>
      <c r="RNR39"/>
      <c r="RNS39" s="124"/>
      <c r="RNT39"/>
      <c r="RNU39" s="124"/>
      <c r="RNV39"/>
      <c r="RNW39" s="124"/>
      <c r="RNX39"/>
      <c r="RNY39" s="124"/>
      <c r="RNZ39"/>
      <c r="ROA39" s="124"/>
      <c r="ROB39"/>
      <c r="ROC39" s="124"/>
      <c r="ROD39"/>
      <c r="ROE39" s="124"/>
      <c r="ROF39"/>
      <c r="ROG39" s="124"/>
      <c r="ROH39"/>
      <c r="ROI39" s="124"/>
      <c r="ROJ39"/>
      <c r="ROK39" s="124"/>
      <c r="ROL39"/>
      <c r="ROM39" s="124"/>
      <c r="RON39"/>
      <c r="ROO39" s="124"/>
      <c r="ROP39"/>
      <c r="ROQ39" s="124"/>
      <c r="ROR39"/>
      <c r="ROS39" s="124"/>
      <c r="ROT39"/>
      <c r="ROU39" s="124"/>
      <c r="ROV39"/>
      <c r="ROW39" s="124"/>
      <c r="ROX39"/>
      <c r="ROY39" s="124"/>
      <c r="ROZ39"/>
      <c r="RPA39" s="124"/>
      <c r="RPB39"/>
      <c r="RPC39" s="124"/>
      <c r="RPD39"/>
      <c r="RPE39" s="124"/>
      <c r="RPF39"/>
      <c r="RPG39" s="124"/>
      <c r="RPH39"/>
      <c r="RPI39" s="124"/>
      <c r="RPJ39"/>
      <c r="RPK39" s="124"/>
      <c r="RPL39"/>
      <c r="RPM39" s="124"/>
      <c r="RPN39"/>
      <c r="RPO39" s="124"/>
      <c r="RPP39"/>
      <c r="RPQ39" s="124"/>
      <c r="RPR39"/>
      <c r="RPS39" s="124"/>
      <c r="RPT39"/>
      <c r="RPU39" s="124"/>
      <c r="RPV39"/>
      <c r="RPW39" s="124"/>
      <c r="RPX39"/>
      <c r="RPY39" s="124"/>
      <c r="RPZ39"/>
      <c r="RQA39" s="124"/>
      <c r="RQB39"/>
      <c r="RQC39" s="124"/>
      <c r="RQD39"/>
      <c r="RQE39" s="124"/>
      <c r="RQF39"/>
      <c r="RQG39" s="124"/>
      <c r="RQH39"/>
      <c r="RQI39" s="124"/>
      <c r="RQJ39"/>
      <c r="RQK39" s="124"/>
      <c r="RQL39"/>
      <c r="RQM39" s="124"/>
      <c r="RQN39"/>
      <c r="RQO39" s="124"/>
      <c r="RQP39"/>
      <c r="RQQ39" s="124"/>
      <c r="RQR39"/>
      <c r="RQS39" s="124"/>
      <c r="RQT39"/>
      <c r="RQU39" s="124"/>
      <c r="RQV39"/>
      <c r="RQW39" s="124"/>
      <c r="RQX39"/>
      <c r="RQY39" s="124"/>
      <c r="RQZ39"/>
      <c r="RRA39" s="124"/>
      <c r="RRB39"/>
      <c r="RRC39" s="124"/>
      <c r="RRD39"/>
      <c r="RRE39" s="124"/>
      <c r="RRF39"/>
      <c r="RRG39" s="124"/>
      <c r="RRH39"/>
      <c r="RRI39" s="124"/>
      <c r="RRJ39"/>
      <c r="RRK39" s="124"/>
      <c r="RRL39"/>
      <c r="RRM39" s="124"/>
      <c r="RRN39"/>
      <c r="RRO39" s="124"/>
      <c r="RRP39"/>
      <c r="RRQ39" s="124"/>
      <c r="RRR39"/>
      <c r="RRS39" s="124"/>
      <c r="RRT39"/>
      <c r="RRU39" s="124"/>
      <c r="RRV39"/>
      <c r="RRW39" s="124"/>
      <c r="RRX39"/>
      <c r="RRY39" s="124"/>
      <c r="RRZ39"/>
      <c r="RSA39" s="124"/>
      <c r="RSB39"/>
      <c r="RSC39" s="124"/>
      <c r="RSD39"/>
      <c r="RSE39" s="124"/>
      <c r="RSF39"/>
      <c r="RSG39" s="124"/>
      <c r="RSH39"/>
      <c r="RSI39" s="124"/>
      <c r="RSJ39"/>
      <c r="RSK39" s="124"/>
      <c r="RSL39"/>
      <c r="RSM39" s="124"/>
      <c r="RSN39"/>
      <c r="RSO39" s="124"/>
      <c r="RSP39"/>
      <c r="RSQ39" s="124"/>
      <c r="RSR39"/>
      <c r="RSS39" s="124"/>
      <c r="RST39"/>
      <c r="RSU39" s="124"/>
      <c r="RSV39"/>
      <c r="RSW39" s="124"/>
      <c r="RSX39"/>
      <c r="RSY39" s="124"/>
      <c r="RSZ39"/>
      <c r="RTA39" s="124"/>
      <c r="RTB39"/>
      <c r="RTC39" s="124"/>
      <c r="RTD39"/>
      <c r="RTE39" s="124"/>
      <c r="RTF39"/>
      <c r="RTG39" s="124"/>
      <c r="RTH39"/>
      <c r="RTI39" s="124"/>
      <c r="RTJ39"/>
      <c r="RTK39" s="124"/>
      <c r="RTL39"/>
      <c r="RTM39" s="124"/>
      <c r="RTN39"/>
      <c r="RTO39" s="124"/>
      <c r="RTP39"/>
      <c r="RTQ39" s="124"/>
      <c r="RTR39"/>
      <c r="RTS39" s="124"/>
      <c r="RTT39"/>
      <c r="RTU39" s="124"/>
      <c r="RTV39"/>
      <c r="RTW39" s="124"/>
      <c r="RTX39"/>
      <c r="RTY39" s="124"/>
      <c r="RTZ39"/>
      <c r="RUA39" s="124"/>
      <c r="RUB39"/>
      <c r="RUC39" s="124"/>
      <c r="RUD39"/>
      <c r="RUE39" s="124"/>
      <c r="RUF39"/>
      <c r="RUG39" s="124"/>
      <c r="RUH39"/>
      <c r="RUI39" s="124"/>
      <c r="RUJ39"/>
      <c r="RUK39" s="124"/>
      <c r="RUL39"/>
      <c r="RUM39" s="124"/>
      <c r="RUN39"/>
      <c r="RUO39" s="124"/>
      <c r="RUP39"/>
      <c r="RUQ39" s="124"/>
      <c r="RUR39"/>
      <c r="RUS39" s="124"/>
      <c r="RUT39"/>
      <c r="RUU39" s="124"/>
      <c r="RUV39"/>
      <c r="RUW39" s="124"/>
      <c r="RUX39"/>
      <c r="RUY39" s="124"/>
      <c r="RUZ39"/>
      <c r="RVA39" s="124"/>
      <c r="RVB39"/>
      <c r="RVC39" s="124"/>
      <c r="RVD39"/>
      <c r="RVE39" s="124"/>
      <c r="RVF39"/>
      <c r="RVG39" s="124"/>
      <c r="RVH39"/>
      <c r="RVI39" s="124"/>
      <c r="RVJ39"/>
      <c r="RVK39" s="124"/>
      <c r="RVL39"/>
      <c r="RVM39" s="124"/>
      <c r="RVN39"/>
      <c r="RVO39" s="124"/>
      <c r="RVP39"/>
      <c r="RVQ39" s="124"/>
      <c r="RVR39"/>
      <c r="RVS39" s="124"/>
      <c r="RVT39"/>
      <c r="RVU39" s="124"/>
      <c r="RVV39"/>
      <c r="RVW39" s="124"/>
      <c r="RVX39"/>
      <c r="RVY39" s="124"/>
      <c r="RVZ39"/>
      <c r="RWA39" s="124"/>
      <c r="RWB39"/>
      <c r="RWC39" s="124"/>
      <c r="RWD39"/>
      <c r="RWE39" s="124"/>
      <c r="RWF39"/>
      <c r="RWG39" s="124"/>
      <c r="RWH39"/>
      <c r="RWI39" s="124"/>
      <c r="RWJ39"/>
      <c r="RWK39" s="124"/>
      <c r="RWL39"/>
      <c r="RWM39" s="124"/>
      <c r="RWN39"/>
      <c r="RWO39" s="124"/>
      <c r="RWP39"/>
      <c r="RWQ39" s="124"/>
      <c r="RWR39"/>
      <c r="RWS39" s="124"/>
      <c r="RWT39"/>
      <c r="RWU39" s="124"/>
      <c r="RWV39"/>
      <c r="RWW39" s="124"/>
      <c r="RWX39"/>
      <c r="RWY39" s="124"/>
      <c r="RWZ39"/>
      <c r="RXA39" s="124"/>
      <c r="RXB39"/>
      <c r="RXC39" s="124"/>
      <c r="RXD39"/>
      <c r="RXE39" s="124"/>
      <c r="RXF39"/>
      <c r="RXG39" s="124"/>
      <c r="RXH39"/>
      <c r="RXI39" s="124"/>
      <c r="RXJ39"/>
      <c r="RXK39" s="124"/>
      <c r="RXL39"/>
      <c r="RXM39" s="124"/>
      <c r="RXN39"/>
      <c r="RXO39" s="124"/>
      <c r="RXP39"/>
      <c r="RXQ39" s="124"/>
      <c r="RXR39"/>
      <c r="RXS39" s="124"/>
      <c r="RXT39"/>
      <c r="RXU39" s="124"/>
      <c r="RXV39"/>
      <c r="RXW39" s="124"/>
      <c r="RXX39"/>
      <c r="RXY39" s="124"/>
      <c r="RXZ39"/>
      <c r="RYA39" s="124"/>
      <c r="RYB39"/>
      <c r="RYC39" s="124"/>
      <c r="RYD39"/>
      <c r="RYE39" s="124"/>
      <c r="RYF39"/>
      <c r="RYG39" s="124"/>
      <c r="RYH39"/>
      <c r="RYI39" s="124"/>
      <c r="RYJ39"/>
      <c r="RYK39" s="124"/>
      <c r="RYL39"/>
      <c r="RYM39" s="124"/>
      <c r="RYN39"/>
      <c r="RYO39" s="124"/>
      <c r="RYP39"/>
      <c r="RYQ39" s="124"/>
      <c r="RYR39"/>
      <c r="RYS39" s="124"/>
      <c r="RYT39"/>
      <c r="RYU39" s="124"/>
      <c r="RYV39"/>
      <c r="RYW39" s="124"/>
      <c r="RYX39"/>
      <c r="RYY39" s="124"/>
      <c r="RYZ39"/>
      <c r="RZA39" s="124"/>
      <c r="RZB39"/>
      <c r="RZC39" s="124"/>
      <c r="RZD39"/>
      <c r="RZE39" s="124"/>
      <c r="RZF39"/>
      <c r="RZG39" s="124"/>
      <c r="RZH39"/>
      <c r="RZI39" s="124"/>
      <c r="RZJ39"/>
      <c r="RZK39" s="124"/>
      <c r="RZL39"/>
      <c r="RZM39" s="124"/>
      <c r="RZN39"/>
      <c r="RZO39" s="124"/>
      <c r="RZP39"/>
      <c r="RZQ39" s="124"/>
      <c r="RZR39"/>
      <c r="RZS39" s="124"/>
      <c r="RZT39"/>
      <c r="RZU39" s="124"/>
      <c r="RZV39"/>
      <c r="RZW39" s="124"/>
      <c r="RZX39"/>
      <c r="RZY39" s="124"/>
      <c r="RZZ39"/>
      <c r="SAA39" s="124"/>
      <c r="SAB39"/>
      <c r="SAC39" s="124"/>
      <c r="SAD39"/>
      <c r="SAE39" s="124"/>
      <c r="SAF39"/>
      <c r="SAG39" s="124"/>
      <c r="SAH39"/>
      <c r="SAI39" s="124"/>
      <c r="SAJ39"/>
      <c r="SAK39" s="124"/>
      <c r="SAL39"/>
      <c r="SAM39" s="124"/>
      <c r="SAN39"/>
      <c r="SAO39" s="124"/>
      <c r="SAP39"/>
      <c r="SAQ39" s="124"/>
      <c r="SAR39"/>
      <c r="SAS39" s="124"/>
      <c r="SAT39"/>
      <c r="SAU39" s="124"/>
      <c r="SAV39"/>
      <c r="SAW39" s="124"/>
      <c r="SAX39"/>
      <c r="SAY39" s="124"/>
      <c r="SAZ39"/>
      <c r="SBA39" s="124"/>
      <c r="SBB39"/>
      <c r="SBC39" s="124"/>
      <c r="SBD39"/>
      <c r="SBE39" s="124"/>
      <c r="SBF39"/>
      <c r="SBG39" s="124"/>
      <c r="SBH39"/>
      <c r="SBI39" s="124"/>
      <c r="SBJ39"/>
      <c r="SBK39" s="124"/>
      <c r="SBL39"/>
      <c r="SBM39" s="124"/>
      <c r="SBN39"/>
      <c r="SBO39" s="124"/>
      <c r="SBP39"/>
      <c r="SBQ39" s="124"/>
      <c r="SBR39"/>
      <c r="SBS39" s="124"/>
      <c r="SBT39"/>
      <c r="SBU39" s="124"/>
      <c r="SBV39"/>
      <c r="SBW39" s="124"/>
      <c r="SBX39"/>
      <c r="SBY39" s="124"/>
      <c r="SBZ39"/>
      <c r="SCA39" s="124"/>
      <c r="SCB39"/>
      <c r="SCC39" s="124"/>
      <c r="SCD39"/>
      <c r="SCE39" s="124"/>
      <c r="SCF39"/>
      <c r="SCG39" s="124"/>
      <c r="SCH39"/>
      <c r="SCI39" s="124"/>
      <c r="SCJ39"/>
      <c r="SCK39" s="124"/>
      <c r="SCL39"/>
      <c r="SCM39" s="124"/>
      <c r="SCN39"/>
      <c r="SCO39" s="124"/>
      <c r="SCP39"/>
      <c r="SCQ39" s="124"/>
      <c r="SCR39"/>
      <c r="SCS39" s="124"/>
      <c r="SCT39"/>
      <c r="SCU39" s="124"/>
      <c r="SCV39"/>
      <c r="SCW39" s="124"/>
      <c r="SCX39"/>
      <c r="SCY39" s="124"/>
      <c r="SCZ39"/>
      <c r="SDA39" s="124"/>
      <c r="SDB39"/>
      <c r="SDC39" s="124"/>
      <c r="SDD39"/>
      <c r="SDE39" s="124"/>
      <c r="SDF39"/>
      <c r="SDG39" s="124"/>
      <c r="SDH39"/>
      <c r="SDI39" s="124"/>
      <c r="SDJ39"/>
      <c r="SDK39" s="124"/>
      <c r="SDL39"/>
      <c r="SDM39" s="124"/>
      <c r="SDN39"/>
      <c r="SDO39" s="124"/>
      <c r="SDP39"/>
      <c r="SDQ39" s="124"/>
      <c r="SDR39"/>
      <c r="SDS39" s="124"/>
      <c r="SDT39"/>
      <c r="SDU39" s="124"/>
      <c r="SDV39"/>
      <c r="SDW39" s="124"/>
      <c r="SDX39"/>
      <c r="SDY39" s="124"/>
      <c r="SDZ39"/>
      <c r="SEA39" s="124"/>
      <c r="SEB39"/>
      <c r="SEC39" s="124"/>
      <c r="SED39"/>
      <c r="SEE39" s="124"/>
      <c r="SEF39"/>
      <c r="SEG39" s="124"/>
      <c r="SEH39"/>
      <c r="SEI39" s="124"/>
      <c r="SEJ39"/>
      <c r="SEK39" s="124"/>
      <c r="SEL39"/>
      <c r="SEM39" s="124"/>
      <c r="SEN39"/>
      <c r="SEO39" s="124"/>
      <c r="SEP39"/>
      <c r="SEQ39" s="124"/>
      <c r="SER39"/>
      <c r="SES39" s="124"/>
      <c r="SET39"/>
      <c r="SEU39" s="124"/>
      <c r="SEV39"/>
      <c r="SEW39" s="124"/>
      <c r="SEX39"/>
      <c r="SEY39" s="124"/>
      <c r="SEZ39"/>
      <c r="SFA39" s="124"/>
      <c r="SFB39"/>
      <c r="SFC39" s="124"/>
      <c r="SFD39"/>
      <c r="SFE39" s="124"/>
      <c r="SFF39"/>
      <c r="SFG39" s="124"/>
      <c r="SFH39"/>
      <c r="SFI39" s="124"/>
      <c r="SFJ39"/>
      <c r="SFK39" s="124"/>
      <c r="SFL39"/>
      <c r="SFM39" s="124"/>
      <c r="SFN39"/>
      <c r="SFO39" s="124"/>
      <c r="SFP39"/>
      <c r="SFQ39" s="124"/>
      <c r="SFR39"/>
      <c r="SFS39" s="124"/>
      <c r="SFT39"/>
      <c r="SFU39" s="124"/>
      <c r="SFV39"/>
      <c r="SFW39" s="124"/>
      <c r="SFX39"/>
      <c r="SFY39" s="124"/>
      <c r="SFZ39"/>
      <c r="SGA39" s="124"/>
      <c r="SGB39"/>
      <c r="SGC39" s="124"/>
      <c r="SGD39"/>
      <c r="SGE39" s="124"/>
      <c r="SGF39"/>
      <c r="SGG39" s="124"/>
      <c r="SGH39"/>
      <c r="SGI39" s="124"/>
      <c r="SGJ39"/>
      <c r="SGK39" s="124"/>
      <c r="SGL39"/>
      <c r="SGM39" s="124"/>
      <c r="SGN39"/>
      <c r="SGO39" s="124"/>
      <c r="SGP39"/>
      <c r="SGQ39" s="124"/>
      <c r="SGR39"/>
      <c r="SGS39" s="124"/>
      <c r="SGT39"/>
      <c r="SGU39" s="124"/>
      <c r="SGV39"/>
      <c r="SGW39" s="124"/>
      <c r="SGX39"/>
      <c r="SGY39" s="124"/>
      <c r="SGZ39"/>
      <c r="SHA39" s="124"/>
      <c r="SHB39"/>
      <c r="SHC39" s="124"/>
      <c r="SHD39"/>
      <c r="SHE39" s="124"/>
      <c r="SHF39"/>
      <c r="SHG39" s="124"/>
      <c r="SHH39"/>
      <c r="SHI39" s="124"/>
      <c r="SHJ39"/>
      <c r="SHK39" s="124"/>
      <c r="SHL39"/>
      <c r="SHM39" s="124"/>
      <c r="SHN39"/>
      <c r="SHO39" s="124"/>
      <c r="SHP39"/>
      <c r="SHQ39" s="124"/>
      <c r="SHR39"/>
      <c r="SHS39" s="124"/>
      <c r="SHT39"/>
      <c r="SHU39" s="124"/>
      <c r="SHV39"/>
      <c r="SHW39" s="124"/>
      <c r="SHX39"/>
      <c r="SHY39" s="124"/>
      <c r="SHZ39"/>
      <c r="SIA39" s="124"/>
      <c r="SIB39"/>
      <c r="SIC39" s="124"/>
      <c r="SID39"/>
      <c r="SIE39" s="124"/>
      <c r="SIF39"/>
      <c r="SIG39" s="124"/>
      <c r="SIH39"/>
      <c r="SII39" s="124"/>
      <c r="SIJ39"/>
      <c r="SIK39" s="124"/>
      <c r="SIL39"/>
      <c r="SIM39" s="124"/>
      <c r="SIN39"/>
      <c r="SIO39" s="124"/>
      <c r="SIP39"/>
      <c r="SIQ39" s="124"/>
      <c r="SIR39"/>
      <c r="SIS39" s="124"/>
      <c r="SIT39"/>
      <c r="SIU39" s="124"/>
      <c r="SIV39"/>
      <c r="SIW39" s="124"/>
      <c r="SIX39"/>
      <c r="SIY39" s="124"/>
      <c r="SIZ39"/>
      <c r="SJA39" s="124"/>
      <c r="SJB39"/>
      <c r="SJC39" s="124"/>
      <c r="SJD39"/>
      <c r="SJE39" s="124"/>
      <c r="SJF39"/>
      <c r="SJG39" s="124"/>
      <c r="SJH39"/>
      <c r="SJI39" s="124"/>
      <c r="SJJ39"/>
      <c r="SJK39" s="124"/>
      <c r="SJL39"/>
      <c r="SJM39" s="124"/>
      <c r="SJN39"/>
      <c r="SJO39" s="124"/>
      <c r="SJP39"/>
      <c r="SJQ39" s="124"/>
      <c r="SJR39"/>
      <c r="SJS39" s="124"/>
      <c r="SJT39"/>
      <c r="SJU39" s="124"/>
      <c r="SJV39"/>
      <c r="SJW39" s="124"/>
      <c r="SJX39"/>
      <c r="SJY39" s="124"/>
      <c r="SJZ39"/>
      <c r="SKA39" s="124"/>
      <c r="SKB39"/>
      <c r="SKC39" s="124"/>
      <c r="SKD39"/>
      <c r="SKE39" s="124"/>
      <c r="SKF39"/>
      <c r="SKG39" s="124"/>
      <c r="SKH39"/>
      <c r="SKI39" s="124"/>
      <c r="SKJ39"/>
      <c r="SKK39" s="124"/>
      <c r="SKL39"/>
      <c r="SKM39" s="124"/>
      <c r="SKN39"/>
      <c r="SKO39" s="124"/>
      <c r="SKP39"/>
      <c r="SKQ39" s="124"/>
      <c r="SKR39"/>
      <c r="SKS39" s="124"/>
      <c r="SKT39"/>
      <c r="SKU39" s="124"/>
      <c r="SKV39"/>
      <c r="SKW39" s="124"/>
      <c r="SKX39"/>
      <c r="SKY39" s="124"/>
      <c r="SKZ39"/>
      <c r="SLA39" s="124"/>
      <c r="SLB39"/>
      <c r="SLC39" s="124"/>
      <c r="SLD39"/>
      <c r="SLE39" s="124"/>
      <c r="SLF39"/>
      <c r="SLG39" s="124"/>
      <c r="SLH39"/>
      <c r="SLI39" s="124"/>
      <c r="SLJ39"/>
      <c r="SLK39" s="124"/>
      <c r="SLL39"/>
      <c r="SLM39" s="124"/>
      <c r="SLN39"/>
      <c r="SLO39" s="124"/>
      <c r="SLP39"/>
      <c r="SLQ39" s="124"/>
      <c r="SLR39"/>
      <c r="SLS39" s="124"/>
      <c r="SLT39"/>
      <c r="SLU39" s="124"/>
      <c r="SLV39"/>
      <c r="SLW39" s="124"/>
      <c r="SLX39"/>
      <c r="SLY39" s="124"/>
      <c r="SLZ39"/>
      <c r="SMA39" s="124"/>
      <c r="SMB39"/>
      <c r="SMC39" s="124"/>
      <c r="SMD39"/>
      <c r="SME39" s="124"/>
      <c r="SMF39"/>
      <c r="SMG39" s="124"/>
      <c r="SMH39"/>
      <c r="SMI39" s="124"/>
      <c r="SMJ39"/>
      <c r="SMK39" s="124"/>
      <c r="SML39"/>
      <c r="SMM39" s="124"/>
      <c r="SMN39"/>
      <c r="SMO39" s="124"/>
      <c r="SMP39"/>
      <c r="SMQ39" s="124"/>
      <c r="SMR39"/>
      <c r="SMS39" s="124"/>
      <c r="SMT39"/>
      <c r="SMU39" s="124"/>
      <c r="SMV39"/>
      <c r="SMW39" s="124"/>
      <c r="SMX39"/>
      <c r="SMY39" s="124"/>
      <c r="SMZ39"/>
      <c r="SNA39" s="124"/>
      <c r="SNB39"/>
      <c r="SNC39" s="124"/>
      <c r="SND39"/>
      <c r="SNE39" s="124"/>
      <c r="SNF39"/>
      <c r="SNG39" s="124"/>
      <c r="SNH39"/>
      <c r="SNI39" s="124"/>
      <c r="SNJ39"/>
      <c r="SNK39" s="124"/>
      <c r="SNL39"/>
      <c r="SNM39" s="124"/>
      <c r="SNN39"/>
      <c r="SNO39" s="124"/>
      <c r="SNP39"/>
      <c r="SNQ39" s="124"/>
      <c r="SNR39"/>
      <c r="SNS39" s="124"/>
      <c r="SNT39"/>
      <c r="SNU39" s="124"/>
      <c r="SNV39"/>
      <c r="SNW39" s="124"/>
      <c r="SNX39"/>
      <c r="SNY39" s="124"/>
      <c r="SNZ39"/>
      <c r="SOA39" s="124"/>
      <c r="SOB39"/>
      <c r="SOC39" s="124"/>
      <c r="SOD39"/>
      <c r="SOE39" s="124"/>
      <c r="SOF39"/>
      <c r="SOG39" s="124"/>
      <c r="SOH39"/>
      <c r="SOI39" s="124"/>
      <c r="SOJ39"/>
      <c r="SOK39" s="124"/>
      <c r="SOL39"/>
      <c r="SOM39" s="124"/>
      <c r="SON39"/>
      <c r="SOO39" s="124"/>
      <c r="SOP39"/>
      <c r="SOQ39" s="124"/>
      <c r="SOR39"/>
      <c r="SOS39" s="124"/>
      <c r="SOT39"/>
      <c r="SOU39" s="124"/>
      <c r="SOV39"/>
      <c r="SOW39" s="124"/>
      <c r="SOX39"/>
      <c r="SOY39" s="124"/>
      <c r="SOZ39"/>
      <c r="SPA39" s="124"/>
      <c r="SPB39"/>
      <c r="SPC39" s="124"/>
      <c r="SPD39"/>
      <c r="SPE39" s="124"/>
      <c r="SPF39"/>
      <c r="SPG39" s="124"/>
      <c r="SPH39"/>
      <c r="SPI39" s="124"/>
      <c r="SPJ39"/>
      <c r="SPK39" s="124"/>
      <c r="SPL39"/>
      <c r="SPM39" s="124"/>
      <c r="SPN39"/>
      <c r="SPO39" s="124"/>
      <c r="SPP39"/>
      <c r="SPQ39" s="124"/>
      <c r="SPR39"/>
      <c r="SPS39" s="124"/>
      <c r="SPT39"/>
      <c r="SPU39" s="124"/>
      <c r="SPV39"/>
      <c r="SPW39" s="124"/>
      <c r="SPX39"/>
      <c r="SPY39" s="124"/>
      <c r="SPZ39"/>
      <c r="SQA39" s="124"/>
      <c r="SQB39"/>
      <c r="SQC39" s="124"/>
      <c r="SQD39"/>
      <c r="SQE39" s="124"/>
      <c r="SQF39"/>
      <c r="SQG39" s="124"/>
      <c r="SQH39"/>
      <c r="SQI39" s="124"/>
      <c r="SQJ39"/>
      <c r="SQK39" s="124"/>
      <c r="SQL39"/>
      <c r="SQM39" s="124"/>
      <c r="SQN39"/>
      <c r="SQO39" s="124"/>
      <c r="SQP39"/>
      <c r="SQQ39" s="124"/>
      <c r="SQR39"/>
      <c r="SQS39" s="124"/>
      <c r="SQT39"/>
      <c r="SQU39" s="124"/>
      <c r="SQV39"/>
      <c r="SQW39" s="124"/>
      <c r="SQX39"/>
      <c r="SQY39" s="124"/>
      <c r="SQZ39"/>
      <c r="SRA39" s="124"/>
      <c r="SRB39"/>
      <c r="SRC39" s="124"/>
      <c r="SRD39"/>
      <c r="SRE39" s="124"/>
      <c r="SRF39"/>
      <c r="SRG39" s="124"/>
      <c r="SRH39"/>
      <c r="SRI39" s="124"/>
      <c r="SRJ39"/>
      <c r="SRK39" s="124"/>
      <c r="SRL39"/>
      <c r="SRM39" s="124"/>
      <c r="SRN39"/>
      <c r="SRO39" s="124"/>
      <c r="SRP39"/>
      <c r="SRQ39" s="124"/>
      <c r="SRR39"/>
      <c r="SRS39" s="124"/>
      <c r="SRT39"/>
      <c r="SRU39" s="124"/>
      <c r="SRV39"/>
      <c r="SRW39" s="124"/>
      <c r="SRX39"/>
      <c r="SRY39" s="124"/>
      <c r="SRZ39"/>
      <c r="SSA39" s="124"/>
      <c r="SSB39"/>
      <c r="SSC39" s="124"/>
      <c r="SSD39"/>
      <c r="SSE39" s="124"/>
      <c r="SSF39"/>
      <c r="SSG39" s="124"/>
      <c r="SSH39"/>
      <c r="SSI39" s="124"/>
      <c r="SSJ39"/>
      <c r="SSK39" s="124"/>
      <c r="SSL39"/>
      <c r="SSM39" s="124"/>
      <c r="SSN39"/>
      <c r="SSO39" s="124"/>
      <c r="SSP39"/>
      <c r="SSQ39" s="124"/>
      <c r="SSR39"/>
      <c r="SSS39" s="124"/>
      <c r="SST39"/>
      <c r="SSU39" s="124"/>
      <c r="SSV39"/>
      <c r="SSW39" s="124"/>
      <c r="SSX39"/>
      <c r="SSY39" s="124"/>
      <c r="SSZ39"/>
      <c r="STA39" s="124"/>
      <c r="STB39"/>
      <c r="STC39" s="124"/>
      <c r="STD39"/>
      <c r="STE39" s="124"/>
      <c r="STF39"/>
      <c r="STG39" s="124"/>
      <c r="STH39"/>
      <c r="STI39" s="124"/>
      <c r="STJ39"/>
      <c r="STK39" s="124"/>
      <c r="STL39"/>
      <c r="STM39" s="124"/>
      <c r="STN39"/>
      <c r="STO39" s="124"/>
      <c r="STP39"/>
      <c r="STQ39" s="124"/>
      <c r="STR39"/>
      <c r="STS39" s="124"/>
      <c r="STT39"/>
      <c r="STU39" s="124"/>
      <c r="STV39"/>
      <c r="STW39" s="124"/>
      <c r="STX39"/>
      <c r="STY39" s="124"/>
      <c r="STZ39"/>
      <c r="SUA39" s="124"/>
      <c r="SUB39"/>
      <c r="SUC39" s="124"/>
      <c r="SUD39"/>
      <c r="SUE39" s="124"/>
      <c r="SUF39"/>
      <c r="SUG39" s="124"/>
      <c r="SUH39"/>
      <c r="SUI39" s="124"/>
      <c r="SUJ39"/>
      <c r="SUK39" s="124"/>
      <c r="SUL39"/>
      <c r="SUM39" s="124"/>
      <c r="SUN39"/>
      <c r="SUO39" s="124"/>
      <c r="SUP39"/>
      <c r="SUQ39" s="124"/>
      <c r="SUR39"/>
      <c r="SUS39" s="124"/>
      <c r="SUT39"/>
      <c r="SUU39" s="124"/>
      <c r="SUV39"/>
      <c r="SUW39" s="124"/>
      <c r="SUX39"/>
      <c r="SUY39" s="124"/>
      <c r="SUZ39"/>
      <c r="SVA39" s="124"/>
      <c r="SVB39"/>
      <c r="SVC39" s="124"/>
      <c r="SVD39"/>
      <c r="SVE39" s="124"/>
      <c r="SVF39"/>
      <c r="SVG39" s="124"/>
      <c r="SVH39"/>
      <c r="SVI39" s="124"/>
      <c r="SVJ39"/>
      <c r="SVK39" s="124"/>
      <c r="SVL39"/>
      <c r="SVM39" s="124"/>
      <c r="SVN39"/>
      <c r="SVO39" s="124"/>
      <c r="SVP39"/>
      <c r="SVQ39" s="124"/>
      <c r="SVR39"/>
      <c r="SVS39" s="124"/>
      <c r="SVT39"/>
      <c r="SVU39" s="124"/>
      <c r="SVV39"/>
      <c r="SVW39" s="124"/>
      <c r="SVX39"/>
      <c r="SVY39" s="124"/>
      <c r="SVZ39"/>
      <c r="SWA39" s="124"/>
      <c r="SWB39"/>
      <c r="SWC39" s="124"/>
      <c r="SWD39"/>
      <c r="SWE39" s="124"/>
      <c r="SWF39"/>
      <c r="SWG39" s="124"/>
      <c r="SWH39"/>
      <c r="SWI39" s="124"/>
      <c r="SWJ39"/>
      <c r="SWK39" s="124"/>
      <c r="SWL39"/>
      <c r="SWM39" s="124"/>
      <c r="SWN39"/>
      <c r="SWO39" s="124"/>
      <c r="SWP39"/>
      <c r="SWQ39" s="124"/>
      <c r="SWR39"/>
      <c r="SWS39" s="124"/>
      <c r="SWT39"/>
      <c r="SWU39" s="124"/>
      <c r="SWV39"/>
      <c r="SWW39" s="124"/>
      <c r="SWX39"/>
      <c r="SWY39" s="124"/>
      <c r="SWZ39"/>
      <c r="SXA39" s="124"/>
      <c r="SXB39"/>
      <c r="SXC39" s="124"/>
      <c r="SXD39"/>
      <c r="SXE39" s="124"/>
      <c r="SXF39"/>
      <c r="SXG39" s="124"/>
      <c r="SXH39"/>
      <c r="SXI39" s="124"/>
      <c r="SXJ39"/>
      <c r="SXK39" s="124"/>
      <c r="SXL39"/>
      <c r="SXM39" s="124"/>
      <c r="SXN39"/>
      <c r="SXO39" s="124"/>
      <c r="SXP39"/>
      <c r="SXQ39" s="124"/>
      <c r="SXR39"/>
      <c r="SXS39" s="124"/>
      <c r="SXT39"/>
      <c r="SXU39" s="124"/>
      <c r="SXV39"/>
      <c r="SXW39" s="124"/>
      <c r="SXX39"/>
      <c r="SXY39" s="124"/>
      <c r="SXZ39"/>
      <c r="SYA39" s="124"/>
      <c r="SYB39"/>
      <c r="SYC39" s="124"/>
      <c r="SYD39"/>
      <c r="SYE39" s="124"/>
      <c r="SYF39"/>
      <c r="SYG39" s="124"/>
      <c r="SYH39"/>
      <c r="SYI39" s="124"/>
      <c r="SYJ39"/>
      <c r="SYK39" s="124"/>
      <c r="SYL39"/>
      <c r="SYM39" s="124"/>
      <c r="SYN39"/>
      <c r="SYO39" s="124"/>
      <c r="SYP39"/>
      <c r="SYQ39" s="124"/>
      <c r="SYR39"/>
      <c r="SYS39" s="124"/>
      <c r="SYT39"/>
      <c r="SYU39" s="124"/>
      <c r="SYV39"/>
      <c r="SYW39" s="124"/>
      <c r="SYX39"/>
      <c r="SYY39" s="124"/>
      <c r="SYZ39"/>
      <c r="SZA39" s="124"/>
      <c r="SZB39"/>
      <c r="SZC39" s="124"/>
      <c r="SZD39"/>
      <c r="SZE39" s="124"/>
      <c r="SZF39"/>
      <c r="SZG39" s="124"/>
      <c r="SZH39"/>
      <c r="SZI39" s="124"/>
      <c r="SZJ39"/>
      <c r="SZK39" s="124"/>
      <c r="SZL39"/>
      <c r="SZM39" s="124"/>
      <c r="SZN39"/>
      <c r="SZO39" s="124"/>
      <c r="SZP39"/>
      <c r="SZQ39" s="124"/>
      <c r="SZR39"/>
      <c r="SZS39" s="124"/>
      <c r="SZT39"/>
      <c r="SZU39" s="124"/>
      <c r="SZV39"/>
      <c r="SZW39" s="124"/>
      <c r="SZX39"/>
      <c r="SZY39" s="124"/>
      <c r="SZZ39"/>
      <c r="TAA39" s="124"/>
      <c r="TAB39"/>
      <c r="TAC39" s="124"/>
      <c r="TAD39"/>
      <c r="TAE39" s="124"/>
      <c r="TAF39"/>
      <c r="TAG39" s="124"/>
      <c r="TAH39"/>
      <c r="TAI39" s="124"/>
      <c r="TAJ39"/>
      <c r="TAK39" s="124"/>
      <c r="TAL39"/>
      <c r="TAM39" s="124"/>
      <c r="TAN39"/>
      <c r="TAO39" s="124"/>
      <c r="TAP39"/>
      <c r="TAQ39" s="124"/>
      <c r="TAR39"/>
      <c r="TAS39" s="124"/>
      <c r="TAT39"/>
      <c r="TAU39" s="124"/>
      <c r="TAV39"/>
      <c r="TAW39" s="124"/>
      <c r="TAX39"/>
      <c r="TAY39" s="124"/>
      <c r="TAZ39"/>
      <c r="TBA39" s="124"/>
      <c r="TBB39"/>
      <c r="TBC39" s="124"/>
      <c r="TBD39"/>
      <c r="TBE39" s="124"/>
      <c r="TBF39"/>
      <c r="TBG39" s="124"/>
      <c r="TBH39"/>
      <c r="TBI39" s="124"/>
      <c r="TBJ39"/>
      <c r="TBK39" s="124"/>
      <c r="TBL39"/>
      <c r="TBM39" s="124"/>
      <c r="TBN39"/>
      <c r="TBO39" s="124"/>
      <c r="TBP39"/>
      <c r="TBQ39" s="124"/>
      <c r="TBR39"/>
      <c r="TBS39" s="124"/>
      <c r="TBT39"/>
      <c r="TBU39" s="124"/>
      <c r="TBV39"/>
      <c r="TBW39" s="124"/>
      <c r="TBX39"/>
      <c r="TBY39" s="124"/>
      <c r="TBZ39"/>
      <c r="TCA39" s="124"/>
      <c r="TCB39"/>
      <c r="TCC39" s="124"/>
      <c r="TCD39"/>
      <c r="TCE39" s="124"/>
      <c r="TCF39"/>
      <c r="TCG39" s="124"/>
      <c r="TCH39"/>
      <c r="TCI39" s="124"/>
      <c r="TCJ39"/>
      <c r="TCK39" s="124"/>
      <c r="TCL39"/>
      <c r="TCM39" s="124"/>
      <c r="TCN39"/>
      <c r="TCO39" s="124"/>
      <c r="TCP39"/>
      <c r="TCQ39" s="124"/>
      <c r="TCR39"/>
      <c r="TCS39" s="124"/>
      <c r="TCT39"/>
      <c r="TCU39" s="124"/>
      <c r="TCV39"/>
      <c r="TCW39" s="124"/>
      <c r="TCX39"/>
      <c r="TCY39" s="124"/>
      <c r="TCZ39"/>
      <c r="TDA39" s="124"/>
      <c r="TDB39"/>
      <c r="TDC39" s="124"/>
      <c r="TDD39"/>
      <c r="TDE39" s="124"/>
      <c r="TDF39"/>
      <c r="TDG39" s="124"/>
      <c r="TDH39"/>
      <c r="TDI39" s="124"/>
      <c r="TDJ39"/>
      <c r="TDK39" s="124"/>
      <c r="TDL39"/>
      <c r="TDM39" s="124"/>
      <c r="TDN39"/>
      <c r="TDO39" s="124"/>
      <c r="TDP39"/>
      <c r="TDQ39" s="124"/>
      <c r="TDR39"/>
      <c r="TDS39" s="124"/>
      <c r="TDT39"/>
      <c r="TDU39" s="124"/>
      <c r="TDV39"/>
      <c r="TDW39" s="124"/>
      <c r="TDX39"/>
      <c r="TDY39" s="124"/>
      <c r="TDZ39"/>
      <c r="TEA39" s="124"/>
      <c r="TEB39"/>
      <c r="TEC39" s="124"/>
      <c r="TED39"/>
      <c r="TEE39" s="124"/>
      <c r="TEF39"/>
      <c r="TEG39" s="124"/>
      <c r="TEH39"/>
      <c r="TEI39" s="124"/>
      <c r="TEJ39"/>
      <c r="TEK39" s="124"/>
      <c r="TEL39"/>
      <c r="TEM39" s="124"/>
      <c r="TEN39"/>
      <c r="TEO39" s="124"/>
      <c r="TEP39"/>
      <c r="TEQ39" s="124"/>
      <c r="TER39"/>
      <c r="TES39" s="124"/>
      <c r="TET39"/>
      <c r="TEU39" s="124"/>
      <c r="TEV39"/>
      <c r="TEW39" s="124"/>
      <c r="TEX39"/>
      <c r="TEY39" s="124"/>
      <c r="TEZ39"/>
      <c r="TFA39" s="124"/>
      <c r="TFB39"/>
      <c r="TFC39" s="124"/>
      <c r="TFD39"/>
      <c r="TFE39" s="124"/>
      <c r="TFF39"/>
      <c r="TFG39" s="124"/>
      <c r="TFH39"/>
      <c r="TFI39" s="124"/>
      <c r="TFJ39"/>
      <c r="TFK39" s="124"/>
      <c r="TFL39"/>
      <c r="TFM39" s="124"/>
      <c r="TFN39"/>
      <c r="TFO39" s="124"/>
      <c r="TFP39"/>
      <c r="TFQ39" s="124"/>
      <c r="TFR39"/>
      <c r="TFS39" s="124"/>
      <c r="TFT39"/>
      <c r="TFU39" s="124"/>
      <c r="TFV39"/>
      <c r="TFW39" s="124"/>
      <c r="TFX39"/>
      <c r="TFY39" s="124"/>
      <c r="TFZ39"/>
      <c r="TGA39" s="124"/>
      <c r="TGB39"/>
      <c r="TGC39" s="124"/>
      <c r="TGD39"/>
      <c r="TGE39" s="124"/>
      <c r="TGF39"/>
      <c r="TGG39" s="124"/>
      <c r="TGH39"/>
      <c r="TGI39" s="124"/>
      <c r="TGJ39"/>
      <c r="TGK39" s="124"/>
      <c r="TGL39"/>
      <c r="TGM39" s="124"/>
      <c r="TGN39"/>
      <c r="TGO39" s="124"/>
      <c r="TGP39"/>
      <c r="TGQ39" s="124"/>
      <c r="TGR39"/>
      <c r="TGS39" s="124"/>
      <c r="TGT39"/>
      <c r="TGU39" s="124"/>
      <c r="TGV39"/>
      <c r="TGW39" s="124"/>
      <c r="TGX39"/>
      <c r="TGY39" s="124"/>
      <c r="TGZ39"/>
      <c r="THA39" s="124"/>
      <c r="THB39"/>
      <c r="THC39" s="124"/>
      <c r="THD39"/>
      <c r="THE39" s="124"/>
      <c r="THF39"/>
      <c r="THG39" s="124"/>
      <c r="THH39"/>
      <c r="THI39" s="124"/>
      <c r="THJ39"/>
      <c r="THK39" s="124"/>
      <c r="THL39"/>
      <c r="THM39" s="124"/>
      <c r="THN39"/>
      <c r="THO39" s="124"/>
      <c r="THP39"/>
      <c r="THQ39" s="124"/>
      <c r="THR39"/>
      <c r="THS39" s="124"/>
      <c r="THT39"/>
      <c r="THU39" s="124"/>
      <c r="THV39"/>
      <c r="THW39" s="124"/>
      <c r="THX39"/>
      <c r="THY39" s="124"/>
      <c r="THZ39"/>
      <c r="TIA39" s="124"/>
      <c r="TIB39"/>
      <c r="TIC39" s="124"/>
      <c r="TID39"/>
      <c r="TIE39" s="124"/>
      <c r="TIF39"/>
      <c r="TIG39" s="124"/>
      <c r="TIH39"/>
      <c r="TII39" s="124"/>
      <c r="TIJ39"/>
      <c r="TIK39" s="124"/>
      <c r="TIL39"/>
      <c r="TIM39" s="124"/>
      <c r="TIN39"/>
      <c r="TIO39" s="124"/>
      <c r="TIP39"/>
      <c r="TIQ39" s="124"/>
      <c r="TIR39"/>
      <c r="TIS39" s="124"/>
      <c r="TIT39"/>
      <c r="TIU39" s="124"/>
      <c r="TIV39"/>
      <c r="TIW39" s="124"/>
      <c r="TIX39"/>
      <c r="TIY39" s="124"/>
      <c r="TIZ39"/>
      <c r="TJA39" s="124"/>
      <c r="TJB39"/>
      <c r="TJC39" s="124"/>
      <c r="TJD39"/>
      <c r="TJE39" s="124"/>
      <c r="TJF39"/>
      <c r="TJG39" s="124"/>
      <c r="TJH39"/>
      <c r="TJI39" s="124"/>
      <c r="TJJ39"/>
      <c r="TJK39" s="124"/>
      <c r="TJL39"/>
      <c r="TJM39" s="124"/>
      <c r="TJN39"/>
      <c r="TJO39" s="124"/>
      <c r="TJP39"/>
      <c r="TJQ39" s="124"/>
      <c r="TJR39"/>
      <c r="TJS39" s="124"/>
      <c r="TJT39"/>
      <c r="TJU39" s="124"/>
      <c r="TJV39"/>
      <c r="TJW39" s="124"/>
      <c r="TJX39"/>
      <c r="TJY39" s="124"/>
      <c r="TJZ39"/>
      <c r="TKA39" s="124"/>
      <c r="TKB39"/>
      <c r="TKC39" s="124"/>
      <c r="TKD39"/>
      <c r="TKE39" s="124"/>
      <c r="TKF39"/>
      <c r="TKG39" s="124"/>
      <c r="TKH39"/>
      <c r="TKI39" s="124"/>
      <c r="TKJ39"/>
      <c r="TKK39" s="124"/>
      <c r="TKL39"/>
      <c r="TKM39" s="124"/>
      <c r="TKN39"/>
      <c r="TKO39" s="124"/>
      <c r="TKP39"/>
      <c r="TKQ39" s="124"/>
      <c r="TKR39"/>
      <c r="TKS39" s="124"/>
      <c r="TKT39"/>
      <c r="TKU39" s="124"/>
      <c r="TKV39"/>
      <c r="TKW39" s="124"/>
      <c r="TKX39"/>
      <c r="TKY39" s="124"/>
      <c r="TKZ39"/>
      <c r="TLA39" s="124"/>
      <c r="TLB39"/>
      <c r="TLC39" s="124"/>
      <c r="TLD39"/>
      <c r="TLE39" s="124"/>
      <c r="TLF39"/>
      <c r="TLG39" s="124"/>
      <c r="TLH39"/>
      <c r="TLI39" s="124"/>
      <c r="TLJ39"/>
      <c r="TLK39" s="124"/>
      <c r="TLL39"/>
      <c r="TLM39" s="124"/>
      <c r="TLN39"/>
      <c r="TLO39" s="124"/>
      <c r="TLP39"/>
      <c r="TLQ39" s="124"/>
      <c r="TLR39"/>
      <c r="TLS39" s="124"/>
      <c r="TLT39"/>
      <c r="TLU39" s="124"/>
      <c r="TLV39"/>
      <c r="TLW39" s="124"/>
      <c r="TLX39"/>
      <c r="TLY39" s="124"/>
      <c r="TLZ39"/>
      <c r="TMA39" s="124"/>
      <c r="TMB39"/>
      <c r="TMC39" s="124"/>
      <c r="TMD39"/>
      <c r="TME39" s="124"/>
      <c r="TMF39"/>
      <c r="TMG39" s="124"/>
      <c r="TMH39"/>
      <c r="TMI39" s="124"/>
      <c r="TMJ39"/>
      <c r="TMK39" s="124"/>
      <c r="TML39"/>
      <c r="TMM39" s="124"/>
      <c r="TMN39"/>
      <c r="TMO39" s="124"/>
      <c r="TMP39"/>
      <c r="TMQ39" s="124"/>
      <c r="TMR39"/>
      <c r="TMS39" s="124"/>
      <c r="TMT39"/>
      <c r="TMU39" s="124"/>
      <c r="TMV39"/>
      <c r="TMW39" s="124"/>
      <c r="TMX39"/>
      <c r="TMY39" s="124"/>
      <c r="TMZ39"/>
      <c r="TNA39" s="124"/>
      <c r="TNB39"/>
      <c r="TNC39" s="124"/>
      <c r="TND39"/>
      <c r="TNE39" s="124"/>
      <c r="TNF39"/>
      <c r="TNG39" s="124"/>
      <c r="TNH39"/>
      <c r="TNI39" s="124"/>
      <c r="TNJ39"/>
      <c r="TNK39" s="124"/>
      <c r="TNL39"/>
      <c r="TNM39" s="124"/>
      <c r="TNN39"/>
      <c r="TNO39" s="124"/>
      <c r="TNP39"/>
      <c r="TNQ39" s="124"/>
      <c r="TNR39"/>
      <c r="TNS39" s="124"/>
      <c r="TNT39"/>
      <c r="TNU39" s="124"/>
      <c r="TNV39"/>
      <c r="TNW39" s="124"/>
      <c r="TNX39"/>
      <c r="TNY39" s="124"/>
      <c r="TNZ39"/>
      <c r="TOA39" s="124"/>
      <c r="TOB39"/>
      <c r="TOC39" s="124"/>
      <c r="TOD39"/>
      <c r="TOE39" s="124"/>
      <c r="TOF39"/>
      <c r="TOG39" s="124"/>
      <c r="TOH39"/>
      <c r="TOI39" s="124"/>
      <c r="TOJ39"/>
      <c r="TOK39" s="124"/>
      <c r="TOL39"/>
      <c r="TOM39" s="124"/>
      <c r="TON39"/>
      <c r="TOO39" s="124"/>
      <c r="TOP39"/>
      <c r="TOQ39" s="124"/>
      <c r="TOR39"/>
      <c r="TOS39" s="124"/>
      <c r="TOT39"/>
      <c r="TOU39" s="124"/>
      <c r="TOV39"/>
      <c r="TOW39" s="124"/>
      <c r="TOX39"/>
      <c r="TOY39" s="124"/>
      <c r="TOZ39"/>
      <c r="TPA39" s="124"/>
      <c r="TPB39"/>
      <c r="TPC39" s="124"/>
      <c r="TPD39"/>
      <c r="TPE39" s="124"/>
      <c r="TPF39"/>
      <c r="TPG39" s="124"/>
      <c r="TPH39"/>
      <c r="TPI39" s="124"/>
      <c r="TPJ39"/>
      <c r="TPK39" s="124"/>
      <c r="TPL39"/>
      <c r="TPM39" s="124"/>
      <c r="TPN39"/>
      <c r="TPO39" s="124"/>
      <c r="TPP39"/>
      <c r="TPQ39" s="124"/>
      <c r="TPR39"/>
      <c r="TPS39" s="124"/>
      <c r="TPT39"/>
      <c r="TPU39" s="124"/>
      <c r="TPV39"/>
      <c r="TPW39" s="124"/>
      <c r="TPX39"/>
      <c r="TPY39" s="124"/>
      <c r="TPZ39"/>
      <c r="TQA39" s="124"/>
      <c r="TQB39"/>
      <c r="TQC39" s="124"/>
      <c r="TQD39"/>
      <c r="TQE39" s="124"/>
      <c r="TQF39"/>
      <c r="TQG39" s="124"/>
      <c r="TQH39"/>
      <c r="TQI39" s="124"/>
      <c r="TQJ39"/>
      <c r="TQK39" s="124"/>
      <c r="TQL39"/>
      <c r="TQM39" s="124"/>
      <c r="TQN39"/>
      <c r="TQO39" s="124"/>
      <c r="TQP39"/>
      <c r="TQQ39" s="124"/>
      <c r="TQR39"/>
      <c r="TQS39" s="124"/>
      <c r="TQT39"/>
      <c r="TQU39" s="124"/>
      <c r="TQV39"/>
      <c r="TQW39" s="124"/>
      <c r="TQX39"/>
      <c r="TQY39" s="124"/>
      <c r="TQZ39"/>
      <c r="TRA39" s="124"/>
      <c r="TRB39"/>
      <c r="TRC39" s="124"/>
      <c r="TRD39"/>
      <c r="TRE39" s="124"/>
      <c r="TRF39"/>
      <c r="TRG39" s="124"/>
      <c r="TRH39"/>
      <c r="TRI39" s="124"/>
      <c r="TRJ39"/>
      <c r="TRK39" s="124"/>
      <c r="TRL39"/>
      <c r="TRM39" s="124"/>
      <c r="TRN39"/>
      <c r="TRO39" s="124"/>
      <c r="TRP39"/>
      <c r="TRQ39" s="124"/>
      <c r="TRR39"/>
      <c r="TRS39" s="124"/>
      <c r="TRT39"/>
      <c r="TRU39" s="124"/>
      <c r="TRV39"/>
      <c r="TRW39" s="124"/>
      <c r="TRX39"/>
      <c r="TRY39" s="124"/>
      <c r="TRZ39"/>
      <c r="TSA39" s="124"/>
      <c r="TSB39"/>
      <c r="TSC39" s="124"/>
      <c r="TSD39"/>
      <c r="TSE39" s="124"/>
      <c r="TSF39"/>
      <c r="TSG39" s="124"/>
      <c r="TSH39"/>
      <c r="TSI39" s="124"/>
      <c r="TSJ39"/>
      <c r="TSK39" s="124"/>
      <c r="TSL39"/>
      <c r="TSM39" s="124"/>
      <c r="TSN39"/>
      <c r="TSO39" s="124"/>
      <c r="TSP39"/>
      <c r="TSQ39" s="124"/>
      <c r="TSR39"/>
      <c r="TSS39" s="124"/>
      <c r="TST39"/>
      <c r="TSU39" s="124"/>
      <c r="TSV39"/>
      <c r="TSW39" s="124"/>
      <c r="TSX39"/>
      <c r="TSY39" s="124"/>
      <c r="TSZ39"/>
      <c r="TTA39" s="124"/>
      <c r="TTB39"/>
      <c r="TTC39" s="124"/>
      <c r="TTD39"/>
      <c r="TTE39" s="124"/>
      <c r="TTF39"/>
      <c r="TTG39" s="124"/>
      <c r="TTH39"/>
      <c r="TTI39" s="124"/>
      <c r="TTJ39"/>
      <c r="TTK39" s="124"/>
      <c r="TTL39"/>
      <c r="TTM39" s="124"/>
      <c r="TTN39"/>
      <c r="TTO39" s="124"/>
      <c r="TTP39"/>
      <c r="TTQ39" s="124"/>
      <c r="TTR39"/>
      <c r="TTS39" s="124"/>
      <c r="TTT39"/>
      <c r="TTU39" s="124"/>
      <c r="TTV39"/>
      <c r="TTW39" s="124"/>
      <c r="TTX39"/>
      <c r="TTY39" s="124"/>
      <c r="TTZ39"/>
      <c r="TUA39" s="124"/>
      <c r="TUB39"/>
      <c r="TUC39" s="124"/>
      <c r="TUD39"/>
      <c r="TUE39" s="124"/>
      <c r="TUF39"/>
      <c r="TUG39" s="124"/>
      <c r="TUH39"/>
      <c r="TUI39" s="124"/>
      <c r="TUJ39"/>
      <c r="TUK39" s="124"/>
      <c r="TUL39"/>
      <c r="TUM39" s="124"/>
      <c r="TUN39"/>
      <c r="TUO39" s="124"/>
      <c r="TUP39"/>
      <c r="TUQ39" s="124"/>
      <c r="TUR39"/>
      <c r="TUS39" s="124"/>
      <c r="TUT39"/>
      <c r="TUU39" s="124"/>
      <c r="TUV39"/>
      <c r="TUW39" s="124"/>
      <c r="TUX39"/>
      <c r="TUY39" s="124"/>
      <c r="TUZ39"/>
      <c r="TVA39" s="124"/>
      <c r="TVB39"/>
      <c r="TVC39" s="124"/>
      <c r="TVD39"/>
      <c r="TVE39" s="124"/>
      <c r="TVF39"/>
      <c r="TVG39" s="124"/>
      <c r="TVH39"/>
      <c r="TVI39" s="124"/>
      <c r="TVJ39"/>
      <c r="TVK39" s="124"/>
      <c r="TVL39"/>
      <c r="TVM39" s="124"/>
      <c r="TVN39"/>
      <c r="TVO39" s="124"/>
      <c r="TVP39"/>
      <c r="TVQ39" s="124"/>
      <c r="TVR39"/>
      <c r="TVS39" s="124"/>
      <c r="TVT39"/>
      <c r="TVU39" s="124"/>
      <c r="TVV39"/>
      <c r="TVW39" s="124"/>
      <c r="TVX39"/>
      <c r="TVY39" s="124"/>
      <c r="TVZ39"/>
      <c r="TWA39" s="124"/>
      <c r="TWB39"/>
      <c r="TWC39" s="124"/>
      <c r="TWD39"/>
      <c r="TWE39" s="124"/>
      <c r="TWF39"/>
      <c r="TWG39" s="124"/>
      <c r="TWH39"/>
      <c r="TWI39" s="124"/>
      <c r="TWJ39"/>
      <c r="TWK39" s="124"/>
      <c r="TWL39"/>
      <c r="TWM39" s="124"/>
      <c r="TWN39"/>
      <c r="TWO39" s="124"/>
      <c r="TWP39"/>
      <c r="TWQ39" s="124"/>
      <c r="TWR39"/>
      <c r="TWS39" s="124"/>
      <c r="TWT39"/>
      <c r="TWU39" s="124"/>
      <c r="TWV39"/>
      <c r="TWW39" s="124"/>
      <c r="TWX39"/>
      <c r="TWY39" s="124"/>
      <c r="TWZ39"/>
      <c r="TXA39" s="124"/>
      <c r="TXB39"/>
      <c r="TXC39" s="124"/>
      <c r="TXD39"/>
      <c r="TXE39" s="124"/>
      <c r="TXF39"/>
      <c r="TXG39" s="124"/>
      <c r="TXH39"/>
      <c r="TXI39" s="124"/>
      <c r="TXJ39"/>
      <c r="TXK39" s="124"/>
      <c r="TXL39"/>
      <c r="TXM39" s="124"/>
      <c r="TXN39"/>
      <c r="TXO39" s="124"/>
      <c r="TXP39"/>
      <c r="TXQ39" s="124"/>
      <c r="TXR39"/>
      <c r="TXS39" s="124"/>
      <c r="TXT39"/>
      <c r="TXU39" s="124"/>
      <c r="TXV39"/>
      <c r="TXW39" s="124"/>
      <c r="TXX39"/>
      <c r="TXY39" s="124"/>
      <c r="TXZ39"/>
      <c r="TYA39" s="124"/>
      <c r="TYB39"/>
      <c r="TYC39" s="124"/>
      <c r="TYD39"/>
      <c r="TYE39" s="124"/>
      <c r="TYF39"/>
      <c r="TYG39" s="124"/>
      <c r="TYH39"/>
      <c r="TYI39" s="124"/>
      <c r="TYJ39"/>
      <c r="TYK39" s="124"/>
      <c r="TYL39"/>
      <c r="TYM39" s="124"/>
      <c r="TYN39"/>
      <c r="TYO39" s="124"/>
      <c r="TYP39"/>
      <c r="TYQ39" s="124"/>
      <c r="TYR39"/>
      <c r="TYS39" s="124"/>
      <c r="TYT39"/>
      <c r="TYU39" s="124"/>
      <c r="TYV39"/>
      <c r="TYW39" s="124"/>
      <c r="TYX39"/>
      <c r="TYY39" s="124"/>
      <c r="TYZ39"/>
      <c r="TZA39" s="124"/>
      <c r="TZB39"/>
      <c r="TZC39" s="124"/>
      <c r="TZD39"/>
      <c r="TZE39" s="124"/>
      <c r="TZF39"/>
      <c r="TZG39" s="124"/>
      <c r="TZH39"/>
      <c r="TZI39" s="124"/>
      <c r="TZJ39"/>
      <c r="TZK39" s="124"/>
      <c r="TZL39"/>
      <c r="TZM39" s="124"/>
      <c r="TZN39"/>
      <c r="TZO39" s="124"/>
      <c r="TZP39"/>
      <c r="TZQ39" s="124"/>
      <c r="TZR39"/>
      <c r="TZS39" s="124"/>
      <c r="TZT39"/>
      <c r="TZU39" s="124"/>
      <c r="TZV39"/>
      <c r="TZW39" s="124"/>
      <c r="TZX39"/>
      <c r="TZY39" s="124"/>
      <c r="TZZ39"/>
      <c r="UAA39" s="124"/>
      <c r="UAB39"/>
      <c r="UAC39" s="124"/>
      <c r="UAD39"/>
      <c r="UAE39" s="124"/>
      <c r="UAF39"/>
      <c r="UAG39" s="124"/>
      <c r="UAH39"/>
      <c r="UAI39" s="124"/>
      <c r="UAJ39"/>
      <c r="UAK39" s="124"/>
      <c r="UAL39"/>
      <c r="UAM39" s="124"/>
      <c r="UAN39"/>
      <c r="UAO39" s="124"/>
      <c r="UAP39"/>
      <c r="UAQ39" s="124"/>
      <c r="UAR39"/>
      <c r="UAS39" s="124"/>
      <c r="UAT39"/>
      <c r="UAU39" s="124"/>
      <c r="UAV39"/>
      <c r="UAW39" s="124"/>
      <c r="UAX39"/>
      <c r="UAY39" s="124"/>
      <c r="UAZ39"/>
      <c r="UBA39" s="124"/>
      <c r="UBB39"/>
      <c r="UBC39" s="124"/>
      <c r="UBD39"/>
      <c r="UBE39" s="124"/>
      <c r="UBF39"/>
      <c r="UBG39" s="124"/>
      <c r="UBH39"/>
      <c r="UBI39" s="124"/>
      <c r="UBJ39"/>
      <c r="UBK39" s="124"/>
      <c r="UBL39"/>
      <c r="UBM39" s="124"/>
      <c r="UBN39"/>
      <c r="UBO39" s="124"/>
      <c r="UBP39"/>
      <c r="UBQ39" s="124"/>
      <c r="UBR39"/>
      <c r="UBS39" s="124"/>
      <c r="UBT39"/>
      <c r="UBU39" s="124"/>
      <c r="UBV39"/>
      <c r="UBW39" s="124"/>
      <c r="UBX39"/>
      <c r="UBY39" s="124"/>
      <c r="UBZ39"/>
      <c r="UCA39" s="124"/>
      <c r="UCB39"/>
      <c r="UCC39" s="124"/>
      <c r="UCD39"/>
      <c r="UCE39" s="124"/>
      <c r="UCF39"/>
      <c r="UCG39" s="124"/>
      <c r="UCH39"/>
      <c r="UCI39" s="124"/>
      <c r="UCJ39"/>
      <c r="UCK39" s="124"/>
      <c r="UCL39"/>
      <c r="UCM39" s="124"/>
      <c r="UCN39"/>
      <c r="UCO39" s="124"/>
      <c r="UCP39"/>
      <c r="UCQ39" s="124"/>
      <c r="UCR39"/>
      <c r="UCS39" s="124"/>
      <c r="UCT39"/>
      <c r="UCU39" s="124"/>
      <c r="UCV39"/>
      <c r="UCW39" s="124"/>
      <c r="UCX39"/>
      <c r="UCY39" s="124"/>
      <c r="UCZ39"/>
      <c r="UDA39" s="124"/>
      <c r="UDB39"/>
      <c r="UDC39" s="124"/>
      <c r="UDD39"/>
      <c r="UDE39" s="124"/>
      <c r="UDF39"/>
      <c r="UDG39" s="124"/>
      <c r="UDH39"/>
      <c r="UDI39" s="124"/>
      <c r="UDJ39"/>
      <c r="UDK39" s="124"/>
      <c r="UDL39"/>
      <c r="UDM39" s="124"/>
      <c r="UDN39"/>
      <c r="UDO39" s="124"/>
      <c r="UDP39"/>
      <c r="UDQ39" s="124"/>
      <c r="UDR39"/>
      <c r="UDS39" s="124"/>
      <c r="UDT39"/>
      <c r="UDU39" s="124"/>
      <c r="UDV39"/>
      <c r="UDW39" s="124"/>
      <c r="UDX39"/>
      <c r="UDY39" s="124"/>
      <c r="UDZ39"/>
      <c r="UEA39" s="124"/>
      <c r="UEB39"/>
      <c r="UEC39" s="124"/>
      <c r="UED39"/>
      <c r="UEE39" s="124"/>
      <c r="UEF39"/>
      <c r="UEG39" s="124"/>
      <c r="UEH39"/>
      <c r="UEI39" s="124"/>
      <c r="UEJ39"/>
      <c r="UEK39" s="124"/>
      <c r="UEL39"/>
      <c r="UEM39" s="124"/>
      <c r="UEN39"/>
      <c r="UEO39" s="124"/>
      <c r="UEP39"/>
      <c r="UEQ39" s="124"/>
      <c r="UER39"/>
      <c r="UES39" s="124"/>
      <c r="UET39"/>
      <c r="UEU39" s="124"/>
      <c r="UEV39"/>
      <c r="UEW39" s="124"/>
      <c r="UEX39"/>
      <c r="UEY39" s="124"/>
      <c r="UEZ39"/>
      <c r="UFA39" s="124"/>
      <c r="UFB39"/>
      <c r="UFC39" s="124"/>
      <c r="UFD39"/>
      <c r="UFE39" s="124"/>
      <c r="UFF39"/>
      <c r="UFG39" s="124"/>
      <c r="UFH39"/>
      <c r="UFI39" s="124"/>
      <c r="UFJ39"/>
      <c r="UFK39" s="124"/>
      <c r="UFL39"/>
      <c r="UFM39" s="124"/>
      <c r="UFN39"/>
      <c r="UFO39" s="124"/>
      <c r="UFP39"/>
      <c r="UFQ39" s="124"/>
      <c r="UFR39"/>
      <c r="UFS39" s="124"/>
      <c r="UFT39"/>
      <c r="UFU39" s="124"/>
      <c r="UFV39"/>
      <c r="UFW39" s="124"/>
      <c r="UFX39"/>
      <c r="UFY39" s="124"/>
      <c r="UFZ39"/>
      <c r="UGA39" s="124"/>
      <c r="UGB39"/>
      <c r="UGC39" s="124"/>
      <c r="UGD39"/>
      <c r="UGE39" s="124"/>
      <c r="UGF39"/>
      <c r="UGG39" s="124"/>
      <c r="UGH39"/>
      <c r="UGI39" s="124"/>
      <c r="UGJ39"/>
      <c r="UGK39" s="124"/>
      <c r="UGL39"/>
      <c r="UGM39" s="124"/>
      <c r="UGN39"/>
      <c r="UGO39" s="124"/>
      <c r="UGP39"/>
      <c r="UGQ39" s="124"/>
      <c r="UGR39"/>
      <c r="UGS39" s="124"/>
      <c r="UGT39"/>
      <c r="UGU39" s="124"/>
      <c r="UGV39"/>
      <c r="UGW39" s="124"/>
      <c r="UGX39"/>
      <c r="UGY39" s="124"/>
      <c r="UGZ39"/>
      <c r="UHA39" s="124"/>
      <c r="UHB39"/>
      <c r="UHC39" s="124"/>
      <c r="UHD39"/>
      <c r="UHE39" s="124"/>
      <c r="UHF39"/>
      <c r="UHG39" s="124"/>
      <c r="UHH39"/>
      <c r="UHI39" s="124"/>
      <c r="UHJ39"/>
      <c r="UHK39" s="124"/>
      <c r="UHL39"/>
      <c r="UHM39" s="124"/>
      <c r="UHN39"/>
      <c r="UHO39" s="124"/>
      <c r="UHP39"/>
      <c r="UHQ39" s="124"/>
      <c r="UHR39"/>
      <c r="UHS39" s="124"/>
      <c r="UHT39"/>
      <c r="UHU39" s="124"/>
      <c r="UHV39"/>
      <c r="UHW39" s="124"/>
      <c r="UHX39"/>
      <c r="UHY39" s="124"/>
      <c r="UHZ39"/>
      <c r="UIA39" s="124"/>
      <c r="UIB39"/>
      <c r="UIC39" s="124"/>
      <c r="UID39"/>
      <c r="UIE39" s="124"/>
      <c r="UIF39"/>
      <c r="UIG39" s="124"/>
      <c r="UIH39"/>
      <c r="UII39" s="124"/>
      <c r="UIJ39"/>
      <c r="UIK39" s="124"/>
      <c r="UIL39"/>
      <c r="UIM39" s="124"/>
      <c r="UIN39"/>
      <c r="UIO39" s="124"/>
      <c r="UIP39"/>
      <c r="UIQ39" s="124"/>
      <c r="UIR39"/>
      <c r="UIS39" s="124"/>
      <c r="UIT39"/>
      <c r="UIU39" s="124"/>
      <c r="UIV39"/>
      <c r="UIW39" s="124"/>
      <c r="UIX39"/>
      <c r="UIY39" s="124"/>
      <c r="UIZ39"/>
      <c r="UJA39" s="124"/>
      <c r="UJB39"/>
      <c r="UJC39" s="124"/>
      <c r="UJD39"/>
      <c r="UJE39" s="124"/>
      <c r="UJF39"/>
      <c r="UJG39" s="124"/>
      <c r="UJH39"/>
      <c r="UJI39" s="124"/>
      <c r="UJJ39"/>
      <c r="UJK39" s="124"/>
      <c r="UJL39"/>
      <c r="UJM39" s="124"/>
      <c r="UJN39"/>
      <c r="UJO39" s="124"/>
      <c r="UJP39"/>
      <c r="UJQ39" s="124"/>
      <c r="UJR39"/>
      <c r="UJS39" s="124"/>
      <c r="UJT39"/>
      <c r="UJU39" s="124"/>
      <c r="UJV39"/>
      <c r="UJW39" s="124"/>
      <c r="UJX39"/>
      <c r="UJY39" s="124"/>
      <c r="UJZ39"/>
      <c r="UKA39" s="124"/>
      <c r="UKB39"/>
      <c r="UKC39" s="124"/>
      <c r="UKD39"/>
      <c r="UKE39" s="124"/>
      <c r="UKF39"/>
      <c r="UKG39" s="124"/>
      <c r="UKH39"/>
      <c r="UKI39" s="124"/>
      <c r="UKJ39"/>
      <c r="UKK39" s="124"/>
      <c r="UKL39"/>
      <c r="UKM39" s="124"/>
      <c r="UKN39"/>
      <c r="UKO39" s="124"/>
      <c r="UKP39"/>
      <c r="UKQ39" s="124"/>
      <c r="UKR39"/>
      <c r="UKS39" s="124"/>
      <c r="UKT39"/>
      <c r="UKU39" s="124"/>
      <c r="UKV39"/>
      <c r="UKW39" s="124"/>
      <c r="UKX39"/>
      <c r="UKY39" s="124"/>
      <c r="UKZ39"/>
      <c r="ULA39" s="124"/>
      <c r="ULB39"/>
      <c r="ULC39" s="124"/>
      <c r="ULD39"/>
      <c r="ULE39" s="124"/>
      <c r="ULF39"/>
      <c r="ULG39" s="124"/>
      <c r="ULH39"/>
      <c r="ULI39" s="124"/>
      <c r="ULJ39"/>
      <c r="ULK39" s="124"/>
      <c r="ULL39"/>
      <c r="ULM39" s="124"/>
      <c r="ULN39"/>
      <c r="ULO39" s="124"/>
      <c r="ULP39"/>
      <c r="ULQ39" s="124"/>
      <c r="ULR39"/>
      <c r="ULS39" s="124"/>
      <c r="ULT39"/>
      <c r="ULU39" s="124"/>
      <c r="ULV39"/>
      <c r="ULW39" s="124"/>
      <c r="ULX39"/>
      <c r="ULY39" s="124"/>
      <c r="ULZ39"/>
      <c r="UMA39" s="124"/>
      <c r="UMB39"/>
      <c r="UMC39" s="124"/>
      <c r="UMD39"/>
      <c r="UME39" s="124"/>
      <c r="UMF39"/>
      <c r="UMG39" s="124"/>
      <c r="UMH39"/>
      <c r="UMI39" s="124"/>
      <c r="UMJ39"/>
      <c r="UMK39" s="124"/>
      <c r="UML39"/>
      <c r="UMM39" s="124"/>
      <c r="UMN39"/>
      <c r="UMO39" s="124"/>
      <c r="UMP39"/>
      <c r="UMQ39" s="124"/>
      <c r="UMR39"/>
      <c r="UMS39" s="124"/>
      <c r="UMT39"/>
      <c r="UMU39" s="124"/>
      <c r="UMV39"/>
      <c r="UMW39" s="124"/>
      <c r="UMX39"/>
      <c r="UMY39" s="124"/>
      <c r="UMZ39"/>
      <c r="UNA39" s="124"/>
      <c r="UNB39"/>
      <c r="UNC39" s="124"/>
      <c r="UND39"/>
      <c r="UNE39" s="124"/>
      <c r="UNF39"/>
      <c r="UNG39" s="124"/>
      <c r="UNH39"/>
      <c r="UNI39" s="124"/>
      <c r="UNJ39"/>
      <c r="UNK39" s="124"/>
      <c r="UNL39"/>
      <c r="UNM39" s="124"/>
      <c r="UNN39"/>
      <c r="UNO39" s="124"/>
      <c r="UNP39"/>
      <c r="UNQ39" s="124"/>
      <c r="UNR39"/>
      <c r="UNS39" s="124"/>
      <c r="UNT39"/>
      <c r="UNU39" s="124"/>
      <c r="UNV39"/>
      <c r="UNW39" s="124"/>
      <c r="UNX39"/>
      <c r="UNY39" s="124"/>
      <c r="UNZ39"/>
      <c r="UOA39" s="124"/>
      <c r="UOB39"/>
      <c r="UOC39" s="124"/>
      <c r="UOD39"/>
      <c r="UOE39" s="124"/>
      <c r="UOF39"/>
      <c r="UOG39" s="124"/>
      <c r="UOH39"/>
      <c r="UOI39" s="124"/>
      <c r="UOJ39"/>
      <c r="UOK39" s="124"/>
      <c r="UOL39"/>
      <c r="UOM39" s="124"/>
      <c r="UON39"/>
      <c r="UOO39" s="124"/>
      <c r="UOP39"/>
      <c r="UOQ39" s="124"/>
      <c r="UOR39"/>
      <c r="UOS39" s="124"/>
      <c r="UOT39"/>
      <c r="UOU39" s="124"/>
      <c r="UOV39"/>
      <c r="UOW39" s="124"/>
      <c r="UOX39"/>
      <c r="UOY39" s="124"/>
      <c r="UOZ39"/>
      <c r="UPA39" s="124"/>
      <c r="UPB39"/>
      <c r="UPC39" s="124"/>
      <c r="UPD39"/>
      <c r="UPE39" s="124"/>
      <c r="UPF39"/>
      <c r="UPG39" s="124"/>
      <c r="UPH39"/>
      <c r="UPI39" s="124"/>
      <c r="UPJ39"/>
      <c r="UPK39" s="124"/>
      <c r="UPL39"/>
      <c r="UPM39" s="124"/>
      <c r="UPN39"/>
      <c r="UPO39" s="124"/>
      <c r="UPP39"/>
      <c r="UPQ39" s="124"/>
      <c r="UPR39"/>
      <c r="UPS39" s="124"/>
      <c r="UPT39"/>
      <c r="UPU39" s="124"/>
      <c r="UPV39"/>
      <c r="UPW39" s="124"/>
      <c r="UPX39"/>
      <c r="UPY39" s="124"/>
      <c r="UPZ39"/>
      <c r="UQA39" s="124"/>
      <c r="UQB39"/>
      <c r="UQC39" s="124"/>
      <c r="UQD39"/>
      <c r="UQE39" s="124"/>
      <c r="UQF39"/>
      <c r="UQG39" s="124"/>
      <c r="UQH39"/>
      <c r="UQI39" s="124"/>
      <c r="UQJ39"/>
      <c r="UQK39" s="124"/>
      <c r="UQL39"/>
      <c r="UQM39" s="124"/>
      <c r="UQN39"/>
      <c r="UQO39" s="124"/>
      <c r="UQP39"/>
      <c r="UQQ39" s="124"/>
      <c r="UQR39"/>
      <c r="UQS39" s="124"/>
      <c r="UQT39"/>
      <c r="UQU39" s="124"/>
      <c r="UQV39"/>
      <c r="UQW39" s="124"/>
      <c r="UQX39"/>
      <c r="UQY39" s="124"/>
      <c r="UQZ39"/>
      <c r="URA39" s="124"/>
      <c r="URB39"/>
      <c r="URC39" s="124"/>
      <c r="URD39"/>
      <c r="URE39" s="124"/>
      <c r="URF39"/>
      <c r="URG39" s="124"/>
      <c r="URH39"/>
      <c r="URI39" s="124"/>
      <c r="URJ39"/>
      <c r="URK39" s="124"/>
      <c r="URL39"/>
      <c r="URM39" s="124"/>
      <c r="URN39"/>
      <c r="URO39" s="124"/>
      <c r="URP39"/>
      <c r="URQ39" s="124"/>
      <c r="URR39"/>
      <c r="URS39" s="124"/>
      <c r="URT39"/>
      <c r="URU39" s="124"/>
      <c r="URV39"/>
      <c r="URW39" s="124"/>
      <c r="URX39"/>
      <c r="URY39" s="124"/>
      <c r="URZ39"/>
      <c r="USA39" s="124"/>
      <c r="USB39"/>
      <c r="USC39" s="124"/>
      <c r="USD39"/>
      <c r="USE39" s="124"/>
      <c r="USF39"/>
      <c r="USG39" s="124"/>
      <c r="USH39"/>
      <c r="USI39" s="124"/>
      <c r="USJ39"/>
      <c r="USK39" s="124"/>
      <c r="USL39"/>
      <c r="USM39" s="124"/>
      <c r="USN39"/>
      <c r="USO39" s="124"/>
      <c r="USP39"/>
      <c r="USQ39" s="124"/>
      <c r="USR39"/>
      <c r="USS39" s="124"/>
      <c r="UST39"/>
      <c r="USU39" s="124"/>
      <c r="USV39"/>
      <c r="USW39" s="124"/>
      <c r="USX39"/>
      <c r="USY39" s="124"/>
      <c r="USZ39"/>
      <c r="UTA39" s="124"/>
      <c r="UTB39"/>
      <c r="UTC39" s="124"/>
      <c r="UTD39"/>
      <c r="UTE39" s="124"/>
      <c r="UTF39"/>
      <c r="UTG39" s="124"/>
      <c r="UTH39"/>
      <c r="UTI39" s="124"/>
      <c r="UTJ39"/>
      <c r="UTK39" s="124"/>
      <c r="UTL39"/>
      <c r="UTM39" s="124"/>
      <c r="UTN39"/>
      <c r="UTO39" s="124"/>
      <c r="UTP39"/>
      <c r="UTQ39" s="124"/>
      <c r="UTR39"/>
      <c r="UTS39" s="124"/>
      <c r="UTT39"/>
      <c r="UTU39" s="124"/>
      <c r="UTV39"/>
      <c r="UTW39" s="124"/>
      <c r="UTX39"/>
      <c r="UTY39" s="124"/>
      <c r="UTZ39"/>
      <c r="UUA39" s="124"/>
      <c r="UUB39"/>
      <c r="UUC39" s="124"/>
      <c r="UUD39"/>
      <c r="UUE39" s="124"/>
      <c r="UUF39"/>
      <c r="UUG39" s="124"/>
      <c r="UUH39"/>
      <c r="UUI39" s="124"/>
      <c r="UUJ39"/>
      <c r="UUK39" s="124"/>
      <c r="UUL39"/>
      <c r="UUM39" s="124"/>
      <c r="UUN39"/>
      <c r="UUO39" s="124"/>
      <c r="UUP39"/>
      <c r="UUQ39" s="124"/>
      <c r="UUR39"/>
      <c r="UUS39" s="124"/>
      <c r="UUT39"/>
      <c r="UUU39" s="124"/>
      <c r="UUV39"/>
      <c r="UUW39" s="124"/>
      <c r="UUX39"/>
      <c r="UUY39" s="124"/>
      <c r="UUZ39"/>
      <c r="UVA39" s="124"/>
      <c r="UVB39"/>
      <c r="UVC39" s="124"/>
      <c r="UVD39"/>
      <c r="UVE39" s="124"/>
      <c r="UVF39"/>
      <c r="UVG39" s="124"/>
      <c r="UVH39"/>
      <c r="UVI39" s="124"/>
      <c r="UVJ39"/>
      <c r="UVK39" s="124"/>
      <c r="UVL39"/>
      <c r="UVM39" s="124"/>
      <c r="UVN39"/>
      <c r="UVO39" s="124"/>
      <c r="UVP39"/>
      <c r="UVQ39" s="124"/>
      <c r="UVR39"/>
      <c r="UVS39" s="124"/>
      <c r="UVT39"/>
      <c r="UVU39" s="124"/>
      <c r="UVV39"/>
      <c r="UVW39" s="124"/>
      <c r="UVX39"/>
      <c r="UVY39" s="124"/>
      <c r="UVZ39"/>
      <c r="UWA39" s="124"/>
      <c r="UWB39"/>
      <c r="UWC39" s="124"/>
      <c r="UWD39"/>
      <c r="UWE39" s="124"/>
      <c r="UWF39"/>
      <c r="UWG39" s="124"/>
      <c r="UWH39"/>
      <c r="UWI39" s="124"/>
      <c r="UWJ39"/>
      <c r="UWK39" s="124"/>
      <c r="UWL39"/>
      <c r="UWM39" s="124"/>
      <c r="UWN39"/>
      <c r="UWO39" s="124"/>
      <c r="UWP39"/>
      <c r="UWQ39" s="124"/>
      <c r="UWR39"/>
      <c r="UWS39" s="124"/>
      <c r="UWT39"/>
      <c r="UWU39" s="124"/>
      <c r="UWV39"/>
      <c r="UWW39" s="124"/>
      <c r="UWX39"/>
      <c r="UWY39" s="124"/>
      <c r="UWZ39"/>
      <c r="UXA39" s="124"/>
      <c r="UXB39"/>
      <c r="UXC39" s="124"/>
      <c r="UXD39"/>
      <c r="UXE39" s="124"/>
      <c r="UXF39"/>
      <c r="UXG39" s="124"/>
      <c r="UXH39"/>
      <c r="UXI39" s="124"/>
      <c r="UXJ39"/>
      <c r="UXK39" s="124"/>
      <c r="UXL39"/>
      <c r="UXM39" s="124"/>
      <c r="UXN39"/>
      <c r="UXO39" s="124"/>
      <c r="UXP39"/>
      <c r="UXQ39" s="124"/>
      <c r="UXR39"/>
      <c r="UXS39" s="124"/>
      <c r="UXT39"/>
      <c r="UXU39" s="124"/>
      <c r="UXV39"/>
      <c r="UXW39" s="124"/>
      <c r="UXX39"/>
      <c r="UXY39" s="124"/>
      <c r="UXZ39"/>
      <c r="UYA39" s="124"/>
      <c r="UYB39"/>
      <c r="UYC39" s="124"/>
      <c r="UYD39"/>
      <c r="UYE39" s="124"/>
      <c r="UYF39"/>
      <c r="UYG39" s="124"/>
      <c r="UYH39"/>
      <c r="UYI39" s="124"/>
      <c r="UYJ39"/>
      <c r="UYK39" s="124"/>
      <c r="UYL39"/>
      <c r="UYM39" s="124"/>
      <c r="UYN39"/>
      <c r="UYO39" s="124"/>
      <c r="UYP39"/>
      <c r="UYQ39" s="124"/>
      <c r="UYR39"/>
      <c r="UYS39" s="124"/>
      <c r="UYT39"/>
      <c r="UYU39" s="124"/>
      <c r="UYV39"/>
      <c r="UYW39" s="124"/>
      <c r="UYX39"/>
      <c r="UYY39" s="124"/>
      <c r="UYZ39"/>
      <c r="UZA39" s="124"/>
      <c r="UZB39"/>
      <c r="UZC39" s="124"/>
      <c r="UZD39"/>
      <c r="UZE39" s="124"/>
      <c r="UZF39"/>
      <c r="UZG39" s="124"/>
      <c r="UZH39"/>
      <c r="UZI39" s="124"/>
      <c r="UZJ39"/>
      <c r="UZK39" s="124"/>
      <c r="UZL39"/>
      <c r="UZM39" s="124"/>
      <c r="UZN39"/>
      <c r="UZO39" s="124"/>
      <c r="UZP39"/>
      <c r="UZQ39" s="124"/>
      <c r="UZR39"/>
      <c r="UZS39" s="124"/>
      <c r="UZT39"/>
      <c r="UZU39" s="124"/>
      <c r="UZV39"/>
      <c r="UZW39" s="124"/>
      <c r="UZX39"/>
      <c r="UZY39" s="124"/>
      <c r="UZZ39"/>
      <c r="VAA39" s="124"/>
      <c r="VAB39"/>
      <c r="VAC39" s="124"/>
      <c r="VAD39"/>
      <c r="VAE39" s="124"/>
      <c r="VAF39"/>
      <c r="VAG39" s="124"/>
      <c r="VAH39"/>
      <c r="VAI39" s="124"/>
      <c r="VAJ39"/>
      <c r="VAK39" s="124"/>
      <c r="VAL39"/>
      <c r="VAM39" s="124"/>
      <c r="VAN39"/>
      <c r="VAO39" s="124"/>
      <c r="VAP39"/>
      <c r="VAQ39" s="124"/>
      <c r="VAR39"/>
      <c r="VAS39" s="124"/>
      <c r="VAT39"/>
      <c r="VAU39" s="124"/>
      <c r="VAV39"/>
      <c r="VAW39" s="124"/>
      <c r="VAX39"/>
      <c r="VAY39" s="124"/>
      <c r="VAZ39"/>
      <c r="VBA39" s="124"/>
      <c r="VBB39"/>
      <c r="VBC39" s="124"/>
      <c r="VBD39"/>
      <c r="VBE39" s="124"/>
      <c r="VBF39"/>
      <c r="VBG39" s="124"/>
      <c r="VBH39"/>
      <c r="VBI39" s="124"/>
      <c r="VBJ39"/>
      <c r="VBK39" s="124"/>
      <c r="VBL39"/>
      <c r="VBM39" s="124"/>
      <c r="VBN39"/>
      <c r="VBO39" s="124"/>
      <c r="VBP39"/>
      <c r="VBQ39" s="124"/>
      <c r="VBR39"/>
      <c r="VBS39" s="124"/>
      <c r="VBT39"/>
      <c r="VBU39" s="124"/>
      <c r="VBV39"/>
      <c r="VBW39" s="124"/>
      <c r="VBX39"/>
      <c r="VBY39" s="124"/>
      <c r="VBZ39"/>
      <c r="VCA39" s="124"/>
      <c r="VCB39"/>
      <c r="VCC39" s="124"/>
      <c r="VCD39"/>
      <c r="VCE39" s="124"/>
      <c r="VCF39"/>
      <c r="VCG39" s="124"/>
      <c r="VCH39"/>
      <c r="VCI39" s="124"/>
      <c r="VCJ39"/>
      <c r="VCK39" s="124"/>
      <c r="VCL39"/>
      <c r="VCM39" s="124"/>
      <c r="VCN39"/>
      <c r="VCO39" s="124"/>
      <c r="VCP39"/>
      <c r="VCQ39" s="124"/>
      <c r="VCR39"/>
      <c r="VCS39" s="124"/>
      <c r="VCT39"/>
      <c r="VCU39" s="124"/>
      <c r="VCV39"/>
      <c r="VCW39" s="124"/>
      <c r="VCX39"/>
      <c r="VCY39" s="124"/>
      <c r="VCZ39"/>
      <c r="VDA39" s="124"/>
      <c r="VDB39"/>
      <c r="VDC39" s="124"/>
      <c r="VDD39"/>
      <c r="VDE39" s="124"/>
      <c r="VDF39"/>
      <c r="VDG39" s="124"/>
      <c r="VDH39"/>
      <c r="VDI39" s="124"/>
      <c r="VDJ39"/>
      <c r="VDK39" s="124"/>
      <c r="VDL39"/>
      <c r="VDM39" s="124"/>
      <c r="VDN39"/>
      <c r="VDO39" s="124"/>
      <c r="VDP39"/>
      <c r="VDQ39" s="124"/>
      <c r="VDR39"/>
      <c r="VDS39" s="124"/>
      <c r="VDT39"/>
      <c r="VDU39" s="124"/>
      <c r="VDV39"/>
      <c r="VDW39" s="124"/>
      <c r="VDX39"/>
      <c r="VDY39" s="124"/>
      <c r="VDZ39"/>
      <c r="VEA39" s="124"/>
      <c r="VEB39"/>
      <c r="VEC39" s="124"/>
      <c r="VED39"/>
      <c r="VEE39" s="124"/>
      <c r="VEF39"/>
      <c r="VEG39" s="124"/>
      <c r="VEH39"/>
      <c r="VEI39" s="124"/>
      <c r="VEJ39"/>
      <c r="VEK39" s="124"/>
      <c r="VEL39"/>
      <c r="VEM39" s="124"/>
      <c r="VEN39"/>
      <c r="VEO39" s="124"/>
      <c r="VEP39"/>
      <c r="VEQ39" s="124"/>
      <c r="VER39"/>
      <c r="VES39" s="124"/>
      <c r="VET39"/>
      <c r="VEU39" s="124"/>
      <c r="VEV39"/>
      <c r="VEW39" s="124"/>
      <c r="VEX39"/>
      <c r="VEY39" s="124"/>
      <c r="VEZ39"/>
      <c r="VFA39" s="124"/>
      <c r="VFB39"/>
      <c r="VFC39" s="124"/>
      <c r="VFD39"/>
      <c r="VFE39" s="124"/>
      <c r="VFF39"/>
      <c r="VFG39" s="124"/>
      <c r="VFH39"/>
      <c r="VFI39" s="124"/>
      <c r="VFJ39"/>
      <c r="VFK39" s="124"/>
      <c r="VFL39"/>
      <c r="VFM39" s="124"/>
      <c r="VFN39"/>
      <c r="VFO39" s="124"/>
      <c r="VFP39"/>
      <c r="VFQ39" s="124"/>
      <c r="VFR39"/>
      <c r="VFS39" s="124"/>
      <c r="VFT39"/>
      <c r="VFU39" s="124"/>
      <c r="VFV39"/>
      <c r="VFW39" s="124"/>
      <c r="VFX39"/>
      <c r="VFY39" s="124"/>
      <c r="VFZ39"/>
      <c r="VGA39" s="124"/>
      <c r="VGB39"/>
      <c r="VGC39" s="124"/>
      <c r="VGD39"/>
      <c r="VGE39" s="124"/>
      <c r="VGF39"/>
      <c r="VGG39" s="124"/>
      <c r="VGH39"/>
      <c r="VGI39" s="124"/>
      <c r="VGJ39"/>
      <c r="VGK39" s="124"/>
      <c r="VGL39"/>
      <c r="VGM39" s="124"/>
      <c r="VGN39"/>
      <c r="VGO39" s="124"/>
      <c r="VGP39"/>
      <c r="VGQ39" s="124"/>
      <c r="VGR39"/>
      <c r="VGS39" s="124"/>
      <c r="VGT39"/>
      <c r="VGU39" s="124"/>
      <c r="VGV39"/>
      <c r="VGW39" s="124"/>
      <c r="VGX39"/>
      <c r="VGY39" s="124"/>
      <c r="VGZ39"/>
      <c r="VHA39" s="124"/>
      <c r="VHB39"/>
      <c r="VHC39" s="124"/>
      <c r="VHD39"/>
      <c r="VHE39" s="124"/>
      <c r="VHF39"/>
      <c r="VHG39" s="124"/>
      <c r="VHH39"/>
      <c r="VHI39" s="124"/>
      <c r="VHJ39"/>
      <c r="VHK39" s="124"/>
      <c r="VHL39"/>
      <c r="VHM39" s="124"/>
      <c r="VHN39"/>
      <c r="VHO39" s="124"/>
      <c r="VHP39"/>
      <c r="VHQ39" s="124"/>
      <c r="VHR39"/>
      <c r="VHS39" s="124"/>
      <c r="VHT39"/>
      <c r="VHU39" s="124"/>
      <c r="VHV39"/>
      <c r="VHW39" s="124"/>
      <c r="VHX39"/>
      <c r="VHY39" s="124"/>
      <c r="VHZ39"/>
      <c r="VIA39" s="124"/>
      <c r="VIB39"/>
      <c r="VIC39" s="124"/>
      <c r="VID39"/>
      <c r="VIE39" s="124"/>
      <c r="VIF39"/>
      <c r="VIG39" s="124"/>
      <c r="VIH39"/>
      <c r="VII39" s="124"/>
      <c r="VIJ39"/>
      <c r="VIK39" s="124"/>
      <c r="VIL39"/>
      <c r="VIM39" s="124"/>
      <c r="VIN39"/>
      <c r="VIO39" s="124"/>
      <c r="VIP39"/>
      <c r="VIQ39" s="124"/>
      <c r="VIR39"/>
      <c r="VIS39" s="124"/>
      <c r="VIT39"/>
      <c r="VIU39" s="124"/>
      <c r="VIV39"/>
      <c r="VIW39" s="124"/>
      <c r="VIX39"/>
      <c r="VIY39" s="124"/>
      <c r="VIZ39"/>
      <c r="VJA39" s="124"/>
      <c r="VJB39"/>
      <c r="VJC39" s="124"/>
      <c r="VJD39"/>
      <c r="VJE39" s="124"/>
      <c r="VJF39"/>
      <c r="VJG39" s="124"/>
      <c r="VJH39"/>
      <c r="VJI39" s="124"/>
      <c r="VJJ39"/>
      <c r="VJK39" s="124"/>
      <c r="VJL39"/>
      <c r="VJM39" s="124"/>
      <c r="VJN39"/>
      <c r="VJO39" s="124"/>
      <c r="VJP39"/>
      <c r="VJQ39" s="124"/>
      <c r="VJR39"/>
      <c r="VJS39" s="124"/>
      <c r="VJT39"/>
      <c r="VJU39" s="124"/>
      <c r="VJV39"/>
      <c r="VJW39" s="124"/>
      <c r="VJX39"/>
      <c r="VJY39" s="124"/>
      <c r="VJZ39"/>
      <c r="VKA39" s="124"/>
      <c r="VKB39"/>
      <c r="VKC39" s="124"/>
      <c r="VKD39"/>
      <c r="VKE39" s="124"/>
      <c r="VKF39"/>
      <c r="VKG39" s="124"/>
      <c r="VKH39"/>
      <c r="VKI39" s="124"/>
      <c r="VKJ39"/>
      <c r="VKK39" s="124"/>
      <c r="VKL39"/>
      <c r="VKM39" s="124"/>
      <c r="VKN39"/>
      <c r="VKO39" s="124"/>
      <c r="VKP39"/>
      <c r="VKQ39" s="124"/>
      <c r="VKR39"/>
      <c r="VKS39" s="124"/>
      <c r="VKT39"/>
      <c r="VKU39" s="124"/>
      <c r="VKV39"/>
      <c r="VKW39" s="124"/>
      <c r="VKX39"/>
      <c r="VKY39" s="124"/>
      <c r="VKZ39"/>
      <c r="VLA39" s="124"/>
      <c r="VLB39"/>
      <c r="VLC39" s="124"/>
      <c r="VLD39"/>
      <c r="VLE39" s="124"/>
      <c r="VLF39"/>
      <c r="VLG39" s="124"/>
      <c r="VLH39"/>
      <c r="VLI39" s="124"/>
      <c r="VLJ39"/>
      <c r="VLK39" s="124"/>
      <c r="VLL39"/>
      <c r="VLM39" s="124"/>
      <c r="VLN39"/>
      <c r="VLO39" s="124"/>
      <c r="VLP39"/>
      <c r="VLQ39" s="124"/>
      <c r="VLR39"/>
      <c r="VLS39" s="124"/>
      <c r="VLT39"/>
      <c r="VLU39" s="124"/>
      <c r="VLV39"/>
      <c r="VLW39" s="124"/>
      <c r="VLX39"/>
      <c r="VLY39" s="124"/>
      <c r="VLZ39"/>
      <c r="VMA39" s="124"/>
      <c r="VMB39"/>
      <c r="VMC39" s="124"/>
      <c r="VMD39"/>
      <c r="VME39" s="124"/>
      <c r="VMF39"/>
      <c r="VMG39" s="124"/>
      <c r="VMH39"/>
      <c r="VMI39" s="124"/>
      <c r="VMJ39"/>
      <c r="VMK39" s="124"/>
      <c r="VML39"/>
      <c r="VMM39" s="124"/>
      <c r="VMN39"/>
      <c r="VMO39" s="124"/>
      <c r="VMP39"/>
      <c r="VMQ39" s="124"/>
      <c r="VMR39"/>
      <c r="VMS39" s="124"/>
      <c r="VMT39"/>
      <c r="VMU39" s="124"/>
      <c r="VMV39"/>
      <c r="VMW39" s="124"/>
      <c r="VMX39"/>
      <c r="VMY39" s="124"/>
      <c r="VMZ39"/>
      <c r="VNA39" s="124"/>
      <c r="VNB39"/>
      <c r="VNC39" s="124"/>
      <c r="VND39"/>
      <c r="VNE39" s="124"/>
      <c r="VNF39"/>
      <c r="VNG39" s="124"/>
      <c r="VNH39"/>
      <c r="VNI39" s="124"/>
      <c r="VNJ39"/>
      <c r="VNK39" s="124"/>
      <c r="VNL39"/>
      <c r="VNM39" s="124"/>
      <c r="VNN39"/>
      <c r="VNO39" s="124"/>
      <c r="VNP39"/>
      <c r="VNQ39" s="124"/>
      <c r="VNR39"/>
      <c r="VNS39" s="124"/>
      <c r="VNT39"/>
      <c r="VNU39" s="124"/>
      <c r="VNV39"/>
      <c r="VNW39" s="124"/>
      <c r="VNX39"/>
      <c r="VNY39" s="124"/>
      <c r="VNZ39"/>
      <c r="VOA39" s="124"/>
      <c r="VOB39"/>
      <c r="VOC39" s="124"/>
      <c r="VOD39"/>
      <c r="VOE39" s="124"/>
      <c r="VOF39"/>
      <c r="VOG39" s="124"/>
      <c r="VOH39"/>
      <c r="VOI39" s="124"/>
      <c r="VOJ39"/>
      <c r="VOK39" s="124"/>
      <c r="VOL39"/>
      <c r="VOM39" s="124"/>
      <c r="VON39"/>
      <c r="VOO39" s="124"/>
      <c r="VOP39"/>
      <c r="VOQ39" s="124"/>
      <c r="VOR39"/>
      <c r="VOS39" s="124"/>
      <c r="VOT39"/>
      <c r="VOU39" s="124"/>
      <c r="VOV39"/>
      <c r="VOW39" s="124"/>
      <c r="VOX39"/>
      <c r="VOY39" s="124"/>
      <c r="VOZ39"/>
      <c r="VPA39" s="124"/>
      <c r="VPB39"/>
      <c r="VPC39" s="124"/>
      <c r="VPD39"/>
      <c r="VPE39" s="124"/>
      <c r="VPF39"/>
      <c r="VPG39" s="124"/>
      <c r="VPH39"/>
      <c r="VPI39" s="124"/>
      <c r="VPJ39"/>
      <c r="VPK39" s="124"/>
      <c r="VPL39"/>
      <c r="VPM39" s="124"/>
      <c r="VPN39"/>
      <c r="VPO39" s="124"/>
      <c r="VPP39"/>
      <c r="VPQ39" s="124"/>
      <c r="VPR39"/>
      <c r="VPS39" s="124"/>
      <c r="VPT39"/>
      <c r="VPU39" s="124"/>
      <c r="VPV39"/>
      <c r="VPW39" s="124"/>
      <c r="VPX39"/>
      <c r="VPY39" s="124"/>
      <c r="VPZ39"/>
      <c r="VQA39" s="124"/>
      <c r="VQB39"/>
      <c r="VQC39" s="124"/>
      <c r="VQD39"/>
      <c r="VQE39" s="124"/>
      <c r="VQF39"/>
      <c r="VQG39" s="124"/>
      <c r="VQH39"/>
      <c r="VQI39" s="124"/>
      <c r="VQJ39"/>
      <c r="VQK39" s="124"/>
      <c r="VQL39"/>
      <c r="VQM39" s="124"/>
      <c r="VQN39"/>
      <c r="VQO39" s="124"/>
      <c r="VQP39"/>
      <c r="VQQ39" s="124"/>
      <c r="VQR39"/>
      <c r="VQS39" s="124"/>
      <c r="VQT39"/>
      <c r="VQU39" s="124"/>
      <c r="VQV39"/>
      <c r="VQW39" s="124"/>
      <c r="VQX39"/>
      <c r="VQY39" s="124"/>
      <c r="VQZ39"/>
      <c r="VRA39" s="124"/>
      <c r="VRB39"/>
      <c r="VRC39" s="124"/>
      <c r="VRD39"/>
      <c r="VRE39" s="124"/>
      <c r="VRF39"/>
      <c r="VRG39" s="124"/>
      <c r="VRH39"/>
      <c r="VRI39" s="124"/>
      <c r="VRJ39"/>
      <c r="VRK39" s="124"/>
      <c r="VRL39"/>
      <c r="VRM39" s="124"/>
      <c r="VRN39"/>
      <c r="VRO39" s="124"/>
      <c r="VRP39"/>
      <c r="VRQ39" s="124"/>
      <c r="VRR39"/>
      <c r="VRS39" s="124"/>
      <c r="VRT39"/>
      <c r="VRU39" s="124"/>
      <c r="VRV39"/>
      <c r="VRW39" s="124"/>
      <c r="VRX39"/>
      <c r="VRY39" s="124"/>
      <c r="VRZ39"/>
      <c r="VSA39" s="124"/>
      <c r="VSB39"/>
      <c r="VSC39" s="124"/>
      <c r="VSD39"/>
      <c r="VSE39" s="124"/>
      <c r="VSF39"/>
      <c r="VSG39" s="124"/>
      <c r="VSH39"/>
      <c r="VSI39" s="124"/>
      <c r="VSJ39"/>
      <c r="VSK39" s="124"/>
      <c r="VSL39"/>
      <c r="VSM39" s="124"/>
      <c r="VSN39"/>
      <c r="VSO39" s="124"/>
      <c r="VSP39"/>
      <c r="VSQ39" s="124"/>
      <c r="VSR39"/>
      <c r="VSS39" s="124"/>
      <c r="VST39"/>
      <c r="VSU39" s="124"/>
      <c r="VSV39"/>
      <c r="VSW39" s="124"/>
      <c r="VSX39"/>
      <c r="VSY39" s="124"/>
      <c r="VSZ39"/>
      <c r="VTA39" s="124"/>
      <c r="VTB39"/>
      <c r="VTC39" s="124"/>
      <c r="VTD39"/>
      <c r="VTE39" s="124"/>
      <c r="VTF39"/>
      <c r="VTG39" s="124"/>
      <c r="VTH39"/>
      <c r="VTI39" s="124"/>
      <c r="VTJ39"/>
      <c r="VTK39" s="124"/>
      <c r="VTL39"/>
      <c r="VTM39" s="124"/>
      <c r="VTN39"/>
      <c r="VTO39" s="124"/>
      <c r="VTP39"/>
      <c r="VTQ39" s="124"/>
      <c r="VTR39"/>
      <c r="VTS39" s="124"/>
      <c r="VTT39"/>
      <c r="VTU39" s="124"/>
      <c r="VTV39"/>
      <c r="VTW39" s="124"/>
      <c r="VTX39"/>
      <c r="VTY39" s="124"/>
      <c r="VTZ39"/>
      <c r="VUA39" s="124"/>
      <c r="VUB39"/>
      <c r="VUC39" s="124"/>
      <c r="VUD39"/>
      <c r="VUE39" s="124"/>
      <c r="VUF39"/>
      <c r="VUG39" s="124"/>
      <c r="VUH39"/>
      <c r="VUI39" s="124"/>
      <c r="VUJ39"/>
      <c r="VUK39" s="124"/>
      <c r="VUL39"/>
      <c r="VUM39" s="124"/>
      <c r="VUN39"/>
      <c r="VUO39" s="124"/>
      <c r="VUP39"/>
      <c r="VUQ39" s="124"/>
      <c r="VUR39"/>
      <c r="VUS39" s="124"/>
      <c r="VUT39"/>
      <c r="VUU39" s="124"/>
      <c r="VUV39"/>
      <c r="VUW39" s="124"/>
      <c r="VUX39"/>
      <c r="VUY39" s="124"/>
      <c r="VUZ39"/>
      <c r="VVA39" s="124"/>
      <c r="VVB39"/>
      <c r="VVC39" s="124"/>
      <c r="VVD39"/>
      <c r="VVE39" s="124"/>
      <c r="VVF39"/>
      <c r="VVG39" s="124"/>
      <c r="VVH39"/>
      <c r="VVI39" s="124"/>
      <c r="VVJ39"/>
      <c r="VVK39" s="124"/>
      <c r="VVL39"/>
      <c r="VVM39" s="124"/>
      <c r="VVN39"/>
      <c r="VVO39" s="124"/>
      <c r="VVP39"/>
      <c r="VVQ39" s="124"/>
      <c r="VVR39"/>
      <c r="VVS39" s="124"/>
      <c r="VVT39"/>
      <c r="VVU39" s="124"/>
      <c r="VVV39"/>
      <c r="VVW39" s="124"/>
      <c r="VVX39"/>
      <c r="VVY39" s="124"/>
      <c r="VVZ39"/>
      <c r="VWA39" s="124"/>
      <c r="VWB39"/>
      <c r="VWC39" s="124"/>
      <c r="VWD39"/>
      <c r="VWE39" s="124"/>
      <c r="VWF39"/>
      <c r="VWG39" s="124"/>
      <c r="VWH39"/>
      <c r="VWI39" s="124"/>
      <c r="VWJ39"/>
      <c r="VWK39" s="124"/>
      <c r="VWL39"/>
      <c r="VWM39" s="124"/>
      <c r="VWN39"/>
      <c r="VWO39" s="124"/>
      <c r="VWP39"/>
      <c r="VWQ39" s="124"/>
      <c r="VWR39"/>
      <c r="VWS39" s="124"/>
      <c r="VWT39"/>
      <c r="VWU39" s="124"/>
      <c r="VWV39"/>
      <c r="VWW39" s="124"/>
      <c r="VWX39"/>
      <c r="VWY39" s="124"/>
      <c r="VWZ39"/>
      <c r="VXA39" s="124"/>
      <c r="VXB39"/>
      <c r="VXC39" s="124"/>
      <c r="VXD39"/>
      <c r="VXE39" s="124"/>
      <c r="VXF39"/>
      <c r="VXG39" s="124"/>
      <c r="VXH39"/>
      <c r="VXI39" s="124"/>
      <c r="VXJ39"/>
      <c r="VXK39" s="124"/>
      <c r="VXL39"/>
      <c r="VXM39" s="124"/>
      <c r="VXN39"/>
      <c r="VXO39" s="124"/>
      <c r="VXP39"/>
      <c r="VXQ39" s="124"/>
      <c r="VXR39"/>
      <c r="VXS39" s="124"/>
      <c r="VXT39"/>
      <c r="VXU39" s="124"/>
      <c r="VXV39"/>
      <c r="VXW39" s="124"/>
      <c r="VXX39"/>
      <c r="VXY39" s="124"/>
      <c r="VXZ39"/>
      <c r="VYA39" s="124"/>
      <c r="VYB39"/>
      <c r="VYC39" s="124"/>
      <c r="VYD39"/>
      <c r="VYE39" s="124"/>
      <c r="VYF39"/>
      <c r="VYG39" s="124"/>
      <c r="VYH39"/>
      <c r="VYI39" s="124"/>
      <c r="VYJ39"/>
      <c r="VYK39" s="124"/>
      <c r="VYL39"/>
      <c r="VYM39" s="124"/>
      <c r="VYN39"/>
      <c r="VYO39" s="124"/>
      <c r="VYP39"/>
      <c r="VYQ39" s="124"/>
      <c r="VYR39"/>
      <c r="VYS39" s="124"/>
      <c r="VYT39"/>
      <c r="VYU39" s="124"/>
      <c r="VYV39"/>
      <c r="VYW39" s="124"/>
      <c r="VYX39"/>
      <c r="VYY39" s="124"/>
      <c r="VYZ39"/>
      <c r="VZA39" s="124"/>
      <c r="VZB39"/>
      <c r="VZC39" s="124"/>
      <c r="VZD39"/>
      <c r="VZE39" s="124"/>
      <c r="VZF39"/>
      <c r="VZG39" s="124"/>
      <c r="VZH39"/>
      <c r="VZI39" s="124"/>
      <c r="VZJ39"/>
      <c r="VZK39" s="124"/>
      <c r="VZL39"/>
      <c r="VZM39" s="124"/>
      <c r="VZN39"/>
      <c r="VZO39" s="124"/>
      <c r="VZP39"/>
      <c r="VZQ39" s="124"/>
      <c r="VZR39"/>
      <c r="VZS39" s="124"/>
      <c r="VZT39"/>
      <c r="VZU39" s="124"/>
      <c r="VZV39"/>
      <c r="VZW39" s="124"/>
      <c r="VZX39"/>
      <c r="VZY39" s="124"/>
      <c r="VZZ39"/>
      <c r="WAA39" s="124"/>
      <c r="WAB39"/>
      <c r="WAC39" s="124"/>
      <c r="WAD39"/>
      <c r="WAE39" s="124"/>
      <c r="WAF39"/>
      <c r="WAG39" s="124"/>
      <c r="WAH39"/>
      <c r="WAI39" s="124"/>
      <c r="WAJ39"/>
      <c r="WAK39" s="124"/>
      <c r="WAL39"/>
      <c r="WAM39" s="124"/>
      <c r="WAN39"/>
      <c r="WAO39" s="124"/>
      <c r="WAP39"/>
      <c r="WAQ39" s="124"/>
      <c r="WAR39"/>
      <c r="WAS39" s="124"/>
      <c r="WAT39"/>
      <c r="WAU39" s="124"/>
      <c r="WAV39"/>
      <c r="WAW39" s="124"/>
      <c r="WAX39"/>
      <c r="WAY39" s="124"/>
      <c r="WAZ39"/>
      <c r="WBA39" s="124"/>
      <c r="WBB39"/>
      <c r="WBC39" s="124"/>
      <c r="WBD39"/>
      <c r="WBE39" s="124"/>
      <c r="WBF39"/>
      <c r="WBG39" s="124"/>
      <c r="WBH39"/>
      <c r="WBI39" s="124"/>
      <c r="WBJ39"/>
      <c r="WBK39" s="124"/>
      <c r="WBL39"/>
      <c r="WBM39" s="124"/>
      <c r="WBN39"/>
      <c r="WBO39" s="124"/>
      <c r="WBP39"/>
      <c r="WBQ39" s="124"/>
      <c r="WBR39"/>
      <c r="WBS39" s="124"/>
      <c r="WBT39"/>
      <c r="WBU39" s="124"/>
      <c r="WBV39"/>
      <c r="WBW39" s="124"/>
      <c r="WBX39"/>
      <c r="WBY39" s="124"/>
      <c r="WBZ39"/>
      <c r="WCA39" s="124"/>
      <c r="WCB39"/>
      <c r="WCC39" s="124"/>
      <c r="WCD39"/>
      <c r="WCE39" s="124"/>
      <c r="WCF39"/>
      <c r="WCG39" s="124"/>
      <c r="WCH39"/>
      <c r="WCI39" s="124"/>
      <c r="WCJ39"/>
      <c r="WCK39" s="124"/>
      <c r="WCL39"/>
      <c r="WCM39" s="124"/>
      <c r="WCN39"/>
      <c r="WCO39" s="124"/>
      <c r="WCP39"/>
      <c r="WCQ39" s="124"/>
      <c r="WCR39"/>
      <c r="WCS39" s="124"/>
      <c r="WCT39"/>
      <c r="WCU39" s="124"/>
      <c r="WCV39"/>
      <c r="WCW39" s="124"/>
      <c r="WCX39"/>
      <c r="WCY39" s="124"/>
      <c r="WCZ39"/>
      <c r="WDA39" s="124"/>
      <c r="WDB39"/>
      <c r="WDC39" s="124"/>
      <c r="WDD39"/>
      <c r="WDE39" s="124"/>
      <c r="WDF39"/>
      <c r="WDG39" s="124"/>
      <c r="WDH39"/>
      <c r="WDI39" s="124"/>
      <c r="WDJ39"/>
      <c r="WDK39" s="124"/>
      <c r="WDL39"/>
      <c r="WDM39" s="124"/>
      <c r="WDN39"/>
      <c r="WDO39" s="124"/>
      <c r="WDP39"/>
      <c r="WDQ39" s="124"/>
      <c r="WDR39"/>
      <c r="WDS39" s="124"/>
      <c r="WDT39"/>
      <c r="WDU39" s="124"/>
      <c r="WDV39"/>
      <c r="WDW39" s="124"/>
      <c r="WDX39"/>
      <c r="WDY39" s="124"/>
      <c r="WDZ39"/>
      <c r="WEA39" s="124"/>
      <c r="WEB39"/>
      <c r="WEC39" s="124"/>
      <c r="WED39"/>
      <c r="WEE39" s="124"/>
      <c r="WEF39"/>
      <c r="WEG39" s="124"/>
      <c r="WEH39"/>
      <c r="WEI39" s="124"/>
      <c r="WEJ39"/>
      <c r="WEK39" s="124"/>
      <c r="WEL39"/>
      <c r="WEM39" s="124"/>
      <c r="WEN39"/>
      <c r="WEO39" s="124"/>
      <c r="WEP39"/>
      <c r="WEQ39" s="124"/>
      <c r="WER39"/>
      <c r="WES39" s="124"/>
      <c r="WET39"/>
      <c r="WEU39" s="124"/>
      <c r="WEV39"/>
      <c r="WEW39" s="124"/>
      <c r="WEX39"/>
      <c r="WEY39" s="124"/>
      <c r="WEZ39"/>
      <c r="WFA39" s="124"/>
      <c r="WFB39"/>
      <c r="WFC39" s="124"/>
      <c r="WFD39"/>
      <c r="WFE39" s="124"/>
      <c r="WFF39"/>
      <c r="WFG39" s="124"/>
      <c r="WFH39"/>
      <c r="WFI39" s="124"/>
      <c r="WFJ39"/>
      <c r="WFK39" s="124"/>
      <c r="WFL39"/>
      <c r="WFM39" s="124"/>
      <c r="WFN39"/>
      <c r="WFO39" s="124"/>
      <c r="WFP39"/>
      <c r="WFQ39" s="124"/>
      <c r="WFR39"/>
      <c r="WFS39" s="124"/>
      <c r="WFT39"/>
      <c r="WFU39" s="124"/>
      <c r="WFV39"/>
      <c r="WFW39" s="124"/>
      <c r="WFX39"/>
      <c r="WFY39" s="124"/>
      <c r="WFZ39"/>
      <c r="WGA39" s="124"/>
      <c r="WGB39"/>
      <c r="WGC39" s="124"/>
      <c r="WGD39"/>
      <c r="WGE39" s="124"/>
      <c r="WGF39"/>
      <c r="WGG39" s="124"/>
      <c r="WGH39"/>
      <c r="WGI39" s="124"/>
      <c r="WGJ39"/>
      <c r="WGK39" s="124"/>
      <c r="WGL39"/>
      <c r="WGM39" s="124"/>
      <c r="WGN39"/>
      <c r="WGO39" s="124"/>
      <c r="WGP39"/>
      <c r="WGQ39" s="124"/>
      <c r="WGR39"/>
      <c r="WGS39" s="124"/>
      <c r="WGT39"/>
      <c r="WGU39" s="124"/>
      <c r="WGV39"/>
      <c r="WGW39" s="124"/>
      <c r="WGX39"/>
      <c r="WGY39" s="124"/>
      <c r="WGZ39"/>
      <c r="WHA39" s="124"/>
      <c r="WHB39"/>
      <c r="WHC39" s="124"/>
      <c r="WHD39"/>
      <c r="WHE39" s="124"/>
      <c r="WHF39"/>
      <c r="WHG39" s="124"/>
      <c r="WHH39"/>
      <c r="WHI39" s="124"/>
      <c r="WHJ39"/>
      <c r="WHK39" s="124"/>
      <c r="WHL39"/>
      <c r="WHM39" s="124"/>
      <c r="WHN39"/>
      <c r="WHO39" s="124"/>
      <c r="WHP39"/>
      <c r="WHQ39" s="124"/>
      <c r="WHR39"/>
      <c r="WHS39" s="124"/>
      <c r="WHT39"/>
      <c r="WHU39" s="124"/>
      <c r="WHV39"/>
      <c r="WHW39" s="124"/>
      <c r="WHX39"/>
      <c r="WHY39" s="124"/>
      <c r="WHZ39"/>
      <c r="WIA39" s="124"/>
      <c r="WIB39"/>
      <c r="WIC39" s="124"/>
      <c r="WID39"/>
      <c r="WIE39" s="124"/>
      <c r="WIF39"/>
      <c r="WIG39" s="124"/>
      <c r="WIH39"/>
      <c r="WII39" s="124"/>
      <c r="WIJ39"/>
      <c r="WIK39" s="124"/>
      <c r="WIL39"/>
      <c r="WIM39" s="124"/>
      <c r="WIN39"/>
      <c r="WIO39" s="124"/>
      <c r="WIP39"/>
      <c r="WIQ39" s="124"/>
      <c r="WIR39"/>
      <c r="WIS39" s="124"/>
      <c r="WIT39"/>
      <c r="WIU39" s="124"/>
      <c r="WIV39"/>
      <c r="WIW39" s="124"/>
      <c r="WIX39"/>
      <c r="WIY39" s="124"/>
      <c r="WIZ39"/>
      <c r="WJA39" s="124"/>
      <c r="WJB39"/>
      <c r="WJC39" s="124"/>
      <c r="WJD39"/>
      <c r="WJE39" s="124"/>
      <c r="WJF39"/>
      <c r="WJG39" s="124"/>
      <c r="WJH39"/>
      <c r="WJI39" s="124"/>
      <c r="WJJ39"/>
      <c r="WJK39" s="124"/>
      <c r="WJL39"/>
      <c r="WJM39" s="124"/>
      <c r="WJN39"/>
      <c r="WJO39" s="124"/>
      <c r="WJP39"/>
      <c r="WJQ39" s="124"/>
      <c r="WJR39"/>
      <c r="WJS39" s="124"/>
      <c r="WJT39"/>
      <c r="WJU39" s="124"/>
      <c r="WJV39"/>
      <c r="WJW39" s="124"/>
      <c r="WJX39"/>
      <c r="WJY39" s="124"/>
      <c r="WJZ39"/>
      <c r="WKA39" s="124"/>
      <c r="WKB39"/>
      <c r="WKC39" s="124"/>
      <c r="WKD39"/>
      <c r="WKE39" s="124"/>
      <c r="WKF39"/>
      <c r="WKG39" s="124"/>
      <c r="WKH39"/>
      <c r="WKI39" s="124"/>
      <c r="WKJ39"/>
      <c r="WKK39" s="124"/>
      <c r="WKL39"/>
      <c r="WKM39" s="124"/>
      <c r="WKN39"/>
      <c r="WKO39" s="124"/>
      <c r="WKP39"/>
      <c r="WKQ39" s="124"/>
      <c r="WKR39"/>
      <c r="WKS39" s="124"/>
      <c r="WKT39"/>
      <c r="WKU39" s="124"/>
      <c r="WKV39"/>
      <c r="WKW39" s="124"/>
      <c r="WKX39"/>
      <c r="WKY39" s="124"/>
      <c r="WKZ39"/>
      <c r="WLA39" s="124"/>
      <c r="WLB39"/>
      <c r="WLC39" s="124"/>
      <c r="WLD39"/>
      <c r="WLE39" s="124"/>
      <c r="WLF39"/>
      <c r="WLG39" s="124"/>
      <c r="WLH39"/>
      <c r="WLI39" s="124"/>
      <c r="WLJ39"/>
      <c r="WLK39" s="124"/>
      <c r="WLL39"/>
      <c r="WLM39" s="124"/>
      <c r="WLN39"/>
      <c r="WLO39" s="124"/>
      <c r="WLP39"/>
      <c r="WLQ39" s="124"/>
      <c r="WLR39"/>
      <c r="WLS39" s="124"/>
      <c r="WLT39"/>
      <c r="WLU39" s="124"/>
      <c r="WLV39"/>
      <c r="WLW39" s="124"/>
      <c r="WLX39"/>
      <c r="WLY39" s="124"/>
      <c r="WLZ39"/>
      <c r="WMA39" s="124"/>
      <c r="WMB39"/>
      <c r="WMC39" s="124"/>
      <c r="WMD39"/>
      <c r="WME39" s="124"/>
      <c r="WMF39"/>
      <c r="WMG39" s="124"/>
      <c r="WMH39"/>
      <c r="WMI39" s="124"/>
      <c r="WMJ39"/>
      <c r="WMK39" s="124"/>
      <c r="WML39"/>
      <c r="WMM39" s="124"/>
      <c r="WMN39"/>
      <c r="WMO39" s="124"/>
      <c r="WMP39"/>
      <c r="WMQ39" s="124"/>
      <c r="WMR39"/>
      <c r="WMS39" s="124"/>
      <c r="WMT39"/>
      <c r="WMU39" s="124"/>
      <c r="WMV39"/>
      <c r="WMW39" s="124"/>
      <c r="WMX39"/>
      <c r="WMY39" s="124"/>
      <c r="WMZ39"/>
      <c r="WNA39" s="124"/>
      <c r="WNB39"/>
      <c r="WNC39" s="124"/>
      <c r="WND39"/>
      <c r="WNE39" s="124"/>
      <c r="WNF39"/>
      <c r="WNG39" s="124"/>
      <c r="WNH39"/>
      <c r="WNI39" s="124"/>
      <c r="WNJ39"/>
      <c r="WNK39" s="124"/>
      <c r="WNL39"/>
      <c r="WNM39" s="124"/>
      <c r="WNN39"/>
      <c r="WNO39" s="124"/>
      <c r="WNP39"/>
      <c r="WNQ39" s="124"/>
      <c r="WNR39"/>
      <c r="WNS39" s="124"/>
      <c r="WNT39"/>
      <c r="WNU39" s="124"/>
      <c r="WNV39"/>
      <c r="WNW39" s="124"/>
      <c r="WNX39"/>
      <c r="WNY39" s="124"/>
      <c r="WNZ39"/>
      <c r="WOA39" s="124"/>
      <c r="WOB39"/>
      <c r="WOC39" s="124"/>
      <c r="WOD39"/>
      <c r="WOE39" s="124"/>
      <c r="WOF39"/>
      <c r="WOG39" s="124"/>
      <c r="WOH39"/>
      <c r="WOI39" s="124"/>
      <c r="WOJ39"/>
      <c r="WOK39" s="124"/>
      <c r="WOL39"/>
      <c r="WOM39" s="124"/>
      <c r="WON39"/>
      <c r="WOO39" s="124"/>
      <c r="WOP39"/>
      <c r="WOQ39" s="124"/>
      <c r="WOR39"/>
      <c r="WOS39" s="124"/>
      <c r="WOT39"/>
      <c r="WOU39" s="124"/>
      <c r="WOV39"/>
      <c r="WOW39" s="124"/>
      <c r="WOX39"/>
      <c r="WOY39" s="124"/>
      <c r="WOZ39"/>
      <c r="WPA39" s="124"/>
      <c r="WPB39"/>
      <c r="WPC39" s="124"/>
      <c r="WPD39"/>
      <c r="WPE39" s="124"/>
      <c r="WPF39"/>
      <c r="WPG39" s="124"/>
      <c r="WPH39"/>
      <c r="WPI39" s="124"/>
      <c r="WPJ39"/>
      <c r="WPK39" s="124"/>
      <c r="WPL39"/>
      <c r="WPM39" s="124"/>
      <c r="WPN39"/>
      <c r="WPO39" s="124"/>
      <c r="WPP39"/>
      <c r="WPQ39" s="124"/>
      <c r="WPR39"/>
      <c r="WPS39" s="124"/>
      <c r="WPT39"/>
      <c r="WPU39" s="124"/>
      <c r="WPV39"/>
      <c r="WPW39" s="124"/>
      <c r="WPX39"/>
      <c r="WPY39" s="124"/>
      <c r="WPZ39"/>
      <c r="WQA39" s="124"/>
      <c r="WQB39"/>
      <c r="WQC39" s="124"/>
      <c r="WQD39"/>
      <c r="WQE39" s="124"/>
      <c r="WQF39"/>
      <c r="WQG39" s="124"/>
      <c r="WQH39"/>
      <c r="WQI39" s="124"/>
      <c r="WQJ39"/>
      <c r="WQK39" s="124"/>
      <c r="WQL39"/>
      <c r="WQM39" s="124"/>
      <c r="WQN39"/>
      <c r="WQO39" s="124"/>
      <c r="WQP39"/>
      <c r="WQQ39" s="124"/>
      <c r="WQR39"/>
      <c r="WQS39" s="124"/>
      <c r="WQT39"/>
      <c r="WQU39" s="124"/>
      <c r="WQV39"/>
      <c r="WQW39" s="124"/>
      <c r="WQX39"/>
      <c r="WQY39" s="124"/>
      <c r="WQZ39"/>
      <c r="WRA39" s="124"/>
      <c r="WRB39"/>
      <c r="WRC39" s="124"/>
      <c r="WRD39"/>
      <c r="WRE39" s="124"/>
      <c r="WRF39"/>
      <c r="WRG39" s="124"/>
      <c r="WRH39"/>
      <c r="WRI39" s="124"/>
      <c r="WRJ39"/>
      <c r="WRK39" s="124"/>
      <c r="WRL39"/>
      <c r="WRM39" s="124"/>
      <c r="WRN39"/>
      <c r="WRO39" s="124"/>
      <c r="WRP39"/>
      <c r="WRQ39" s="124"/>
      <c r="WRR39"/>
      <c r="WRS39" s="124"/>
      <c r="WRT39"/>
      <c r="WRU39" s="124"/>
      <c r="WRV39"/>
      <c r="WRW39" s="124"/>
      <c r="WRX39"/>
      <c r="WRY39" s="124"/>
      <c r="WRZ39"/>
      <c r="WSA39" s="124"/>
      <c r="WSB39"/>
      <c r="WSC39" s="124"/>
      <c r="WSD39"/>
      <c r="WSE39" s="124"/>
      <c r="WSF39"/>
      <c r="WSG39" s="124"/>
      <c r="WSH39"/>
      <c r="WSI39" s="124"/>
      <c r="WSJ39"/>
      <c r="WSK39" s="124"/>
      <c r="WSL39"/>
      <c r="WSM39" s="124"/>
      <c r="WSN39"/>
      <c r="WSO39" s="124"/>
      <c r="WSP39"/>
      <c r="WSQ39" s="124"/>
      <c r="WSR39"/>
      <c r="WSS39" s="124"/>
      <c r="WST39"/>
      <c r="WSU39" s="124"/>
      <c r="WSV39"/>
      <c r="WSW39" s="124"/>
      <c r="WSX39"/>
      <c r="WSY39" s="124"/>
      <c r="WSZ39"/>
      <c r="WTA39" s="124"/>
      <c r="WTB39"/>
      <c r="WTC39" s="124"/>
      <c r="WTD39"/>
      <c r="WTE39" s="124"/>
      <c r="WTF39"/>
      <c r="WTG39" s="124"/>
      <c r="WTH39"/>
      <c r="WTI39" s="124"/>
      <c r="WTJ39"/>
      <c r="WTK39" s="124"/>
      <c r="WTL39"/>
      <c r="WTM39" s="124"/>
      <c r="WTN39"/>
      <c r="WTO39" s="124"/>
      <c r="WTP39"/>
      <c r="WTQ39" s="124"/>
      <c r="WTR39"/>
      <c r="WTS39" s="124"/>
      <c r="WTT39"/>
      <c r="WTU39" s="124"/>
      <c r="WTV39"/>
      <c r="WTW39" s="124"/>
      <c r="WTX39"/>
      <c r="WTY39" s="124"/>
      <c r="WTZ39"/>
      <c r="WUA39" s="124"/>
      <c r="WUB39"/>
      <c r="WUC39" s="124"/>
      <c r="WUD39"/>
      <c r="WUE39" s="124"/>
      <c r="WUF39"/>
      <c r="WUG39" s="124"/>
      <c r="WUH39"/>
      <c r="WUI39" s="124"/>
      <c r="WUJ39"/>
      <c r="WUK39" s="124"/>
      <c r="WUL39"/>
      <c r="WUM39" s="124"/>
      <c r="WUN39"/>
      <c r="WUO39" s="124"/>
      <c r="WUP39"/>
      <c r="WUQ39" s="124"/>
      <c r="WUR39"/>
      <c r="WUS39" s="124"/>
      <c r="WUT39"/>
      <c r="WUU39" s="124"/>
      <c r="WUV39"/>
      <c r="WUW39" s="124"/>
      <c r="WUX39"/>
      <c r="WUY39" s="124"/>
      <c r="WUZ39"/>
      <c r="WVA39" s="124"/>
      <c r="WVB39"/>
      <c r="WVC39" s="124"/>
      <c r="WVD39"/>
      <c r="WVE39" s="124"/>
      <c r="WVF39"/>
      <c r="WVG39" s="124"/>
      <c r="WVH39"/>
      <c r="WVI39" s="124"/>
      <c r="WVJ39"/>
      <c r="WVK39" s="124"/>
      <c r="WVL39"/>
      <c r="WVM39" s="124"/>
      <c r="WVN39"/>
      <c r="WVO39" s="124"/>
      <c r="WVP39"/>
      <c r="WVQ39" s="124"/>
      <c r="WVR39"/>
      <c r="WVS39" s="124"/>
      <c r="WVT39"/>
      <c r="WVU39" s="124"/>
      <c r="WVV39"/>
      <c r="WVW39" s="124"/>
      <c r="WVX39"/>
      <c r="WVY39" s="124"/>
      <c r="WVZ39"/>
      <c r="WWA39" s="124"/>
      <c r="WWB39"/>
      <c r="WWC39" s="124"/>
      <c r="WWD39"/>
      <c r="WWE39" s="124"/>
      <c r="WWF39"/>
      <c r="WWG39" s="124"/>
      <c r="WWH39"/>
      <c r="WWI39" s="124"/>
      <c r="WWJ39"/>
      <c r="WWK39" s="124"/>
      <c r="WWL39"/>
      <c r="WWM39" s="124"/>
      <c r="WWN39"/>
      <c r="WWO39" s="124"/>
      <c r="WWP39"/>
      <c r="WWQ39" s="124"/>
      <c r="WWR39"/>
      <c r="WWS39" s="124"/>
      <c r="WWT39"/>
      <c r="WWU39" s="124"/>
      <c r="WWV39"/>
      <c r="WWW39" s="124"/>
      <c r="WWX39"/>
      <c r="WWY39" s="124"/>
      <c r="WWZ39"/>
      <c r="WXA39" s="124"/>
      <c r="WXB39"/>
      <c r="WXC39" s="124"/>
      <c r="WXD39"/>
      <c r="WXE39" s="124"/>
      <c r="WXF39"/>
      <c r="WXG39" s="124"/>
      <c r="WXH39"/>
      <c r="WXI39" s="124"/>
      <c r="WXJ39"/>
      <c r="WXK39" s="124"/>
      <c r="WXL39"/>
      <c r="WXM39" s="124"/>
      <c r="WXN39"/>
      <c r="WXO39" s="124"/>
      <c r="WXP39"/>
      <c r="WXQ39" s="124"/>
      <c r="WXR39"/>
      <c r="WXS39" s="124"/>
      <c r="WXT39"/>
      <c r="WXU39" s="124"/>
      <c r="WXV39"/>
      <c r="WXW39" s="124"/>
      <c r="WXX39"/>
      <c r="WXY39" s="124"/>
      <c r="WXZ39"/>
      <c r="WYA39" s="124"/>
      <c r="WYB39"/>
      <c r="WYC39" s="124"/>
      <c r="WYD39"/>
      <c r="WYE39" s="124"/>
      <c r="WYF39"/>
      <c r="WYG39" s="124"/>
      <c r="WYH39"/>
      <c r="WYI39" s="124"/>
      <c r="WYJ39"/>
      <c r="WYK39" s="124"/>
      <c r="WYL39"/>
      <c r="WYM39" s="124"/>
      <c r="WYN39"/>
      <c r="WYO39" s="124"/>
      <c r="WYP39"/>
      <c r="WYQ39" s="124"/>
      <c r="WYR39"/>
      <c r="WYS39" s="124"/>
      <c r="WYT39"/>
      <c r="WYU39" s="124"/>
      <c r="WYV39"/>
      <c r="WYW39" s="124"/>
      <c r="WYX39"/>
      <c r="WYY39" s="124"/>
      <c r="WYZ39"/>
      <c r="WZA39" s="124"/>
      <c r="WZB39"/>
      <c r="WZC39" s="124"/>
      <c r="WZD39"/>
      <c r="WZE39" s="124"/>
      <c r="WZF39"/>
      <c r="WZG39" s="124"/>
      <c r="WZH39"/>
      <c r="WZI39" s="124"/>
      <c r="WZJ39"/>
      <c r="WZK39" s="124"/>
      <c r="WZL39"/>
      <c r="WZM39" s="124"/>
      <c r="WZN39"/>
      <c r="WZO39" s="124"/>
      <c r="WZP39"/>
      <c r="WZQ39" s="124"/>
      <c r="WZR39"/>
      <c r="WZS39" s="124"/>
      <c r="WZT39"/>
      <c r="WZU39" s="124"/>
      <c r="WZV39"/>
      <c r="WZW39" s="124"/>
      <c r="WZX39"/>
      <c r="WZY39" s="124"/>
      <c r="WZZ39"/>
      <c r="XAA39" s="124"/>
      <c r="XAB39"/>
      <c r="XAC39" s="124"/>
      <c r="XAD39"/>
      <c r="XAE39" s="124"/>
      <c r="XAF39"/>
      <c r="XAG39" s="124"/>
      <c r="XAH39"/>
      <c r="XAI39" s="124"/>
      <c r="XAJ39"/>
      <c r="XAK39" s="124"/>
      <c r="XAL39"/>
      <c r="XAM39" s="124"/>
      <c r="XAN39"/>
      <c r="XAO39" s="124"/>
      <c r="XAP39"/>
      <c r="XAQ39" s="124"/>
      <c r="XAR39"/>
      <c r="XAS39" s="124"/>
      <c r="XAT39"/>
      <c r="XAU39" s="124"/>
      <c r="XAV39"/>
      <c r="XAW39" s="124"/>
      <c r="XAX39"/>
      <c r="XAY39" s="124"/>
      <c r="XAZ39"/>
      <c r="XBA39" s="124"/>
      <c r="XBB39"/>
      <c r="XBC39" s="124"/>
      <c r="XBD39"/>
      <c r="XBE39" s="124"/>
      <c r="XBF39"/>
      <c r="XBG39" s="124"/>
      <c r="XBH39"/>
      <c r="XBI39" s="124"/>
      <c r="XBJ39"/>
      <c r="XBK39" s="124"/>
      <c r="XBL39"/>
      <c r="XBM39" s="124"/>
      <c r="XBN39"/>
      <c r="XBO39" s="124"/>
      <c r="XBP39"/>
      <c r="XBQ39" s="124"/>
      <c r="XBR39"/>
      <c r="XBS39" s="124"/>
      <c r="XBT39"/>
      <c r="XBU39" s="124"/>
      <c r="XBV39"/>
      <c r="XBW39" s="124"/>
      <c r="XBX39"/>
      <c r="XBY39" s="124"/>
      <c r="XBZ39"/>
      <c r="XCA39" s="124"/>
      <c r="XCB39"/>
      <c r="XCC39" s="124"/>
      <c r="XCD39"/>
      <c r="XCE39" s="124"/>
      <c r="XCF39"/>
      <c r="XCG39" s="124"/>
      <c r="XCH39"/>
      <c r="XCI39" s="124"/>
      <c r="XCJ39"/>
      <c r="XCK39" s="124"/>
      <c r="XCL39"/>
      <c r="XCM39" s="124"/>
      <c r="XCN39"/>
      <c r="XCO39" s="124"/>
      <c r="XCP39"/>
      <c r="XCQ39" s="124"/>
      <c r="XCR39"/>
      <c r="XCS39" s="124"/>
      <c r="XCT39"/>
      <c r="XCU39" s="124"/>
      <c r="XCV39"/>
      <c r="XCW39" s="124"/>
      <c r="XCX39"/>
      <c r="XCY39" s="124"/>
      <c r="XCZ39"/>
      <c r="XDA39" s="124"/>
      <c r="XDB39"/>
      <c r="XDC39" s="124"/>
      <c r="XDD39"/>
      <c r="XDE39" s="124"/>
      <c r="XDF39"/>
      <c r="XDG39" s="124"/>
      <c r="XDH39"/>
      <c r="XDI39" s="124"/>
      <c r="XDJ39"/>
      <c r="XDK39" s="124"/>
      <c r="XDL39"/>
      <c r="XDM39" s="124"/>
      <c r="XDN39"/>
      <c r="XDO39" s="124"/>
      <c r="XDP39"/>
      <c r="XDQ39" s="124"/>
      <c r="XDR39"/>
      <c r="XDS39" s="124"/>
      <c r="XDT39"/>
      <c r="XDU39" s="124"/>
      <c r="XDV39"/>
      <c r="XDW39" s="124"/>
      <c r="XDX39"/>
      <c r="XDY39" s="124"/>
      <c r="XDZ39"/>
      <c r="XEA39" s="124"/>
      <c r="XEB39"/>
      <c r="XEC39" s="124"/>
      <c r="XED39"/>
      <c r="XEE39" s="124"/>
      <c r="XEF39"/>
      <c r="XEG39" s="124"/>
      <c r="XEH39"/>
      <c r="XEI39" s="124"/>
      <c r="XEJ39"/>
      <c r="XEK39" s="124"/>
      <c r="XEL39"/>
      <c r="XEM39" s="124"/>
      <c r="XEN39"/>
      <c r="XEO39" s="124"/>
      <c r="XEP39"/>
      <c r="XEQ39" s="124"/>
      <c r="XER39"/>
      <c r="XES39" s="124"/>
      <c r="XET39"/>
      <c r="XEU39" s="124"/>
      <c r="XEV39"/>
      <c r="XEW39" s="124"/>
      <c r="XEX39"/>
      <c r="XEY39" s="124"/>
      <c r="XEZ39"/>
      <c r="XFA39" s="124"/>
      <c r="XFB39"/>
      <c r="XFC39" s="124"/>
      <c r="XFD39"/>
    </row>
    <row r="40" spans="1:16384" s="7" customFormat="1" x14ac:dyDescent="0.4">
      <c r="A40" s="124" t="str">
        <f t="shared" si="0"/>
        <v>4. Domestic livestock (ICF/USDA)</v>
      </c>
      <c r="B40" t="str">
        <f t="shared" si="0"/>
        <v>ICF: 2022 BAU Scenario</v>
      </c>
      <c r="C40" s="157">
        <f t="shared" si="1"/>
        <v>-2.3344732709999998</v>
      </c>
      <c r="D40" t="s">
        <v>599</v>
      </c>
      <c r="E40" s="124"/>
      <c r="F40"/>
      <c r="G40" s="124"/>
      <c r="H40"/>
      <c r="I40" s="124"/>
      <c r="J40"/>
      <c r="K40" s="124"/>
      <c r="L40"/>
      <c r="M40" s="124"/>
      <c r="N40"/>
      <c r="O40" s="124"/>
      <c r="P40"/>
      <c r="Q40" s="124"/>
      <c r="R40"/>
      <c r="S40" s="124"/>
      <c r="T40"/>
      <c r="U40" s="124"/>
      <c r="V40"/>
      <c r="W40" s="124"/>
      <c r="X40"/>
      <c r="Y40" s="124"/>
      <c r="Z40"/>
      <c r="AA40" s="124"/>
      <c r="AB40"/>
      <c r="AC40" s="124"/>
      <c r="AD40"/>
      <c r="AE40" s="124"/>
      <c r="AF40"/>
      <c r="AG40" s="124"/>
      <c r="AH40"/>
      <c r="AI40" s="124"/>
      <c r="AJ40"/>
      <c r="AK40" s="124"/>
      <c r="AL40"/>
      <c r="AM40" s="124"/>
      <c r="AN40"/>
      <c r="AO40" s="124"/>
      <c r="AP40"/>
      <c r="AQ40" s="124"/>
      <c r="AR40"/>
      <c r="AS40" s="124"/>
      <c r="AT40"/>
      <c r="AU40" s="124"/>
      <c r="AV40"/>
      <c r="AW40" s="124"/>
      <c r="AX40"/>
      <c r="AY40" s="124"/>
      <c r="AZ40"/>
      <c r="BA40" s="124"/>
      <c r="BB40"/>
      <c r="BC40" s="124"/>
      <c r="BD40"/>
      <c r="BE40" s="124"/>
      <c r="BF40"/>
      <c r="BG40" s="124"/>
      <c r="BH40"/>
      <c r="BI40" s="124"/>
      <c r="BJ40"/>
      <c r="BK40" s="124"/>
      <c r="BL40"/>
      <c r="BM40" s="124"/>
      <c r="BN40"/>
      <c r="BO40" s="124"/>
      <c r="BP40"/>
      <c r="BQ40" s="124"/>
      <c r="BR40"/>
      <c r="BS40" s="124"/>
      <c r="BT40"/>
      <c r="BU40" s="124"/>
      <c r="BV40"/>
      <c r="BW40" s="124"/>
      <c r="BX40"/>
      <c r="BY40" s="124"/>
      <c r="BZ40"/>
      <c r="CA40" s="124"/>
      <c r="CB40"/>
      <c r="CC40" s="124"/>
      <c r="CD40"/>
      <c r="CE40" s="124"/>
      <c r="CF40"/>
      <c r="CG40" s="124"/>
      <c r="CH40"/>
      <c r="CI40" s="124"/>
      <c r="CJ40"/>
      <c r="CK40" s="124"/>
      <c r="CL40"/>
      <c r="CM40" s="124"/>
      <c r="CN40"/>
      <c r="CO40" s="124"/>
      <c r="CP40"/>
      <c r="CQ40" s="124"/>
      <c r="CR40"/>
      <c r="CS40" s="124"/>
      <c r="CT40"/>
      <c r="CU40" s="124"/>
      <c r="CV40"/>
      <c r="CW40" s="124"/>
      <c r="CX40"/>
      <c r="CY40" s="124"/>
      <c r="CZ40"/>
      <c r="DA40" s="124"/>
      <c r="DB40"/>
      <c r="DC40" s="124"/>
      <c r="DD40"/>
      <c r="DE40" s="124"/>
      <c r="DF40"/>
      <c r="DG40" s="124"/>
      <c r="DH40"/>
      <c r="DI40" s="124"/>
      <c r="DJ40"/>
      <c r="DK40" s="124"/>
      <c r="DL40"/>
      <c r="DM40" s="124"/>
      <c r="DN40"/>
      <c r="DO40" s="124"/>
      <c r="DP40"/>
      <c r="DQ40" s="124"/>
      <c r="DR40"/>
      <c r="DS40" s="124"/>
      <c r="DT40"/>
      <c r="DU40" s="124"/>
      <c r="DV40"/>
      <c r="DW40" s="124"/>
      <c r="DX40"/>
      <c r="DY40" s="124"/>
      <c r="DZ40"/>
      <c r="EA40" s="124"/>
      <c r="EB40"/>
      <c r="EC40" s="124"/>
      <c r="ED40"/>
      <c r="EE40" s="124"/>
      <c r="EF40"/>
      <c r="EG40" s="124"/>
      <c r="EH40"/>
      <c r="EI40" s="124"/>
      <c r="EJ40"/>
      <c r="EK40" s="124"/>
      <c r="EL40"/>
      <c r="EM40" s="124"/>
      <c r="EN40"/>
      <c r="EO40" s="124"/>
      <c r="EP40"/>
      <c r="EQ40" s="124"/>
      <c r="ER40"/>
      <c r="ES40" s="124"/>
      <c r="ET40"/>
      <c r="EU40" s="124"/>
      <c r="EV40"/>
      <c r="EW40" s="124"/>
      <c r="EX40"/>
      <c r="EY40" s="124"/>
      <c r="EZ40"/>
      <c r="FA40" s="124"/>
      <c r="FB40"/>
      <c r="FC40" s="124"/>
      <c r="FD40"/>
      <c r="FE40" s="124"/>
      <c r="FF40"/>
      <c r="FG40" s="124"/>
      <c r="FH40"/>
      <c r="FI40" s="124"/>
      <c r="FJ40"/>
      <c r="FK40" s="124"/>
      <c r="FL40"/>
      <c r="FM40" s="124"/>
      <c r="FN40"/>
      <c r="FO40" s="124"/>
      <c r="FP40"/>
      <c r="FQ40" s="124"/>
      <c r="FR40"/>
      <c r="FS40" s="124"/>
      <c r="FT40"/>
      <c r="FU40" s="124"/>
      <c r="FV40"/>
      <c r="FW40" s="124"/>
      <c r="FX40"/>
      <c r="FY40" s="124"/>
      <c r="FZ40"/>
      <c r="GA40" s="124"/>
      <c r="GB40"/>
      <c r="GC40" s="124"/>
      <c r="GD40"/>
      <c r="GE40" s="124"/>
      <c r="GF40"/>
      <c r="GG40" s="124"/>
      <c r="GH40"/>
      <c r="GI40" s="124"/>
      <c r="GJ40"/>
      <c r="GK40" s="124"/>
      <c r="GL40"/>
      <c r="GM40" s="124"/>
      <c r="GN40"/>
      <c r="GO40" s="124"/>
      <c r="GP40"/>
      <c r="GQ40" s="124"/>
      <c r="GR40"/>
      <c r="GS40" s="124"/>
      <c r="GT40"/>
      <c r="GU40" s="124"/>
      <c r="GV40"/>
      <c r="GW40" s="124"/>
      <c r="GX40"/>
      <c r="GY40" s="124"/>
      <c r="GZ40"/>
      <c r="HA40" s="124"/>
      <c r="HB40"/>
      <c r="HC40" s="124"/>
      <c r="HD40"/>
      <c r="HE40" s="124"/>
      <c r="HF40"/>
      <c r="HG40" s="124"/>
      <c r="HH40"/>
      <c r="HI40" s="124"/>
      <c r="HJ40"/>
      <c r="HK40" s="124"/>
      <c r="HL40"/>
      <c r="HM40" s="124"/>
      <c r="HN40"/>
      <c r="HO40" s="124"/>
      <c r="HP40"/>
      <c r="HQ40" s="124"/>
      <c r="HR40"/>
      <c r="HS40" s="124"/>
      <c r="HT40"/>
      <c r="HU40" s="124"/>
      <c r="HV40"/>
      <c r="HW40" s="124"/>
      <c r="HX40"/>
      <c r="HY40" s="124"/>
      <c r="HZ40"/>
      <c r="IA40" s="124"/>
      <c r="IB40"/>
      <c r="IC40" s="124"/>
      <c r="ID40"/>
      <c r="IE40" s="124"/>
      <c r="IF40"/>
      <c r="IG40" s="124"/>
      <c r="IH40"/>
      <c r="II40" s="124"/>
      <c r="IJ40"/>
      <c r="IK40" s="124"/>
      <c r="IL40"/>
      <c r="IM40" s="124"/>
      <c r="IN40"/>
      <c r="IO40" s="124"/>
      <c r="IP40"/>
      <c r="IQ40" s="124"/>
      <c r="IR40"/>
      <c r="IS40" s="124"/>
      <c r="IT40"/>
      <c r="IU40" s="124"/>
      <c r="IV40"/>
      <c r="IW40" s="124"/>
      <c r="IX40"/>
      <c r="IY40" s="124"/>
      <c r="IZ40"/>
      <c r="JA40" s="124"/>
      <c r="JB40"/>
      <c r="JC40" s="124"/>
      <c r="JD40"/>
      <c r="JE40" s="124"/>
      <c r="JF40"/>
      <c r="JG40" s="124"/>
      <c r="JH40"/>
      <c r="JI40" s="124"/>
      <c r="JJ40"/>
      <c r="JK40" s="124"/>
      <c r="JL40"/>
      <c r="JM40" s="124"/>
      <c r="JN40"/>
      <c r="JO40" s="124"/>
      <c r="JP40"/>
      <c r="JQ40" s="124"/>
      <c r="JR40"/>
      <c r="JS40" s="124"/>
      <c r="JT40"/>
      <c r="JU40" s="124"/>
      <c r="JV40"/>
      <c r="JW40" s="124"/>
      <c r="JX40"/>
      <c r="JY40" s="124"/>
      <c r="JZ40"/>
      <c r="KA40" s="124"/>
      <c r="KB40"/>
      <c r="KC40" s="124"/>
      <c r="KD40"/>
      <c r="KE40" s="124"/>
      <c r="KF40"/>
      <c r="KG40" s="124"/>
      <c r="KH40"/>
      <c r="KI40" s="124"/>
      <c r="KJ40"/>
      <c r="KK40" s="124"/>
      <c r="KL40"/>
      <c r="KM40" s="124"/>
      <c r="KN40"/>
      <c r="KO40" s="124"/>
      <c r="KP40"/>
      <c r="KQ40" s="124"/>
      <c r="KR40"/>
      <c r="KS40" s="124"/>
      <c r="KT40"/>
      <c r="KU40" s="124"/>
      <c r="KV40"/>
      <c r="KW40" s="124"/>
      <c r="KX40"/>
      <c r="KY40" s="124"/>
      <c r="KZ40"/>
      <c r="LA40" s="124"/>
      <c r="LB40"/>
      <c r="LC40" s="124"/>
      <c r="LD40"/>
      <c r="LE40" s="124"/>
      <c r="LF40"/>
      <c r="LG40" s="124"/>
      <c r="LH40"/>
      <c r="LI40" s="124"/>
      <c r="LJ40"/>
      <c r="LK40" s="124"/>
      <c r="LL40"/>
      <c r="LM40" s="124"/>
      <c r="LN40"/>
      <c r="LO40" s="124"/>
      <c r="LP40"/>
      <c r="LQ40" s="124"/>
      <c r="LR40"/>
      <c r="LS40" s="124"/>
      <c r="LT40"/>
      <c r="LU40" s="124"/>
      <c r="LV40"/>
      <c r="LW40" s="124"/>
      <c r="LX40"/>
      <c r="LY40" s="124"/>
      <c r="LZ40"/>
      <c r="MA40" s="124"/>
      <c r="MB40"/>
      <c r="MC40" s="124"/>
      <c r="MD40"/>
      <c r="ME40" s="124"/>
      <c r="MF40"/>
      <c r="MG40" s="124"/>
      <c r="MH40"/>
      <c r="MI40" s="124"/>
      <c r="MJ40"/>
      <c r="MK40" s="124"/>
      <c r="ML40"/>
      <c r="MM40" s="124"/>
      <c r="MN40"/>
      <c r="MO40" s="124"/>
      <c r="MP40"/>
      <c r="MQ40" s="124"/>
      <c r="MR40"/>
      <c r="MS40" s="124"/>
      <c r="MT40"/>
      <c r="MU40" s="124"/>
      <c r="MV40"/>
      <c r="MW40" s="124"/>
      <c r="MX40"/>
      <c r="MY40" s="124"/>
      <c r="MZ40"/>
      <c r="NA40" s="124"/>
      <c r="NB40"/>
      <c r="NC40" s="124"/>
      <c r="ND40"/>
      <c r="NE40" s="124"/>
      <c r="NF40"/>
      <c r="NG40" s="124"/>
      <c r="NH40"/>
      <c r="NI40" s="124"/>
      <c r="NJ40"/>
      <c r="NK40" s="124"/>
      <c r="NL40"/>
      <c r="NM40" s="124"/>
      <c r="NN40"/>
      <c r="NO40" s="124"/>
      <c r="NP40"/>
      <c r="NQ40" s="124"/>
      <c r="NR40"/>
      <c r="NS40" s="124"/>
      <c r="NT40"/>
      <c r="NU40" s="124"/>
      <c r="NV40"/>
      <c r="NW40" s="124"/>
      <c r="NX40"/>
      <c r="NY40" s="124"/>
      <c r="NZ40"/>
      <c r="OA40" s="124"/>
      <c r="OB40"/>
      <c r="OC40" s="124"/>
      <c r="OD40"/>
      <c r="OE40" s="124"/>
      <c r="OF40"/>
      <c r="OG40" s="124"/>
      <c r="OH40"/>
      <c r="OI40" s="124"/>
      <c r="OJ40"/>
      <c r="OK40" s="124"/>
      <c r="OL40"/>
      <c r="OM40" s="124"/>
      <c r="ON40"/>
      <c r="OO40" s="124"/>
      <c r="OP40"/>
      <c r="OQ40" s="124"/>
      <c r="OR40"/>
      <c r="OS40" s="124"/>
      <c r="OT40"/>
      <c r="OU40" s="124"/>
      <c r="OV40"/>
      <c r="OW40" s="124"/>
      <c r="OX40"/>
      <c r="OY40" s="124"/>
      <c r="OZ40"/>
      <c r="PA40" s="124"/>
      <c r="PB40"/>
      <c r="PC40" s="124"/>
      <c r="PD40"/>
      <c r="PE40" s="124"/>
      <c r="PF40"/>
      <c r="PG40" s="124"/>
      <c r="PH40"/>
      <c r="PI40" s="124"/>
      <c r="PJ40"/>
      <c r="PK40" s="124"/>
      <c r="PL40"/>
      <c r="PM40" s="124"/>
      <c r="PN40"/>
      <c r="PO40" s="124"/>
      <c r="PP40"/>
      <c r="PQ40" s="124"/>
      <c r="PR40"/>
      <c r="PS40" s="124"/>
      <c r="PT40"/>
      <c r="PU40" s="124"/>
      <c r="PV40"/>
      <c r="PW40" s="124"/>
      <c r="PX40"/>
      <c r="PY40" s="124"/>
      <c r="PZ40"/>
      <c r="QA40" s="124"/>
      <c r="QB40"/>
      <c r="QC40" s="124"/>
      <c r="QD40"/>
      <c r="QE40" s="124"/>
      <c r="QF40"/>
      <c r="QG40" s="124"/>
      <c r="QH40"/>
      <c r="QI40" s="124"/>
      <c r="QJ40"/>
      <c r="QK40" s="124"/>
      <c r="QL40"/>
      <c r="QM40" s="124"/>
      <c r="QN40"/>
      <c r="QO40" s="124"/>
      <c r="QP40"/>
      <c r="QQ40" s="124"/>
      <c r="QR40"/>
      <c r="QS40" s="124"/>
      <c r="QT40"/>
      <c r="QU40" s="124"/>
      <c r="QV40"/>
      <c r="QW40" s="124"/>
      <c r="QX40"/>
      <c r="QY40" s="124"/>
      <c r="QZ40"/>
      <c r="RA40" s="124"/>
      <c r="RB40"/>
      <c r="RC40" s="124"/>
      <c r="RD40"/>
      <c r="RE40" s="124"/>
      <c r="RF40"/>
      <c r="RG40" s="124"/>
      <c r="RH40"/>
      <c r="RI40" s="124"/>
      <c r="RJ40"/>
      <c r="RK40" s="124"/>
      <c r="RL40"/>
      <c r="RM40" s="124"/>
      <c r="RN40"/>
      <c r="RO40" s="124"/>
      <c r="RP40"/>
      <c r="RQ40" s="124"/>
      <c r="RR40"/>
      <c r="RS40" s="124"/>
      <c r="RT40"/>
      <c r="RU40" s="124"/>
      <c r="RV40"/>
      <c r="RW40" s="124"/>
      <c r="RX40"/>
      <c r="RY40" s="124"/>
      <c r="RZ40"/>
      <c r="SA40" s="124"/>
      <c r="SB40"/>
      <c r="SC40" s="124"/>
      <c r="SD40"/>
      <c r="SE40" s="124"/>
      <c r="SF40"/>
      <c r="SG40" s="124"/>
      <c r="SH40"/>
      <c r="SI40" s="124"/>
      <c r="SJ40"/>
      <c r="SK40" s="124"/>
      <c r="SL40"/>
      <c r="SM40" s="124"/>
      <c r="SN40"/>
      <c r="SO40" s="124"/>
      <c r="SP40"/>
      <c r="SQ40" s="124"/>
      <c r="SR40"/>
      <c r="SS40" s="124"/>
      <c r="ST40"/>
      <c r="SU40" s="124"/>
      <c r="SV40"/>
      <c r="SW40" s="124"/>
      <c r="SX40"/>
      <c r="SY40" s="124"/>
      <c r="SZ40"/>
      <c r="TA40" s="124"/>
      <c r="TB40"/>
      <c r="TC40" s="124"/>
      <c r="TD40"/>
      <c r="TE40" s="124"/>
      <c r="TF40"/>
      <c r="TG40" s="124"/>
      <c r="TH40"/>
      <c r="TI40" s="124"/>
      <c r="TJ40"/>
      <c r="TK40" s="124"/>
      <c r="TL40"/>
      <c r="TM40" s="124"/>
      <c r="TN40"/>
      <c r="TO40" s="124"/>
      <c r="TP40"/>
      <c r="TQ40" s="124"/>
      <c r="TR40"/>
      <c r="TS40" s="124"/>
      <c r="TT40"/>
      <c r="TU40" s="124"/>
      <c r="TV40"/>
      <c r="TW40" s="124"/>
      <c r="TX40"/>
      <c r="TY40" s="124"/>
      <c r="TZ40"/>
      <c r="UA40" s="124"/>
      <c r="UB40"/>
      <c r="UC40" s="124"/>
      <c r="UD40"/>
      <c r="UE40" s="124"/>
      <c r="UF40"/>
      <c r="UG40" s="124"/>
      <c r="UH40"/>
      <c r="UI40" s="124"/>
      <c r="UJ40"/>
      <c r="UK40" s="124"/>
      <c r="UL40"/>
      <c r="UM40" s="124"/>
      <c r="UN40"/>
      <c r="UO40" s="124"/>
      <c r="UP40"/>
      <c r="UQ40" s="124"/>
      <c r="UR40"/>
      <c r="US40" s="124"/>
      <c r="UT40"/>
      <c r="UU40" s="124"/>
      <c r="UV40"/>
      <c r="UW40" s="124"/>
      <c r="UX40"/>
      <c r="UY40" s="124"/>
      <c r="UZ40"/>
      <c r="VA40" s="124"/>
      <c r="VB40"/>
      <c r="VC40" s="124"/>
      <c r="VD40"/>
      <c r="VE40" s="124"/>
      <c r="VF40"/>
      <c r="VG40" s="124"/>
      <c r="VH40"/>
      <c r="VI40" s="124"/>
      <c r="VJ40"/>
      <c r="VK40" s="124"/>
      <c r="VL40"/>
      <c r="VM40" s="124"/>
      <c r="VN40"/>
      <c r="VO40" s="124"/>
      <c r="VP40"/>
      <c r="VQ40" s="124"/>
      <c r="VR40"/>
      <c r="VS40" s="124"/>
      <c r="VT40"/>
      <c r="VU40" s="124"/>
      <c r="VV40"/>
      <c r="VW40" s="124"/>
      <c r="VX40"/>
      <c r="VY40" s="124"/>
      <c r="VZ40"/>
      <c r="WA40" s="124"/>
      <c r="WB40"/>
      <c r="WC40" s="124"/>
      <c r="WD40"/>
      <c r="WE40" s="124"/>
      <c r="WF40"/>
      <c r="WG40" s="124"/>
      <c r="WH40"/>
      <c r="WI40" s="124"/>
      <c r="WJ40"/>
      <c r="WK40" s="124"/>
      <c r="WL40"/>
      <c r="WM40" s="124"/>
      <c r="WN40"/>
      <c r="WO40" s="124"/>
      <c r="WP40"/>
      <c r="WQ40" s="124"/>
      <c r="WR40"/>
      <c r="WS40" s="124"/>
      <c r="WT40"/>
      <c r="WU40" s="124"/>
      <c r="WV40"/>
      <c r="WW40" s="124"/>
      <c r="WX40"/>
      <c r="WY40" s="124"/>
      <c r="WZ40"/>
      <c r="XA40" s="124"/>
      <c r="XB40"/>
      <c r="XC40" s="124"/>
      <c r="XD40"/>
      <c r="XE40" s="124"/>
      <c r="XF40"/>
      <c r="XG40" s="124"/>
      <c r="XH40"/>
      <c r="XI40" s="124"/>
      <c r="XJ40"/>
      <c r="XK40" s="124"/>
      <c r="XL40"/>
      <c r="XM40" s="124"/>
      <c r="XN40"/>
      <c r="XO40" s="124"/>
      <c r="XP40"/>
      <c r="XQ40" s="124"/>
      <c r="XR40"/>
      <c r="XS40" s="124"/>
      <c r="XT40"/>
      <c r="XU40" s="124"/>
      <c r="XV40"/>
      <c r="XW40" s="124"/>
      <c r="XX40"/>
      <c r="XY40" s="124"/>
      <c r="XZ40"/>
      <c r="YA40" s="124"/>
      <c r="YB40"/>
      <c r="YC40" s="124"/>
      <c r="YD40"/>
      <c r="YE40" s="124"/>
      <c r="YF40"/>
      <c r="YG40" s="124"/>
      <c r="YH40"/>
      <c r="YI40" s="124"/>
      <c r="YJ40"/>
      <c r="YK40" s="124"/>
      <c r="YL40"/>
      <c r="YM40" s="124"/>
      <c r="YN40"/>
      <c r="YO40" s="124"/>
      <c r="YP40"/>
      <c r="YQ40" s="124"/>
      <c r="YR40"/>
      <c r="YS40" s="124"/>
      <c r="YT40"/>
      <c r="YU40" s="124"/>
      <c r="YV40"/>
      <c r="YW40" s="124"/>
      <c r="YX40"/>
      <c r="YY40" s="124"/>
      <c r="YZ40"/>
      <c r="ZA40" s="124"/>
      <c r="ZB40"/>
      <c r="ZC40" s="124"/>
      <c r="ZD40"/>
      <c r="ZE40" s="124"/>
      <c r="ZF40"/>
      <c r="ZG40" s="124"/>
      <c r="ZH40"/>
      <c r="ZI40" s="124"/>
      <c r="ZJ40"/>
      <c r="ZK40" s="124"/>
      <c r="ZL40"/>
      <c r="ZM40" s="124"/>
      <c r="ZN40"/>
      <c r="ZO40" s="124"/>
      <c r="ZP40"/>
      <c r="ZQ40" s="124"/>
      <c r="ZR40"/>
      <c r="ZS40" s="124"/>
      <c r="ZT40"/>
      <c r="ZU40" s="124"/>
      <c r="ZV40"/>
      <c r="ZW40" s="124"/>
      <c r="ZX40"/>
      <c r="ZY40" s="124"/>
      <c r="ZZ40"/>
      <c r="AAA40" s="124"/>
      <c r="AAB40"/>
      <c r="AAC40" s="124"/>
      <c r="AAD40"/>
      <c r="AAE40" s="124"/>
      <c r="AAF40"/>
      <c r="AAG40" s="124"/>
      <c r="AAH40"/>
      <c r="AAI40" s="124"/>
      <c r="AAJ40"/>
      <c r="AAK40" s="124"/>
      <c r="AAL40"/>
      <c r="AAM40" s="124"/>
      <c r="AAN40"/>
      <c r="AAO40" s="124"/>
      <c r="AAP40"/>
      <c r="AAQ40" s="124"/>
      <c r="AAR40"/>
      <c r="AAS40" s="124"/>
      <c r="AAT40"/>
      <c r="AAU40" s="124"/>
      <c r="AAV40"/>
      <c r="AAW40" s="124"/>
      <c r="AAX40"/>
      <c r="AAY40" s="124"/>
      <c r="AAZ40"/>
      <c r="ABA40" s="124"/>
      <c r="ABB40"/>
      <c r="ABC40" s="124"/>
      <c r="ABD40"/>
      <c r="ABE40" s="124"/>
      <c r="ABF40"/>
      <c r="ABG40" s="124"/>
      <c r="ABH40"/>
      <c r="ABI40" s="124"/>
      <c r="ABJ40"/>
      <c r="ABK40" s="124"/>
      <c r="ABL40"/>
      <c r="ABM40" s="124"/>
      <c r="ABN40"/>
      <c r="ABO40" s="124"/>
      <c r="ABP40"/>
      <c r="ABQ40" s="124"/>
      <c r="ABR40"/>
      <c r="ABS40" s="124"/>
      <c r="ABT40"/>
      <c r="ABU40" s="124"/>
      <c r="ABV40"/>
      <c r="ABW40" s="124"/>
      <c r="ABX40"/>
      <c r="ABY40" s="124"/>
      <c r="ABZ40"/>
      <c r="ACA40" s="124"/>
      <c r="ACB40"/>
      <c r="ACC40" s="124"/>
      <c r="ACD40"/>
      <c r="ACE40" s="124"/>
      <c r="ACF40"/>
      <c r="ACG40" s="124"/>
      <c r="ACH40"/>
      <c r="ACI40" s="124"/>
      <c r="ACJ40"/>
      <c r="ACK40" s="124"/>
      <c r="ACL40"/>
      <c r="ACM40" s="124"/>
      <c r="ACN40"/>
      <c r="ACO40" s="124"/>
      <c r="ACP40"/>
      <c r="ACQ40" s="124"/>
      <c r="ACR40"/>
      <c r="ACS40" s="124"/>
      <c r="ACT40"/>
      <c r="ACU40" s="124"/>
      <c r="ACV40"/>
      <c r="ACW40" s="124"/>
      <c r="ACX40"/>
      <c r="ACY40" s="124"/>
      <c r="ACZ40"/>
      <c r="ADA40" s="124"/>
      <c r="ADB40"/>
      <c r="ADC40" s="124"/>
      <c r="ADD40"/>
      <c r="ADE40" s="124"/>
      <c r="ADF40"/>
      <c r="ADG40" s="124"/>
      <c r="ADH40"/>
      <c r="ADI40" s="124"/>
      <c r="ADJ40"/>
      <c r="ADK40" s="124"/>
      <c r="ADL40"/>
      <c r="ADM40" s="124"/>
      <c r="ADN40"/>
      <c r="ADO40" s="124"/>
      <c r="ADP40"/>
      <c r="ADQ40" s="124"/>
      <c r="ADR40"/>
      <c r="ADS40" s="124"/>
      <c r="ADT40"/>
      <c r="ADU40" s="124"/>
      <c r="ADV40"/>
      <c r="ADW40" s="124"/>
      <c r="ADX40"/>
      <c r="ADY40" s="124"/>
      <c r="ADZ40"/>
      <c r="AEA40" s="124"/>
      <c r="AEB40"/>
      <c r="AEC40" s="124"/>
      <c r="AED40"/>
      <c r="AEE40" s="124"/>
      <c r="AEF40"/>
      <c r="AEG40" s="124"/>
      <c r="AEH40"/>
      <c r="AEI40" s="124"/>
      <c r="AEJ40"/>
      <c r="AEK40" s="124"/>
      <c r="AEL40"/>
      <c r="AEM40" s="124"/>
      <c r="AEN40"/>
      <c r="AEO40" s="124"/>
      <c r="AEP40"/>
      <c r="AEQ40" s="124"/>
      <c r="AER40"/>
      <c r="AES40" s="124"/>
      <c r="AET40"/>
      <c r="AEU40" s="124"/>
      <c r="AEV40"/>
      <c r="AEW40" s="124"/>
      <c r="AEX40"/>
      <c r="AEY40" s="124"/>
      <c r="AEZ40"/>
      <c r="AFA40" s="124"/>
      <c r="AFB40"/>
      <c r="AFC40" s="124"/>
      <c r="AFD40"/>
      <c r="AFE40" s="124"/>
      <c r="AFF40"/>
      <c r="AFG40" s="124"/>
      <c r="AFH40"/>
      <c r="AFI40" s="124"/>
      <c r="AFJ40"/>
      <c r="AFK40" s="124"/>
      <c r="AFL40"/>
      <c r="AFM40" s="124"/>
      <c r="AFN40"/>
      <c r="AFO40" s="124"/>
      <c r="AFP40"/>
      <c r="AFQ40" s="124"/>
      <c r="AFR40"/>
      <c r="AFS40" s="124"/>
      <c r="AFT40"/>
      <c r="AFU40" s="124"/>
      <c r="AFV40"/>
      <c r="AFW40" s="124"/>
      <c r="AFX40"/>
      <c r="AFY40" s="124"/>
      <c r="AFZ40"/>
      <c r="AGA40" s="124"/>
      <c r="AGB40"/>
      <c r="AGC40" s="124"/>
      <c r="AGD40"/>
      <c r="AGE40" s="124"/>
      <c r="AGF40"/>
      <c r="AGG40" s="124"/>
      <c r="AGH40"/>
      <c r="AGI40" s="124"/>
      <c r="AGJ40"/>
      <c r="AGK40" s="124"/>
      <c r="AGL40"/>
      <c r="AGM40" s="124"/>
      <c r="AGN40"/>
      <c r="AGO40" s="124"/>
      <c r="AGP40"/>
      <c r="AGQ40" s="124"/>
      <c r="AGR40"/>
      <c r="AGS40" s="124"/>
      <c r="AGT40"/>
      <c r="AGU40" s="124"/>
      <c r="AGV40"/>
      <c r="AGW40" s="124"/>
      <c r="AGX40"/>
      <c r="AGY40" s="124"/>
      <c r="AGZ40"/>
      <c r="AHA40" s="124"/>
      <c r="AHB40"/>
      <c r="AHC40" s="124"/>
      <c r="AHD40"/>
      <c r="AHE40" s="124"/>
      <c r="AHF40"/>
      <c r="AHG40" s="124"/>
      <c r="AHH40"/>
      <c r="AHI40" s="124"/>
      <c r="AHJ40"/>
      <c r="AHK40" s="124"/>
      <c r="AHL40"/>
      <c r="AHM40" s="124"/>
      <c r="AHN40"/>
      <c r="AHO40" s="124"/>
      <c r="AHP40"/>
      <c r="AHQ40" s="124"/>
      <c r="AHR40"/>
      <c r="AHS40" s="124"/>
      <c r="AHT40"/>
      <c r="AHU40" s="124"/>
      <c r="AHV40"/>
      <c r="AHW40" s="124"/>
      <c r="AHX40"/>
      <c r="AHY40" s="124"/>
      <c r="AHZ40"/>
      <c r="AIA40" s="124"/>
      <c r="AIB40"/>
      <c r="AIC40" s="124"/>
      <c r="AID40"/>
      <c r="AIE40" s="124"/>
      <c r="AIF40"/>
      <c r="AIG40" s="124"/>
      <c r="AIH40"/>
      <c r="AII40" s="124"/>
      <c r="AIJ40"/>
      <c r="AIK40" s="124"/>
      <c r="AIL40"/>
      <c r="AIM40" s="124"/>
      <c r="AIN40"/>
      <c r="AIO40" s="124"/>
      <c r="AIP40"/>
      <c r="AIQ40" s="124"/>
      <c r="AIR40"/>
      <c r="AIS40" s="124"/>
      <c r="AIT40"/>
      <c r="AIU40" s="124"/>
      <c r="AIV40"/>
      <c r="AIW40" s="124"/>
      <c r="AIX40"/>
      <c r="AIY40" s="124"/>
      <c r="AIZ40"/>
      <c r="AJA40" s="124"/>
      <c r="AJB40"/>
      <c r="AJC40" s="124"/>
      <c r="AJD40"/>
      <c r="AJE40" s="124"/>
      <c r="AJF40"/>
      <c r="AJG40" s="124"/>
      <c r="AJH40"/>
      <c r="AJI40" s="124"/>
      <c r="AJJ40"/>
      <c r="AJK40" s="124"/>
      <c r="AJL40"/>
      <c r="AJM40" s="124"/>
      <c r="AJN40"/>
      <c r="AJO40" s="124"/>
      <c r="AJP40"/>
      <c r="AJQ40" s="124"/>
      <c r="AJR40"/>
      <c r="AJS40" s="124"/>
      <c r="AJT40"/>
      <c r="AJU40" s="124"/>
      <c r="AJV40"/>
      <c r="AJW40" s="124"/>
      <c r="AJX40"/>
      <c r="AJY40" s="124"/>
      <c r="AJZ40"/>
      <c r="AKA40" s="124"/>
      <c r="AKB40"/>
      <c r="AKC40" s="124"/>
      <c r="AKD40"/>
      <c r="AKE40" s="124"/>
      <c r="AKF40"/>
      <c r="AKG40" s="124"/>
      <c r="AKH40"/>
      <c r="AKI40" s="124"/>
      <c r="AKJ40"/>
      <c r="AKK40" s="124"/>
      <c r="AKL40"/>
      <c r="AKM40" s="124"/>
      <c r="AKN40"/>
      <c r="AKO40" s="124"/>
      <c r="AKP40"/>
      <c r="AKQ40" s="124"/>
      <c r="AKR40"/>
      <c r="AKS40" s="124"/>
      <c r="AKT40"/>
      <c r="AKU40" s="124"/>
      <c r="AKV40"/>
      <c r="AKW40" s="124"/>
      <c r="AKX40"/>
      <c r="AKY40" s="124"/>
      <c r="AKZ40"/>
      <c r="ALA40" s="124"/>
      <c r="ALB40"/>
      <c r="ALC40" s="124"/>
      <c r="ALD40"/>
      <c r="ALE40" s="124"/>
      <c r="ALF40"/>
      <c r="ALG40" s="124"/>
      <c r="ALH40"/>
      <c r="ALI40" s="124"/>
      <c r="ALJ40"/>
      <c r="ALK40" s="124"/>
      <c r="ALL40"/>
      <c r="ALM40" s="124"/>
      <c r="ALN40"/>
      <c r="ALO40" s="124"/>
      <c r="ALP40"/>
      <c r="ALQ40" s="124"/>
      <c r="ALR40"/>
      <c r="ALS40" s="124"/>
      <c r="ALT40"/>
      <c r="ALU40" s="124"/>
      <c r="ALV40"/>
      <c r="ALW40" s="124"/>
      <c r="ALX40"/>
      <c r="ALY40" s="124"/>
      <c r="ALZ40"/>
      <c r="AMA40" s="124"/>
      <c r="AMB40"/>
      <c r="AMC40" s="124"/>
      <c r="AMD40"/>
      <c r="AME40" s="124"/>
      <c r="AMF40"/>
      <c r="AMG40" s="124"/>
      <c r="AMH40"/>
      <c r="AMI40" s="124"/>
      <c r="AMJ40"/>
      <c r="AMK40" s="124"/>
      <c r="AML40"/>
      <c r="AMM40" s="124"/>
      <c r="AMN40"/>
      <c r="AMO40" s="124"/>
      <c r="AMP40"/>
      <c r="AMQ40" s="124"/>
      <c r="AMR40"/>
      <c r="AMS40" s="124"/>
      <c r="AMT40"/>
      <c r="AMU40" s="124"/>
      <c r="AMV40"/>
      <c r="AMW40" s="124"/>
      <c r="AMX40"/>
      <c r="AMY40" s="124"/>
      <c r="AMZ40"/>
      <c r="ANA40" s="124"/>
      <c r="ANB40"/>
      <c r="ANC40" s="124"/>
      <c r="AND40"/>
      <c r="ANE40" s="124"/>
      <c r="ANF40"/>
      <c r="ANG40" s="124"/>
      <c r="ANH40"/>
      <c r="ANI40" s="124"/>
      <c r="ANJ40"/>
      <c r="ANK40" s="124"/>
      <c r="ANL40"/>
      <c r="ANM40" s="124"/>
      <c r="ANN40"/>
      <c r="ANO40" s="124"/>
      <c r="ANP40"/>
      <c r="ANQ40" s="124"/>
      <c r="ANR40"/>
      <c r="ANS40" s="124"/>
      <c r="ANT40"/>
      <c r="ANU40" s="124"/>
      <c r="ANV40"/>
      <c r="ANW40" s="124"/>
      <c r="ANX40"/>
      <c r="ANY40" s="124"/>
      <c r="ANZ40"/>
      <c r="AOA40" s="124"/>
      <c r="AOB40"/>
      <c r="AOC40" s="124"/>
      <c r="AOD40"/>
      <c r="AOE40" s="124"/>
      <c r="AOF40"/>
      <c r="AOG40" s="124"/>
      <c r="AOH40"/>
      <c r="AOI40" s="124"/>
      <c r="AOJ40"/>
      <c r="AOK40" s="124"/>
      <c r="AOL40"/>
      <c r="AOM40" s="124"/>
      <c r="AON40"/>
      <c r="AOO40" s="124"/>
      <c r="AOP40"/>
      <c r="AOQ40" s="124"/>
      <c r="AOR40"/>
      <c r="AOS40" s="124"/>
      <c r="AOT40"/>
      <c r="AOU40" s="124"/>
      <c r="AOV40"/>
      <c r="AOW40" s="124"/>
      <c r="AOX40"/>
      <c r="AOY40" s="124"/>
      <c r="AOZ40"/>
      <c r="APA40" s="124"/>
      <c r="APB40"/>
      <c r="APC40" s="124"/>
      <c r="APD40"/>
      <c r="APE40" s="124"/>
      <c r="APF40"/>
      <c r="APG40" s="124"/>
      <c r="APH40"/>
      <c r="API40" s="124"/>
      <c r="APJ40"/>
      <c r="APK40" s="124"/>
      <c r="APL40"/>
      <c r="APM40" s="124"/>
      <c r="APN40"/>
      <c r="APO40" s="124"/>
      <c r="APP40"/>
      <c r="APQ40" s="124"/>
      <c r="APR40"/>
      <c r="APS40" s="124"/>
      <c r="APT40"/>
      <c r="APU40" s="124"/>
      <c r="APV40"/>
      <c r="APW40" s="124"/>
      <c r="APX40"/>
      <c r="APY40" s="124"/>
      <c r="APZ40"/>
      <c r="AQA40" s="124"/>
      <c r="AQB40"/>
      <c r="AQC40" s="124"/>
      <c r="AQD40"/>
      <c r="AQE40" s="124"/>
      <c r="AQF40"/>
      <c r="AQG40" s="124"/>
      <c r="AQH40"/>
      <c r="AQI40" s="124"/>
      <c r="AQJ40"/>
      <c r="AQK40" s="124"/>
      <c r="AQL40"/>
      <c r="AQM40" s="124"/>
      <c r="AQN40"/>
      <c r="AQO40" s="124"/>
      <c r="AQP40"/>
      <c r="AQQ40" s="124"/>
      <c r="AQR40"/>
      <c r="AQS40" s="124"/>
      <c r="AQT40"/>
      <c r="AQU40" s="124"/>
      <c r="AQV40"/>
      <c r="AQW40" s="124"/>
      <c r="AQX40"/>
      <c r="AQY40" s="124"/>
      <c r="AQZ40"/>
      <c r="ARA40" s="124"/>
      <c r="ARB40"/>
      <c r="ARC40" s="124"/>
      <c r="ARD40"/>
      <c r="ARE40" s="124"/>
      <c r="ARF40"/>
      <c r="ARG40" s="124"/>
      <c r="ARH40"/>
      <c r="ARI40" s="124"/>
      <c r="ARJ40"/>
      <c r="ARK40" s="124"/>
      <c r="ARL40"/>
      <c r="ARM40" s="124"/>
      <c r="ARN40"/>
      <c r="ARO40" s="124"/>
      <c r="ARP40"/>
      <c r="ARQ40" s="124"/>
      <c r="ARR40"/>
      <c r="ARS40" s="124"/>
      <c r="ART40"/>
      <c r="ARU40" s="124"/>
      <c r="ARV40"/>
      <c r="ARW40" s="124"/>
      <c r="ARX40"/>
      <c r="ARY40" s="124"/>
      <c r="ARZ40"/>
      <c r="ASA40" s="124"/>
      <c r="ASB40"/>
      <c r="ASC40" s="124"/>
      <c r="ASD40"/>
      <c r="ASE40" s="124"/>
      <c r="ASF40"/>
      <c r="ASG40" s="124"/>
      <c r="ASH40"/>
      <c r="ASI40" s="124"/>
      <c r="ASJ40"/>
      <c r="ASK40" s="124"/>
      <c r="ASL40"/>
      <c r="ASM40" s="124"/>
      <c r="ASN40"/>
      <c r="ASO40" s="124"/>
      <c r="ASP40"/>
      <c r="ASQ40" s="124"/>
      <c r="ASR40"/>
      <c r="ASS40" s="124"/>
      <c r="AST40"/>
      <c r="ASU40" s="124"/>
      <c r="ASV40"/>
      <c r="ASW40" s="124"/>
      <c r="ASX40"/>
      <c r="ASY40" s="124"/>
      <c r="ASZ40"/>
      <c r="ATA40" s="124"/>
      <c r="ATB40"/>
      <c r="ATC40" s="124"/>
      <c r="ATD40"/>
      <c r="ATE40" s="124"/>
      <c r="ATF40"/>
      <c r="ATG40" s="124"/>
      <c r="ATH40"/>
      <c r="ATI40" s="124"/>
      <c r="ATJ40"/>
      <c r="ATK40" s="124"/>
      <c r="ATL40"/>
      <c r="ATM40" s="124"/>
      <c r="ATN40"/>
      <c r="ATO40" s="124"/>
      <c r="ATP40"/>
      <c r="ATQ40" s="124"/>
      <c r="ATR40"/>
      <c r="ATS40" s="124"/>
      <c r="ATT40"/>
      <c r="ATU40" s="124"/>
      <c r="ATV40"/>
      <c r="ATW40" s="124"/>
      <c r="ATX40"/>
      <c r="ATY40" s="124"/>
      <c r="ATZ40"/>
      <c r="AUA40" s="124"/>
      <c r="AUB40"/>
      <c r="AUC40" s="124"/>
      <c r="AUD40"/>
      <c r="AUE40" s="124"/>
      <c r="AUF40"/>
      <c r="AUG40" s="124"/>
      <c r="AUH40"/>
      <c r="AUI40" s="124"/>
      <c r="AUJ40"/>
      <c r="AUK40" s="124"/>
      <c r="AUL40"/>
      <c r="AUM40" s="124"/>
      <c r="AUN40"/>
      <c r="AUO40" s="124"/>
      <c r="AUP40"/>
      <c r="AUQ40" s="124"/>
      <c r="AUR40"/>
      <c r="AUS40" s="124"/>
      <c r="AUT40"/>
      <c r="AUU40" s="124"/>
      <c r="AUV40"/>
      <c r="AUW40" s="124"/>
      <c r="AUX40"/>
      <c r="AUY40" s="124"/>
      <c r="AUZ40"/>
      <c r="AVA40" s="124"/>
      <c r="AVB40"/>
      <c r="AVC40" s="124"/>
      <c r="AVD40"/>
      <c r="AVE40" s="124"/>
      <c r="AVF40"/>
      <c r="AVG40" s="124"/>
      <c r="AVH40"/>
      <c r="AVI40" s="124"/>
      <c r="AVJ40"/>
      <c r="AVK40" s="124"/>
      <c r="AVL40"/>
      <c r="AVM40" s="124"/>
      <c r="AVN40"/>
      <c r="AVO40" s="124"/>
      <c r="AVP40"/>
      <c r="AVQ40" s="124"/>
      <c r="AVR40"/>
      <c r="AVS40" s="124"/>
      <c r="AVT40"/>
      <c r="AVU40" s="124"/>
      <c r="AVV40"/>
      <c r="AVW40" s="124"/>
      <c r="AVX40"/>
      <c r="AVY40" s="124"/>
      <c r="AVZ40"/>
      <c r="AWA40" s="124"/>
      <c r="AWB40"/>
      <c r="AWC40" s="124"/>
      <c r="AWD40"/>
      <c r="AWE40" s="124"/>
      <c r="AWF40"/>
      <c r="AWG40" s="124"/>
      <c r="AWH40"/>
      <c r="AWI40" s="124"/>
      <c r="AWJ40"/>
      <c r="AWK40" s="124"/>
      <c r="AWL40"/>
      <c r="AWM40" s="124"/>
      <c r="AWN40"/>
      <c r="AWO40" s="124"/>
      <c r="AWP40"/>
      <c r="AWQ40" s="124"/>
      <c r="AWR40"/>
      <c r="AWS40" s="124"/>
      <c r="AWT40"/>
      <c r="AWU40" s="124"/>
      <c r="AWV40"/>
      <c r="AWW40" s="124"/>
      <c r="AWX40"/>
      <c r="AWY40" s="124"/>
      <c r="AWZ40"/>
      <c r="AXA40" s="124"/>
      <c r="AXB40"/>
      <c r="AXC40" s="124"/>
      <c r="AXD40"/>
      <c r="AXE40" s="124"/>
      <c r="AXF40"/>
      <c r="AXG40" s="124"/>
      <c r="AXH40"/>
      <c r="AXI40" s="124"/>
      <c r="AXJ40"/>
      <c r="AXK40" s="124"/>
      <c r="AXL40"/>
      <c r="AXM40" s="124"/>
      <c r="AXN40"/>
      <c r="AXO40" s="124"/>
      <c r="AXP40"/>
      <c r="AXQ40" s="124"/>
      <c r="AXR40"/>
      <c r="AXS40" s="124"/>
      <c r="AXT40"/>
      <c r="AXU40" s="124"/>
      <c r="AXV40"/>
      <c r="AXW40" s="124"/>
      <c r="AXX40"/>
      <c r="AXY40" s="124"/>
      <c r="AXZ40"/>
      <c r="AYA40" s="124"/>
      <c r="AYB40"/>
      <c r="AYC40" s="124"/>
      <c r="AYD40"/>
      <c r="AYE40" s="124"/>
      <c r="AYF40"/>
      <c r="AYG40" s="124"/>
      <c r="AYH40"/>
      <c r="AYI40" s="124"/>
      <c r="AYJ40"/>
      <c r="AYK40" s="124"/>
      <c r="AYL40"/>
      <c r="AYM40" s="124"/>
      <c r="AYN40"/>
      <c r="AYO40" s="124"/>
      <c r="AYP40"/>
      <c r="AYQ40" s="124"/>
      <c r="AYR40"/>
      <c r="AYS40" s="124"/>
      <c r="AYT40"/>
      <c r="AYU40" s="124"/>
      <c r="AYV40"/>
      <c r="AYW40" s="124"/>
      <c r="AYX40"/>
      <c r="AYY40" s="124"/>
      <c r="AYZ40"/>
      <c r="AZA40" s="124"/>
      <c r="AZB40"/>
      <c r="AZC40" s="124"/>
      <c r="AZD40"/>
      <c r="AZE40" s="124"/>
      <c r="AZF40"/>
      <c r="AZG40" s="124"/>
      <c r="AZH40"/>
      <c r="AZI40" s="124"/>
      <c r="AZJ40"/>
      <c r="AZK40" s="124"/>
      <c r="AZL40"/>
      <c r="AZM40" s="124"/>
      <c r="AZN40"/>
      <c r="AZO40" s="124"/>
      <c r="AZP40"/>
      <c r="AZQ40" s="124"/>
      <c r="AZR40"/>
      <c r="AZS40" s="124"/>
      <c r="AZT40"/>
      <c r="AZU40" s="124"/>
      <c r="AZV40"/>
      <c r="AZW40" s="124"/>
      <c r="AZX40"/>
      <c r="AZY40" s="124"/>
      <c r="AZZ40"/>
      <c r="BAA40" s="124"/>
      <c r="BAB40"/>
      <c r="BAC40" s="124"/>
      <c r="BAD40"/>
      <c r="BAE40" s="124"/>
      <c r="BAF40"/>
      <c r="BAG40" s="124"/>
      <c r="BAH40"/>
      <c r="BAI40" s="124"/>
      <c r="BAJ40"/>
      <c r="BAK40" s="124"/>
      <c r="BAL40"/>
      <c r="BAM40" s="124"/>
      <c r="BAN40"/>
      <c r="BAO40" s="124"/>
      <c r="BAP40"/>
      <c r="BAQ40" s="124"/>
      <c r="BAR40"/>
      <c r="BAS40" s="124"/>
      <c r="BAT40"/>
      <c r="BAU40" s="124"/>
      <c r="BAV40"/>
      <c r="BAW40" s="124"/>
      <c r="BAX40"/>
      <c r="BAY40" s="124"/>
      <c r="BAZ40"/>
      <c r="BBA40" s="124"/>
      <c r="BBB40"/>
      <c r="BBC40" s="124"/>
      <c r="BBD40"/>
      <c r="BBE40" s="124"/>
      <c r="BBF40"/>
      <c r="BBG40" s="124"/>
      <c r="BBH40"/>
      <c r="BBI40" s="124"/>
      <c r="BBJ40"/>
      <c r="BBK40" s="124"/>
      <c r="BBL40"/>
      <c r="BBM40" s="124"/>
      <c r="BBN40"/>
      <c r="BBO40" s="124"/>
      <c r="BBP40"/>
      <c r="BBQ40" s="124"/>
      <c r="BBR40"/>
      <c r="BBS40" s="124"/>
      <c r="BBT40"/>
      <c r="BBU40" s="124"/>
      <c r="BBV40"/>
      <c r="BBW40" s="124"/>
      <c r="BBX40"/>
      <c r="BBY40" s="124"/>
      <c r="BBZ40"/>
      <c r="BCA40" s="124"/>
      <c r="BCB40"/>
      <c r="BCC40" s="124"/>
      <c r="BCD40"/>
      <c r="BCE40" s="124"/>
      <c r="BCF40"/>
      <c r="BCG40" s="124"/>
      <c r="BCH40"/>
      <c r="BCI40" s="124"/>
      <c r="BCJ40"/>
      <c r="BCK40" s="124"/>
      <c r="BCL40"/>
      <c r="BCM40" s="124"/>
      <c r="BCN40"/>
      <c r="BCO40" s="124"/>
      <c r="BCP40"/>
      <c r="BCQ40" s="124"/>
      <c r="BCR40"/>
      <c r="BCS40" s="124"/>
      <c r="BCT40"/>
      <c r="BCU40" s="124"/>
      <c r="BCV40"/>
      <c r="BCW40" s="124"/>
      <c r="BCX40"/>
      <c r="BCY40" s="124"/>
      <c r="BCZ40"/>
      <c r="BDA40" s="124"/>
      <c r="BDB40"/>
      <c r="BDC40" s="124"/>
      <c r="BDD40"/>
      <c r="BDE40" s="124"/>
      <c r="BDF40"/>
      <c r="BDG40" s="124"/>
      <c r="BDH40"/>
      <c r="BDI40" s="124"/>
      <c r="BDJ40"/>
      <c r="BDK40" s="124"/>
      <c r="BDL40"/>
      <c r="BDM40" s="124"/>
      <c r="BDN40"/>
      <c r="BDO40" s="124"/>
      <c r="BDP40"/>
      <c r="BDQ40" s="124"/>
      <c r="BDR40"/>
      <c r="BDS40" s="124"/>
      <c r="BDT40"/>
      <c r="BDU40" s="124"/>
      <c r="BDV40"/>
      <c r="BDW40" s="124"/>
      <c r="BDX40"/>
      <c r="BDY40" s="124"/>
      <c r="BDZ40"/>
      <c r="BEA40" s="124"/>
      <c r="BEB40"/>
      <c r="BEC40" s="124"/>
      <c r="BED40"/>
      <c r="BEE40" s="124"/>
      <c r="BEF40"/>
      <c r="BEG40" s="124"/>
      <c r="BEH40"/>
      <c r="BEI40" s="124"/>
      <c r="BEJ40"/>
      <c r="BEK40" s="124"/>
      <c r="BEL40"/>
      <c r="BEM40" s="124"/>
      <c r="BEN40"/>
      <c r="BEO40" s="124"/>
      <c r="BEP40"/>
      <c r="BEQ40" s="124"/>
      <c r="BER40"/>
      <c r="BES40" s="124"/>
      <c r="BET40"/>
      <c r="BEU40" s="124"/>
      <c r="BEV40"/>
      <c r="BEW40" s="124"/>
      <c r="BEX40"/>
      <c r="BEY40" s="124"/>
      <c r="BEZ40"/>
      <c r="BFA40" s="124"/>
      <c r="BFB40"/>
      <c r="BFC40" s="124"/>
      <c r="BFD40"/>
      <c r="BFE40" s="124"/>
      <c r="BFF40"/>
      <c r="BFG40" s="124"/>
      <c r="BFH40"/>
      <c r="BFI40" s="124"/>
      <c r="BFJ40"/>
      <c r="BFK40" s="124"/>
      <c r="BFL40"/>
      <c r="BFM40" s="124"/>
      <c r="BFN40"/>
      <c r="BFO40" s="124"/>
      <c r="BFP40"/>
      <c r="BFQ40" s="124"/>
      <c r="BFR40"/>
      <c r="BFS40" s="124"/>
      <c r="BFT40"/>
      <c r="BFU40" s="124"/>
      <c r="BFV40"/>
      <c r="BFW40" s="124"/>
      <c r="BFX40"/>
      <c r="BFY40" s="124"/>
      <c r="BFZ40"/>
      <c r="BGA40" s="124"/>
      <c r="BGB40"/>
      <c r="BGC40" s="124"/>
      <c r="BGD40"/>
      <c r="BGE40" s="124"/>
      <c r="BGF40"/>
      <c r="BGG40" s="124"/>
      <c r="BGH40"/>
      <c r="BGI40" s="124"/>
      <c r="BGJ40"/>
      <c r="BGK40" s="124"/>
      <c r="BGL40"/>
      <c r="BGM40" s="124"/>
      <c r="BGN40"/>
      <c r="BGO40" s="124"/>
      <c r="BGP40"/>
      <c r="BGQ40" s="124"/>
      <c r="BGR40"/>
      <c r="BGS40" s="124"/>
      <c r="BGT40"/>
      <c r="BGU40" s="124"/>
      <c r="BGV40"/>
      <c r="BGW40" s="124"/>
      <c r="BGX40"/>
      <c r="BGY40" s="124"/>
      <c r="BGZ40"/>
      <c r="BHA40" s="124"/>
      <c r="BHB40"/>
      <c r="BHC40" s="124"/>
      <c r="BHD40"/>
      <c r="BHE40" s="124"/>
      <c r="BHF40"/>
      <c r="BHG40" s="124"/>
      <c r="BHH40"/>
      <c r="BHI40" s="124"/>
      <c r="BHJ40"/>
      <c r="BHK40" s="124"/>
      <c r="BHL40"/>
      <c r="BHM40" s="124"/>
      <c r="BHN40"/>
      <c r="BHO40" s="124"/>
      <c r="BHP40"/>
      <c r="BHQ40" s="124"/>
      <c r="BHR40"/>
      <c r="BHS40" s="124"/>
      <c r="BHT40"/>
      <c r="BHU40" s="124"/>
      <c r="BHV40"/>
      <c r="BHW40" s="124"/>
      <c r="BHX40"/>
      <c r="BHY40" s="124"/>
      <c r="BHZ40"/>
      <c r="BIA40" s="124"/>
      <c r="BIB40"/>
      <c r="BIC40" s="124"/>
      <c r="BID40"/>
      <c r="BIE40" s="124"/>
      <c r="BIF40"/>
      <c r="BIG40" s="124"/>
      <c r="BIH40"/>
      <c r="BII40" s="124"/>
      <c r="BIJ40"/>
      <c r="BIK40" s="124"/>
      <c r="BIL40"/>
      <c r="BIM40" s="124"/>
      <c r="BIN40"/>
      <c r="BIO40" s="124"/>
      <c r="BIP40"/>
      <c r="BIQ40" s="124"/>
      <c r="BIR40"/>
      <c r="BIS40" s="124"/>
      <c r="BIT40"/>
      <c r="BIU40" s="124"/>
      <c r="BIV40"/>
      <c r="BIW40" s="124"/>
      <c r="BIX40"/>
      <c r="BIY40" s="124"/>
      <c r="BIZ40"/>
      <c r="BJA40" s="124"/>
      <c r="BJB40"/>
      <c r="BJC40" s="124"/>
      <c r="BJD40"/>
      <c r="BJE40" s="124"/>
      <c r="BJF40"/>
      <c r="BJG40" s="124"/>
      <c r="BJH40"/>
      <c r="BJI40" s="124"/>
      <c r="BJJ40"/>
      <c r="BJK40" s="124"/>
      <c r="BJL40"/>
      <c r="BJM40" s="124"/>
      <c r="BJN40"/>
      <c r="BJO40" s="124"/>
      <c r="BJP40"/>
      <c r="BJQ40" s="124"/>
      <c r="BJR40"/>
      <c r="BJS40" s="124"/>
      <c r="BJT40"/>
      <c r="BJU40" s="124"/>
      <c r="BJV40"/>
      <c r="BJW40" s="124"/>
      <c r="BJX40"/>
      <c r="BJY40" s="124"/>
      <c r="BJZ40"/>
      <c r="BKA40" s="124"/>
      <c r="BKB40"/>
      <c r="BKC40" s="124"/>
      <c r="BKD40"/>
      <c r="BKE40" s="124"/>
      <c r="BKF40"/>
      <c r="BKG40" s="124"/>
      <c r="BKH40"/>
      <c r="BKI40" s="124"/>
      <c r="BKJ40"/>
      <c r="BKK40" s="124"/>
      <c r="BKL40"/>
      <c r="BKM40" s="124"/>
      <c r="BKN40"/>
      <c r="BKO40" s="124"/>
      <c r="BKP40"/>
      <c r="BKQ40" s="124"/>
      <c r="BKR40"/>
      <c r="BKS40" s="124"/>
      <c r="BKT40"/>
      <c r="BKU40" s="124"/>
      <c r="BKV40"/>
      <c r="BKW40" s="124"/>
      <c r="BKX40"/>
      <c r="BKY40" s="124"/>
      <c r="BKZ40"/>
      <c r="BLA40" s="124"/>
      <c r="BLB40"/>
      <c r="BLC40" s="124"/>
      <c r="BLD40"/>
      <c r="BLE40" s="124"/>
      <c r="BLF40"/>
      <c r="BLG40" s="124"/>
      <c r="BLH40"/>
      <c r="BLI40" s="124"/>
      <c r="BLJ40"/>
      <c r="BLK40" s="124"/>
      <c r="BLL40"/>
      <c r="BLM40" s="124"/>
      <c r="BLN40"/>
      <c r="BLO40" s="124"/>
      <c r="BLP40"/>
      <c r="BLQ40" s="124"/>
      <c r="BLR40"/>
      <c r="BLS40" s="124"/>
      <c r="BLT40"/>
      <c r="BLU40" s="124"/>
      <c r="BLV40"/>
      <c r="BLW40" s="124"/>
      <c r="BLX40"/>
      <c r="BLY40" s="124"/>
      <c r="BLZ40"/>
      <c r="BMA40" s="124"/>
      <c r="BMB40"/>
      <c r="BMC40" s="124"/>
      <c r="BMD40"/>
      <c r="BME40" s="124"/>
      <c r="BMF40"/>
      <c r="BMG40" s="124"/>
      <c r="BMH40"/>
      <c r="BMI40" s="124"/>
      <c r="BMJ40"/>
      <c r="BMK40" s="124"/>
      <c r="BML40"/>
      <c r="BMM40" s="124"/>
      <c r="BMN40"/>
      <c r="BMO40" s="124"/>
      <c r="BMP40"/>
      <c r="BMQ40" s="124"/>
      <c r="BMR40"/>
      <c r="BMS40" s="124"/>
      <c r="BMT40"/>
      <c r="BMU40" s="124"/>
      <c r="BMV40"/>
      <c r="BMW40" s="124"/>
      <c r="BMX40"/>
      <c r="BMY40" s="124"/>
      <c r="BMZ40"/>
      <c r="BNA40" s="124"/>
      <c r="BNB40"/>
      <c r="BNC40" s="124"/>
      <c r="BND40"/>
      <c r="BNE40" s="124"/>
      <c r="BNF40"/>
      <c r="BNG40" s="124"/>
      <c r="BNH40"/>
      <c r="BNI40" s="124"/>
      <c r="BNJ40"/>
      <c r="BNK40" s="124"/>
      <c r="BNL40"/>
      <c r="BNM40" s="124"/>
      <c r="BNN40"/>
      <c r="BNO40" s="124"/>
      <c r="BNP40"/>
      <c r="BNQ40" s="124"/>
      <c r="BNR40"/>
      <c r="BNS40" s="124"/>
      <c r="BNT40"/>
      <c r="BNU40" s="124"/>
      <c r="BNV40"/>
      <c r="BNW40" s="124"/>
      <c r="BNX40"/>
      <c r="BNY40" s="124"/>
      <c r="BNZ40"/>
      <c r="BOA40" s="124"/>
      <c r="BOB40"/>
      <c r="BOC40" s="124"/>
      <c r="BOD40"/>
      <c r="BOE40" s="124"/>
      <c r="BOF40"/>
      <c r="BOG40" s="124"/>
      <c r="BOH40"/>
      <c r="BOI40" s="124"/>
      <c r="BOJ40"/>
      <c r="BOK40" s="124"/>
      <c r="BOL40"/>
      <c r="BOM40" s="124"/>
      <c r="BON40"/>
      <c r="BOO40" s="124"/>
      <c r="BOP40"/>
      <c r="BOQ40" s="124"/>
      <c r="BOR40"/>
      <c r="BOS40" s="124"/>
      <c r="BOT40"/>
      <c r="BOU40" s="124"/>
      <c r="BOV40"/>
      <c r="BOW40" s="124"/>
      <c r="BOX40"/>
      <c r="BOY40" s="124"/>
      <c r="BOZ40"/>
      <c r="BPA40" s="124"/>
      <c r="BPB40"/>
      <c r="BPC40" s="124"/>
      <c r="BPD40"/>
      <c r="BPE40" s="124"/>
      <c r="BPF40"/>
      <c r="BPG40" s="124"/>
      <c r="BPH40"/>
      <c r="BPI40" s="124"/>
      <c r="BPJ40"/>
      <c r="BPK40" s="124"/>
      <c r="BPL40"/>
      <c r="BPM40" s="124"/>
      <c r="BPN40"/>
      <c r="BPO40" s="124"/>
      <c r="BPP40"/>
      <c r="BPQ40" s="124"/>
      <c r="BPR40"/>
      <c r="BPS40" s="124"/>
      <c r="BPT40"/>
      <c r="BPU40" s="124"/>
      <c r="BPV40"/>
      <c r="BPW40" s="124"/>
      <c r="BPX40"/>
      <c r="BPY40" s="124"/>
      <c r="BPZ40"/>
      <c r="BQA40" s="124"/>
      <c r="BQB40"/>
      <c r="BQC40" s="124"/>
      <c r="BQD40"/>
      <c r="BQE40" s="124"/>
      <c r="BQF40"/>
      <c r="BQG40" s="124"/>
      <c r="BQH40"/>
      <c r="BQI40" s="124"/>
      <c r="BQJ40"/>
      <c r="BQK40" s="124"/>
      <c r="BQL40"/>
      <c r="BQM40" s="124"/>
      <c r="BQN40"/>
      <c r="BQO40" s="124"/>
      <c r="BQP40"/>
      <c r="BQQ40" s="124"/>
      <c r="BQR40"/>
      <c r="BQS40" s="124"/>
      <c r="BQT40"/>
      <c r="BQU40" s="124"/>
      <c r="BQV40"/>
      <c r="BQW40" s="124"/>
      <c r="BQX40"/>
      <c r="BQY40" s="124"/>
      <c r="BQZ40"/>
      <c r="BRA40" s="124"/>
      <c r="BRB40"/>
      <c r="BRC40" s="124"/>
      <c r="BRD40"/>
      <c r="BRE40" s="124"/>
      <c r="BRF40"/>
      <c r="BRG40" s="124"/>
      <c r="BRH40"/>
      <c r="BRI40" s="124"/>
      <c r="BRJ40"/>
      <c r="BRK40" s="124"/>
      <c r="BRL40"/>
      <c r="BRM40" s="124"/>
      <c r="BRN40"/>
      <c r="BRO40" s="124"/>
      <c r="BRP40"/>
      <c r="BRQ40" s="124"/>
      <c r="BRR40"/>
      <c r="BRS40" s="124"/>
      <c r="BRT40"/>
      <c r="BRU40" s="124"/>
      <c r="BRV40"/>
      <c r="BRW40" s="124"/>
      <c r="BRX40"/>
      <c r="BRY40" s="124"/>
      <c r="BRZ40"/>
      <c r="BSA40" s="124"/>
      <c r="BSB40"/>
      <c r="BSC40" s="124"/>
      <c r="BSD40"/>
      <c r="BSE40" s="124"/>
      <c r="BSF40"/>
      <c r="BSG40" s="124"/>
      <c r="BSH40"/>
      <c r="BSI40" s="124"/>
      <c r="BSJ40"/>
      <c r="BSK40" s="124"/>
      <c r="BSL40"/>
      <c r="BSM40" s="124"/>
      <c r="BSN40"/>
      <c r="BSO40" s="124"/>
      <c r="BSP40"/>
      <c r="BSQ40" s="124"/>
      <c r="BSR40"/>
      <c r="BSS40" s="124"/>
      <c r="BST40"/>
      <c r="BSU40" s="124"/>
      <c r="BSV40"/>
      <c r="BSW40" s="124"/>
      <c r="BSX40"/>
      <c r="BSY40" s="124"/>
      <c r="BSZ40"/>
      <c r="BTA40" s="124"/>
      <c r="BTB40"/>
      <c r="BTC40" s="124"/>
      <c r="BTD40"/>
      <c r="BTE40" s="124"/>
      <c r="BTF40"/>
      <c r="BTG40" s="124"/>
      <c r="BTH40"/>
      <c r="BTI40" s="124"/>
      <c r="BTJ40"/>
      <c r="BTK40" s="124"/>
      <c r="BTL40"/>
      <c r="BTM40" s="124"/>
      <c r="BTN40"/>
      <c r="BTO40" s="124"/>
      <c r="BTP40"/>
      <c r="BTQ40" s="124"/>
      <c r="BTR40"/>
      <c r="BTS40" s="124"/>
      <c r="BTT40"/>
      <c r="BTU40" s="124"/>
      <c r="BTV40"/>
      <c r="BTW40" s="124"/>
      <c r="BTX40"/>
      <c r="BTY40" s="124"/>
      <c r="BTZ40"/>
      <c r="BUA40" s="124"/>
      <c r="BUB40"/>
      <c r="BUC40" s="124"/>
      <c r="BUD40"/>
      <c r="BUE40" s="124"/>
      <c r="BUF40"/>
      <c r="BUG40" s="124"/>
      <c r="BUH40"/>
      <c r="BUI40" s="124"/>
      <c r="BUJ40"/>
      <c r="BUK40" s="124"/>
      <c r="BUL40"/>
      <c r="BUM40" s="124"/>
      <c r="BUN40"/>
      <c r="BUO40" s="124"/>
      <c r="BUP40"/>
      <c r="BUQ40" s="124"/>
      <c r="BUR40"/>
      <c r="BUS40" s="124"/>
      <c r="BUT40"/>
      <c r="BUU40" s="124"/>
      <c r="BUV40"/>
      <c r="BUW40" s="124"/>
      <c r="BUX40"/>
      <c r="BUY40" s="124"/>
      <c r="BUZ40"/>
      <c r="BVA40" s="124"/>
      <c r="BVB40"/>
      <c r="BVC40" s="124"/>
      <c r="BVD40"/>
      <c r="BVE40" s="124"/>
      <c r="BVF40"/>
      <c r="BVG40" s="124"/>
      <c r="BVH40"/>
      <c r="BVI40" s="124"/>
      <c r="BVJ40"/>
      <c r="BVK40" s="124"/>
      <c r="BVL40"/>
      <c r="BVM40" s="124"/>
      <c r="BVN40"/>
      <c r="BVO40" s="124"/>
      <c r="BVP40"/>
      <c r="BVQ40" s="124"/>
      <c r="BVR40"/>
      <c r="BVS40" s="124"/>
      <c r="BVT40"/>
      <c r="BVU40" s="124"/>
      <c r="BVV40"/>
      <c r="BVW40" s="124"/>
      <c r="BVX40"/>
      <c r="BVY40" s="124"/>
      <c r="BVZ40"/>
      <c r="BWA40" s="124"/>
      <c r="BWB40"/>
      <c r="BWC40" s="124"/>
      <c r="BWD40"/>
      <c r="BWE40" s="124"/>
      <c r="BWF40"/>
      <c r="BWG40" s="124"/>
      <c r="BWH40"/>
      <c r="BWI40" s="124"/>
      <c r="BWJ40"/>
      <c r="BWK40" s="124"/>
      <c r="BWL40"/>
      <c r="BWM40" s="124"/>
      <c r="BWN40"/>
      <c r="BWO40" s="124"/>
      <c r="BWP40"/>
      <c r="BWQ40" s="124"/>
      <c r="BWR40"/>
      <c r="BWS40" s="124"/>
      <c r="BWT40"/>
      <c r="BWU40" s="124"/>
      <c r="BWV40"/>
      <c r="BWW40" s="124"/>
      <c r="BWX40"/>
      <c r="BWY40" s="124"/>
      <c r="BWZ40"/>
      <c r="BXA40" s="124"/>
      <c r="BXB40"/>
      <c r="BXC40" s="124"/>
      <c r="BXD40"/>
      <c r="BXE40" s="124"/>
      <c r="BXF40"/>
      <c r="BXG40" s="124"/>
      <c r="BXH40"/>
      <c r="BXI40" s="124"/>
      <c r="BXJ40"/>
      <c r="BXK40" s="124"/>
      <c r="BXL40"/>
      <c r="BXM40" s="124"/>
      <c r="BXN40"/>
      <c r="BXO40" s="124"/>
      <c r="BXP40"/>
      <c r="BXQ40" s="124"/>
      <c r="BXR40"/>
      <c r="BXS40" s="124"/>
      <c r="BXT40"/>
      <c r="BXU40" s="124"/>
      <c r="BXV40"/>
      <c r="BXW40" s="124"/>
      <c r="BXX40"/>
      <c r="BXY40" s="124"/>
      <c r="BXZ40"/>
      <c r="BYA40" s="124"/>
      <c r="BYB40"/>
      <c r="BYC40" s="124"/>
      <c r="BYD40"/>
      <c r="BYE40" s="124"/>
      <c r="BYF40"/>
      <c r="BYG40" s="124"/>
      <c r="BYH40"/>
      <c r="BYI40" s="124"/>
      <c r="BYJ40"/>
      <c r="BYK40" s="124"/>
      <c r="BYL40"/>
      <c r="BYM40" s="124"/>
      <c r="BYN40"/>
      <c r="BYO40" s="124"/>
      <c r="BYP40"/>
      <c r="BYQ40" s="124"/>
      <c r="BYR40"/>
      <c r="BYS40" s="124"/>
      <c r="BYT40"/>
      <c r="BYU40" s="124"/>
      <c r="BYV40"/>
      <c r="BYW40" s="124"/>
      <c r="BYX40"/>
      <c r="BYY40" s="124"/>
      <c r="BYZ40"/>
      <c r="BZA40" s="124"/>
      <c r="BZB40"/>
      <c r="BZC40" s="124"/>
      <c r="BZD40"/>
      <c r="BZE40" s="124"/>
      <c r="BZF40"/>
      <c r="BZG40" s="124"/>
      <c r="BZH40"/>
      <c r="BZI40" s="124"/>
      <c r="BZJ40"/>
      <c r="BZK40" s="124"/>
      <c r="BZL40"/>
      <c r="BZM40" s="124"/>
      <c r="BZN40"/>
      <c r="BZO40" s="124"/>
      <c r="BZP40"/>
      <c r="BZQ40" s="124"/>
      <c r="BZR40"/>
      <c r="BZS40" s="124"/>
      <c r="BZT40"/>
      <c r="BZU40" s="124"/>
      <c r="BZV40"/>
      <c r="BZW40" s="124"/>
      <c r="BZX40"/>
      <c r="BZY40" s="124"/>
      <c r="BZZ40"/>
      <c r="CAA40" s="124"/>
      <c r="CAB40"/>
      <c r="CAC40" s="124"/>
      <c r="CAD40"/>
      <c r="CAE40" s="124"/>
      <c r="CAF40"/>
      <c r="CAG40" s="124"/>
      <c r="CAH40"/>
      <c r="CAI40" s="124"/>
      <c r="CAJ40"/>
      <c r="CAK40" s="124"/>
      <c r="CAL40"/>
      <c r="CAM40" s="124"/>
      <c r="CAN40"/>
      <c r="CAO40" s="124"/>
      <c r="CAP40"/>
      <c r="CAQ40" s="124"/>
      <c r="CAR40"/>
      <c r="CAS40" s="124"/>
      <c r="CAT40"/>
      <c r="CAU40" s="124"/>
      <c r="CAV40"/>
      <c r="CAW40" s="124"/>
      <c r="CAX40"/>
      <c r="CAY40" s="124"/>
      <c r="CAZ40"/>
      <c r="CBA40" s="124"/>
      <c r="CBB40"/>
      <c r="CBC40" s="124"/>
      <c r="CBD40"/>
      <c r="CBE40" s="124"/>
      <c r="CBF40"/>
      <c r="CBG40" s="124"/>
      <c r="CBH40"/>
      <c r="CBI40" s="124"/>
      <c r="CBJ40"/>
      <c r="CBK40" s="124"/>
      <c r="CBL40"/>
      <c r="CBM40" s="124"/>
      <c r="CBN40"/>
      <c r="CBO40" s="124"/>
      <c r="CBP40"/>
      <c r="CBQ40" s="124"/>
      <c r="CBR40"/>
      <c r="CBS40" s="124"/>
      <c r="CBT40"/>
      <c r="CBU40" s="124"/>
      <c r="CBV40"/>
      <c r="CBW40" s="124"/>
      <c r="CBX40"/>
      <c r="CBY40" s="124"/>
      <c r="CBZ40"/>
      <c r="CCA40" s="124"/>
      <c r="CCB40"/>
      <c r="CCC40" s="124"/>
      <c r="CCD40"/>
      <c r="CCE40" s="124"/>
      <c r="CCF40"/>
      <c r="CCG40" s="124"/>
      <c r="CCH40"/>
      <c r="CCI40" s="124"/>
      <c r="CCJ40"/>
      <c r="CCK40" s="124"/>
      <c r="CCL40"/>
      <c r="CCM40" s="124"/>
      <c r="CCN40"/>
      <c r="CCO40" s="124"/>
      <c r="CCP40"/>
      <c r="CCQ40" s="124"/>
      <c r="CCR40"/>
      <c r="CCS40" s="124"/>
      <c r="CCT40"/>
      <c r="CCU40" s="124"/>
      <c r="CCV40"/>
      <c r="CCW40" s="124"/>
      <c r="CCX40"/>
      <c r="CCY40" s="124"/>
      <c r="CCZ40"/>
      <c r="CDA40" s="124"/>
      <c r="CDB40"/>
      <c r="CDC40" s="124"/>
      <c r="CDD40"/>
      <c r="CDE40" s="124"/>
      <c r="CDF40"/>
      <c r="CDG40" s="124"/>
      <c r="CDH40"/>
      <c r="CDI40" s="124"/>
      <c r="CDJ40"/>
      <c r="CDK40" s="124"/>
      <c r="CDL40"/>
      <c r="CDM40" s="124"/>
      <c r="CDN40"/>
      <c r="CDO40" s="124"/>
      <c r="CDP40"/>
      <c r="CDQ40" s="124"/>
      <c r="CDR40"/>
      <c r="CDS40" s="124"/>
      <c r="CDT40"/>
      <c r="CDU40" s="124"/>
      <c r="CDV40"/>
      <c r="CDW40" s="124"/>
      <c r="CDX40"/>
      <c r="CDY40" s="124"/>
      <c r="CDZ40"/>
      <c r="CEA40" s="124"/>
      <c r="CEB40"/>
      <c r="CEC40" s="124"/>
      <c r="CED40"/>
      <c r="CEE40" s="124"/>
      <c r="CEF40"/>
      <c r="CEG40" s="124"/>
      <c r="CEH40"/>
      <c r="CEI40" s="124"/>
      <c r="CEJ40"/>
      <c r="CEK40" s="124"/>
      <c r="CEL40"/>
      <c r="CEM40" s="124"/>
      <c r="CEN40"/>
      <c r="CEO40" s="124"/>
      <c r="CEP40"/>
      <c r="CEQ40" s="124"/>
      <c r="CER40"/>
      <c r="CES40" s="124"/>
      <c r="CET40"/>
      <c r="CEU40" s="124"/>
      <c r="CEV40"/>
      <c r="CEW40" s="124"/>
      <c r="CEX40"/>
      <c r="CEY40" s="124"/>
      <c r="CEZ40"/>
      <c r="CFA40" s="124"/>
      <c r="CFB40"/>
      <c r="CFC40" s="124"/>
      <c r="CFD40"/>
      <c r="CFE40" s="124"/>
      <c r="CFF40"/>
      <c r="CFG40" s="124"/>
      <c r="CFH40"/>
      <c r="CFI40" s="124"/>
      <c r="CFJ40"/>
      <c r="CFK40" s="124"/>
      <c r="CFL40"/>
      <c r="CFM40" s="124"/>
      <c r="CFN40"/>
      <c r="CFO40" s="124"/>
      <c r="CFP40"/>
      <c r="CFQ40" s="124"/>
      <c r="CFR40"/>
      <c r="CFS40" s="124"/>
      <c r="CFT40"/>
      <c r="CFU40" s="124"/>
      <c r="CFV40"/>
      <c r="CFW40" s="124"/>
      <c r="CFX40"/>
      <c r="CFY40" s="124"/>
      <c r="CFZ40"/>
      <c r="CGA40" s="124"/>
      <c r="CGB40"/>
      <c r="CGC40" s="124"/>
      <c r="CGD40"/>
      <c r="CGE40" s="124"/>
      <c r="CGF40"/>
      <c r="CGG40" s="124"/>
      <c r="CGH40"/>
      <c r="CGI40" s="124"/>
      <c r="CGJ40"/>
      <c r="CGK40" s="124"/>
      <c r="CGL40"/>
      <c r="CGM40" s="124"/>
      <c r="CGN40"/>
      <c r="CGO40" s="124"/>
      <c r="CGP40"/>
      <c r="CGQ40" s="124"/>
      <c r="CGR40"/>
      <c r="CGS40" s="124"/>
      <c r="CGT40"/>
      <c r="CGU40" s="124"/>
      <c r="CGV40"/>
      <c r="CGW40" s="124"/>
      <c r="CGX40"/>
      <c r="CGY40" s="124"/>
      <c r="CGZ40"/>
      <c r="CHA40" s="124"/>
      <c r="CHB40"/>
      <c r="CHC40" s="124"/>
      <c r="CHD40"/>
      <c r="CHE40" s="124"/>
      <c r="CHF40"/>
      <c r="CHG40" s="124"/>
      <c r="CHH40"/>
      <c r="CHI40" s="124"/>
      <c r="CHJ40"/>
      <c r="CHK40" s="124"/>
      <c r="CHL40"/>
      <c r="CHM40" s="124"/>
      <c r="CHN40"/>
      <c r="CHO40" s="124"/>
      <c r="CHP40"/>
      <c r="CHQ40" s="124"/>
      <c r="CHR40"/>
      <c r="CHS40" s="124"/>
      <c r="CHT40"/>
      <c r="CHU40" s="124"/>
      <c r="CHV40"/>
      <c r="CHW40" s="124"/>
      <c r="CHX40"/>
      <c r="CHY40" s="124"/>
      <c r="CHZ40"/>
      <c r="CIA40" s="124"/>
      <c r="CIB40"/>
      <c r="CIC40" s="124"/>
      <c r="CID40"/>
      <c r="CIE40" s="124"/>
      <c r="CIF40"/>
      <c r="CIG40" s="124"/>
      <c r="CIH40"/>
      <c r="CII40" s="124"/>
      <c r="CIJ40"/>
      <c r="CIK40" s="124"/>
      <c r="CIL40"/>
      <c r="CIM40" s="124"/>
      <c r="CIN40"/>
      <c r="CIO40" s="124"/>
      <c r="CIP40"/>
      <c r="CIQ40" s="124"/>
      <c r="CIR40"/>
      <c r="CIS40" s="124"/>
      <c r="CIT40"/>
      <c r="CIU40" s="124"/>
      <c r="CIV40"/>
      <c r="CIW40" s="124"/>
      <c r="CIX40"/>
      <c r="CIY40" s="124"/>
      <c r="CIZ40"/>
      <c r="CJA40" s="124"/>
      <c r="CJB40"/>
      <c r="CJC40" s="124"/>
      <c r="CJD40"/>
      <c r="CJE40" s="124"/>
      <c r="CJF40"/>
      <c r="CJG40" s="124"/>
      <c r="CJH40"/>
      <c r="CJI40" s="124"/>
      <c r="CJJ40"/>
      <c r="CJK40" s="124"/>
      <c r="CJL40"/>
      <c r="CJM40" s="124"/>
      <c r="CJN40"/>
      <c r="CJO40" s="124"/>
      <c r="CJP40"/>
      <c r="CJQ40" s="124"/>
      <c r="CJR40"/>
      <c r="CJS40" s="124"/>
      <c r="CJT40"/>
      <c r="CJU40" s="124"/>
      <c r="CJV40"/>
      <c r="CJW40" s="124"/>
      <c r="CJX40"/>
      <c r="CJY40" s="124"/>
      <c r="CJZ40"/>
      <c r="CKA40" s="124"/>
      <c r="CKB40"/>
      <c r="CKC40" s="124"/>
      <c r="CKD40"/>
      <c r="CKE40" s="124"/>
      <c r="CKF40"/>
      <c r="CKG40" s="124"/>
      <c r="CKH40"/>
      <c r="CKI40" s="124"/>
      <c r="CKJ40"/>
      <c r="CKK40" s="124"/>
      <c r="CKL40"/>
      <c r="CKM40" s="124"/>
      <c r="CKN40"/>
      <c r="CKO40" s="124"/>
      <c r="CKP40"/>
      <c r="CKQ40" s="124"/>
      <c r="CKR40"/>
      <c r="CKS40" s="124"/>
      <c r="CKT40"/>
      <c r="CKU40" s="124"/>
      <c r="CKV40"/>
      <c r="CKW40" s="124"/>
      <c r="CKX40"/>
      <c r="CKY40" s="124"/>
      <c r="CKZ40"/>
      <c r="CLA40" s="124"/>
      <c r="CLB40"/>
      <c r="CLC40" s="124"/>
      <c r="CLD40"/>
      <c r="CLE40" s="124"/>
      <c r="CLF40"/>
      <c r="CLG40" s="124"/>
      <c r="CLH40"/>
      <c r="CLI40" s="124"/>
      <c r="CLJ40"/>
      <c r="CLK40" s="124"/>
      <c r="CLL40"/>
      <c r="CLM40" s="124"/>
      <c r="CLN40"/>
      <c r="CLO40" s="124"/>
      <c r="CLP40"/>
      <c r="CLQ40" s="124"/>
      <c r="CLR40"/>
      <c r="CLS40" s="124"/>
      <c r="CLT40"/>
      <c r="CLU40" s="124"/>
      <c r="CLV40"/>
      <c r="CLW40" s="124"/>
      <c r="CLX40"/>
      <c r="CLY40" s="124"/>
      <c r="CLZ40"/>
      <c r="CMA40" s="124"/>
      <c r="CMB40"/>
      <c r="CMC40" s="124"/>
      <c r="CMD40"/>
      <c r="CME40" s="124"/>
      <c r="CMF40"/>
      <c r="CMG40" s="124"/>
      <c r="CMH40"/>
      <c r="CMI40" s="124"/>
      <c r="CMJ40"/>
      <c r="CMK40" s="124"/>
      <c r="CML40"/>
      <c r="CMM40" s="124"/>
      <c r="CMN40"/>
      <c r="CMO40" s="124"/>
      <c r="CMP40"/>
      <c r="CMQ40" s="124"/>
      <c r="CMR40"/>
      <c r="CMS40" s="124"/>
      <c r="CMT40"/>
      <c r="CMU40" s="124"/>
      <c r="CMV40"/>
      <c r="CMW40" s="124"/>
      <c r="CMX40"/>
      <c r="CMY40" s="124"/>
      <c r="CMZ40"/>
      <c r="CNA40" s="124"/>
      <c r="CNB40"/>
      <c r="CNC40" s="124"/>
      <c r="CND40"/>
      <c r="CNE40" s="124"/>
      <c r="CNF40"/>
      <c r="CNG40" s="124"/>
      <c r="CNH40"/>
      <c r="CNI40" s="124"/>
      <c r="CNJ40"/>
      <c r="CNK40" s="124"/>
      <c r="CNL40"/>
      <c r="CNM40" s="124"/>
      <c r="CNN40"/>
      <c r="CNO40" s="124"/>
      <c r="CNP40"/>
      <c r="CNQ40" s="124"/>
      <c r="CNR40"/>
      <c r="CNS40" s="124"/>
      <c r="CNT40"/>
      <c r="CNU40" s="124"/>
      <c r="CNV40"/>
      <c r="CNW40" s="124"/>
      <c r="CNX40"/>
      <c r="CNY40" s="124"/>
      <c r="CNZ40"/>
      <c r="COA40" s="124"/>
      <c r="COB40"/>
      <c r="COC40" s="124"/>
      <c r="COD40"/>
      <c r="COE40" s="124"/>
      <c r="COF40"/>
      <c r="COG40" s="124"/>
      <c r="COH40"/>
      <c r="COI40" s="124"/>
      <c r="COJ40"/>
      <c r="COK40" s="124"/>
      <c r="COL40"/>
      <c r="COM40" s="124"/>
      <c r="CON40"/>
      <c r="COO40" s="124"/>
      <c r="COP40"/>
      <c r="COQ40" s="124"/>
      <c r="COR40"/>
      <c r="COS40" s="124"/>
      <c r="COT40"/>
      <c r="COU40" s="124"/>
      <c r="COV40"/>
      <c r="COW40" s="124"/>
      <c r="COX40"/>
      <c r="COY40" s="124"/>
      <c r="COZ40"/>
      <c r="CPA40" s="124"/>
      <c r="CPB40"/>
      <c r="CPC40" s="124"/>
      <c r="CPD40"/>
      <c r="CPE40" s="124"/>
      <c r="CPF40"/>
      <c r="CPG40" s="124"/>
      <c r="CPH40"/>
      <c r="CPI40" s="124"/>
      <c r="CPJ40"/>
      <c r="CPK40" s="124"/>
      <c r="CPL40"/>
      <c r="CPM40" s="124"/>
      <c r="CPN40"/>
      <c r="CPO40" s="124"/>
      <c r="CPP40"/>
      <c r="CPQ40" s="124"/>
      <c r="CPR40"/>
      <c r="CPS40" s="124"/>
      <c r="CPT40"/>
      <c r="CPU40" s="124"/>
      <c r="CPV40"/>
      <c r="CPW40" s="124"/>
      <c r="CPX40"/>
      <c r="CPY40" s="124"/>
      <c r="CPZ40"/>
      <c r="CQA40" s="124"/>
      <c r="CQB40"/>
      <c r="CQC40" s="124"/>
      <c r="CQD40"/>
      <c r="CQE40" s="124"/>
      <c r="CQF40"/>
      <c r="CQG40" s="124"/>
      <c r="CQH40"/>
      <c r="CQI40" s="124"/>
      <c r="CQJ40"/>
      <c r="CQK40" s="124"/>
      <c r="CQL40"/>
      <c r="CQM40" s="124"/>
      <c r="CQN40"/>
      <c r="CQO40" s="124"/>
      <c r="CQP40"/>
      <c r="CQQ40" s="124"/>
      <c r="CQR40"/>
      <c r="CQS40" s="124"/>
      <c r="CQT40"/>
      <c r="CQU40" s="124"/>
      <c r="CQV40"/>
      <c r="CQW40" s="124"/>
      <c r="CQX40"/>
      <c r="CQY40" s="124"/>
      <c r="CQZ40"/>
      <c r="CRA40" s="124"/>
      <c r="CRB40"/>
      <c r="CRC40" s="124"/>
      <c r="CRD40"/>
      <c r="CRE40" s="124"/>
      <c r="CRF40"/>
      <c r="CRG40" s="124"/>
      <c r="CRH40"/>
      <c r="CRI40" s="124"/>
      <c r="CRJ40"/>
      <c r="CRK40" s="124"/>
      <c r="CRL40"/>
      <c r="CRM40" s="124"/>
      <c r="CRN40"/>
      <c r="CRO40" s="124"/>
      <c r="CRP40"/>
      <c r="CRQ40" s="124"/>
      <c r="CRR40"/>
      <c r="CRS40" s="124"/>
      <c r="CRT40"/>
      <c r="CRU40" s="124"/>
      <c r="CRV40"/>
      <c r="CRW40" s="124"/>
      <c r="CRX40"/>
      <c r="CRY40" s="124"/>
      <c r="CRZ40"/>
      <c r="CSA40" s="124"/>
      <c r="CSB40"/>
      <c r="CSC40" s="124"/>
      <c r="CSD40"/>
      <c r="CSE40" s="124"/>
      <c r="CSF40"/>
      <c r="CSG40" s="124"/>
      <c r="CSH40"/>
      <c r="CSI40" s="124"/>
      <c r="CSJ40"/>
      <c r="CSK40" s="124"/>
      <c r="CSL40"/>
      <c r="CSM40" s="124"/>
      <c r="CSN40"/>
      <c r="CSO40" s="124"/>
      <c r="CSP40"/>
      <c r="CSQ40" s="124"/>
      <c r="CSR40"/>
      <c r="CSS40" s="124"/>
      <c r="CST40"/>
      <c r="CSU40" s="124"/>
      <c r="CSV40"/>
      <c r="CSW40" s="124"/>
      <c r="CSX40"/>
      <c r="CSY40" s="124"/>
      <c r="CSZ40"/>
      <c r="CTA40" s="124"/>
      <c r="CTB40"/>
      <c r="CTC40" s="124"/>
      <c r="CTD40"/>
      <c r="CTE40" s="124"/>
      <c r="CTF40"/>
      <c r="CTG40" s="124"/>
      <c r="CTH40"/>
      <c r="CTI40" s="124"/>
      <c r="CTJ40"/>
      <c r="CTK40" s="124"/>
      <c r="CTL40"/>
      <c r="CTM40" s="124"/>
      <c r="CTN40"/>
      <c r="CTO40" s="124"/>
      <c r="CTP40"/>
      <c r="CTQ40" s="124"/>
      <c r="CTR40"/>
      <c r="CTS40" s="124"/>
      <c r="CTT40"/>
      <c r="CTU40" s="124"/>
      <c r="CTV40"/>
      <c r="CTW40" s="124"/>
      <c r="CTX40"/>
      <c r="CTY40" s="124"/>
      <c r="CTZ40"/>
      <c r="CUA40" s="124"/>
      <c r="CUB40"/>
      <c r="CUC40" s="124"/>
      <c r="CUD40"/>
      <c r="CUE40" s="124"/>
      <c r="CUF40"/>
      <c r="CUG40" s="124"/>
      <c r="CUH40"/>
      <c r="CUI40" s="124"/>
      <c r="CUJ40"/>
      <c r="CUK40" s="124"/>
      <c r="CUL40"/>
      <c r="CUM40" s="124"/>
      <c r="CUN40"/>
      <c r="CUO40" s="124"/>
      <c r="CUP40"/>
      <c r="CUQ40" s="124"/>
      <c r="CUR40"/>
      <c r="CUS40" s="124"/>
      <c r="CUT40"/>
      <c r="CUU40" s="124"/>
      <c r="CUV40"/>
      <c r="CUW40" s="124"/>
      <c r="CUX40"/>
      <c r="CUY40" s="124"/>
      <c r="CUZ40"/>
      <c r="CVA40" s="124"/>
      <c r="CVB40"/>
      <c r="CVC40" s="124"/>
      <c r="CVD40"/>
      <c r="CVE40" s="124"/>
      <c r="CVF40"/>
      <c r="CVG40" s="124"/>
      <c r="CVH40"/>
      <c r="CVI40" s="124"/>
      <c r="CVJ40"/>
      <c r="CVK40" s="124"/>
      <c r="CVL40"/>
      <c r="CVM40" s="124"/>
      <c r="CVN40"/>
      <c r="CVO40" s="124"/>
      <c r="CVP40"/>
      <c r="CVQ40" s="124"/>
      <c r="CVR40"/>
      <c r="CVS40" s="124"/>
      <c r="CVT40"/>
      <c r="CVU40" s="124"/>
      <c r="CVV40"/>
      <c r="CVW40" s="124"/>
      <c r="CVX40"/>
      <c r="CVY40" s="124"/>
      <c r="CVZ40"/>
      <c r="CWA40" s="124"/>
      <c r="CWB40"/>
      <c r="CWC40" s="124"/>
      <c r="CWD40"/>
      <c r="CWE40" s="124"/>
      <c r="CWF40"/>
      <c r="CWG40" s="124"/>
      <c r="CWH40"/>
      <c r="CWI40" s="124"/>
      <c r="CWJ40"/>
      <c r="CWK40" s="124"/>
      <c r="CWL40"/>
      <c r="CWM40" s="124"/>
      <c r="CWN40"/>
      <c r="CWO40" s="124"/>
      <c r="CWP40"/>
      <c r="CWQ40" s="124"/>
      <c r="CWR40"/>
      <c r="CWS40" s="124"/>
      <c r="CWT40"/>
      <c r="CWU40" s="124"/>
      <c r="CWV40"/>
      <c r="CWW40" s="124"/>
      <c r="CWX40"/>
      <c r="CWY40" s="124"/>
      <c r="CWZ40"/>
      <c r="CXA40" s="124"/>
      <c r="CXB40"/>
      <c r="CXC40" s="124"/>
      <c r="CXD40"/>
      <c r="CXE40" s="124"/>
      <c r="CXF40"/>
      <c r="CXG40" s="124"/>
      <c r="CXH40"/>
      <c r="CXI40" s="124"/>
      <c r="CXJ40"/>
      <c r="CXK40" s="124"/>
      <c r="CXL40"/>
      <c r="CXM40" s="124"/>
      <c r="CXN40"/>
      <c r="CXO40" s="124"/>
      <c r="CXP40"/>
      <c r="CXQ40" s="124"/>
      <c r="CXR40"/>
      <c r="CXS40" s="124"/>
      <c r="CXT40"/>
      <c r="CXU40" s="124"/>
      <c r="CXV40"/>
      <c r="CXW40" s="124"/>
      <c r="CXX40"/>
      <c r="CXY40" s="124"/>
      <c r="CXZ40"/>
      <c r="CYA40" s="124"/>
      <c r="CYB40"/>
      <c r="CYC40" s="124"/>
      <c r="CYD40"/>
      <c r="CYE40" s="124"/>
      <c r="CYF40"/>
      <c r="CYG40" s="124"/>
      <c r="CYH40"/>
      <c r="CYI40" s="124"/>
      <c r="CYJ40"/>
      <c r="CYK40" s="124"/>
      <c r="CYL40"/>
      <c r="CYM40" s="124"/>
      <c r="CYN40"/>
      <c r="CYO40" s="124"/>
      <c r="CYP40"/>
      <c r="CYQ40" s="124"/>
      <c r="CYR40"/>
      <c r="CYS40" s="124"/>
      <c r="CYT40"/>
      <c r="CYU40" s="124"/>
      <c r="CYV40"/>
      <c r="CYW40" s="124"/>
      <c r="CYX40"/>
      <c r="CYY40" s="124"/>
      <c r="CYZ40"/>
      <c r="CZA40" s="124"/>
      <c r="CZB40"/>
      <c r="CZC40" s="124"/>
      <c r="CZD40"/>
      <c r="CZE40" s="124"/>
      <c r="CZF40"/>
      <c r="CZG40" s="124"/>
      <c r="CZH40"/>
      <c r="CZI40" s="124"/>
      <c r="CZJ40"/>
      <c r="CZK40" s="124"/>
      <c r="CZL40"/>
      <c r="CZM40" s="124"/>
      <c r="CZN40"/>
      <c r="CZO40" s="124"/>
      <c r="CZP40"/>
      <c r="CZQ40" s="124"/>
      <c r="CZR40"/>
      <c r="CZS40" s="124"/>
      <c r="CZT40"/>
      <c r="CZU40" s="124"/>
      <c r="CZV40"/>
      <c r="CZW40" s="124"/>
      <c r="CZX40"/>
      <c r="CZY40" s="124"/>
      <c r="CZZ40"/>
      <c r="DAA40" s="124"/>
      <c r="DAB40"/>
      <c r="DAC40" s="124"/>
      <c r="DAD40"/>
      <c r="DAE40" s="124"/>
      <c r="DAF40"/>
      <c r="DAG40" s="124"/>
      <c r="DAH40"/>
      <c r="DAI40" s="124"/>
      <c r="DAJ40"/>
      <c r="DAK40" s="124"/>
      <c r="DAL40"/>
      <c r="DAM40" s="124"/>
      <c r="DAN40"/>
      <c r="DAO40" s="124"/>
      <c r="DAP40"/>
      <c r="DAQ40" s="124"/>
      <c r="DAR40"/>
      <c r="DAS40" s="124"/>
      <c r="DAT40"/>
      <c r="DAU40" s="124"/>
      <c r="DAV40"/>
      <c r="DAW40" s="124"/>
      <c r="DAX40"/>
      <c r="DAY40" s="124"/>
      <c r="DAZ40"/>
      <c r="DBA40" s="124"/>
      <c r="DBB40"/>
      <c r="DBC40" s="124"/>
      <c r="DBD40"/>
      <c r="DBE40" s="124"/>
      <c r="DBF40"/>
      <c r="DBG40" s="124"/>
      <c r="DBH40"/>
      <c r="DBI40" s="124"/>
      <c r="DBJ40"/>
      <c r="DBK40" s="124"/>
      <c r="DBL40"/>
      <c r="DBM40" s="124"/>
      <c r="DBN40"/>
      <c r="DBO40" s="124"/>
      <c r="DBP40"/>
      <c r="DBQ40" s="124"/>
      <c r="DBR40"/>
      <c r="DBS40" s="124"/>
      <c r="DBT40"/>
      <c r="DBU40" s="124"/>
      <c r="DBV40"/>
      <c r="DBW40" s="124"/>
      <c r="DBX40"/>
      <c r="DBY40" s="124"/>
      <c r="DBZ40"/>
      <c r="DCA40" s="124"/>
      <c r="DCB40"/>
      <c r="DCC40" s="124"/>
      <c r="DCD40"/>
      <c r="DCE40" s="124"/>
      <c r="DCF40"/>
      <c r="DCG40" s="124"/>
      <c r="DCH40"/>
      <c r="DCI40" s="124"/>
      <c r="DCJ40"/>
      <c r="DCK40" s="124"/>
      <c r="DCL40"/>
      <c r="DCM40" s="124"/>
      <c r="DCN40"/>
      <c r="DCO40" s="124"/>
      <c r="DCP40"/>
      <c r="DCQ40" s="124"/>
      <c r="DCR40"/>
      <c r="DCS40" s="124"/>
      <c r="DCT40"/>
      <c r="DCU40" s="124"/>
      <c r="DCV40"/>
      <c r="DCW40" s="124"/>
      <c r="DCX40"/>
      <c r="DCY40" s="124"/>
      <c r="DCZ40"/>
      <c r="DDA40" s="124"/>
      <c r="DDB40"/>
      <c r="DDC40" s="124"/>
      <c r="DDD40"/>
      <c r="DDE40" s="124"/>
      <c r="DDF40"/>
      <c r="DDG40" s="124"/>
      <c r="DDH40"/>
      <c r="DDI40" s="124"/>
      <c r="DDJ40"/>
      <c r="DDK40" s="124"/>
      <c r="DDL40"/>
      <c r="DDM40" s="124"/>
      <c r="DDN40"/>
      <c r="DDO40" s="124"/>
      <c r="DDP40"/>
      <c r="DDQ40" s="124"/>
      <c r="DDR40"/>
      <c r="DDS40" s="124"/>
      <c r="DDT40"/>
      <c r="DDU40" s="124"/>
      <c r="DDV40"/>
      <c r="DDW40" s="124"/>
      <c r="DDX40"/>
      <c r="DDY40" s="124"/>
      <c r="DDZ40"/>
      <c r="DEA40" s="124"/>
      <c r="DEB40"/>
      <c r="DEC40" s="124"/>
      <c r="DED40"/>
      <c r="DEE40" s="124"/>
      <c r="DEF40"/>
      <c r="DEG40" s="124"/>
      <c r="DEH40"/>
      <c r="DEI40" s="124"/>
      <c r="DEJ40"/>
      <c r="DEK40" s="124"/>
      <c r="DEL40"/>
      <c r="DEM40" s="124"/>
      <c r="DEN40"/>
      <c r="DEO40" s="124"/>
      <c r="DEP40"/>
      <c r="DEQ40" s="124"/>
      <c r="DER40"/>
      <c r="DES40" s="124"/>
      <c r="DET40"/>
      <c r="DEU40" s="124"/>
      <c r="DEV40"/>
      <c r="DEW40" s="124"/>
      <c r="DEX40"/>
      <c r="DEY40" s="124"/>
      <c r="DEZ40"/>
      <c r="DFA40" s="124"/>
      <c r="DFB40"/>
      <c r="DFC40" s="124"/>
      <c r="DFD40"/>
      <c r="DFE40" s="124"/>
      <c r="DFF40"/>
      <c r="DFG40" s="124"/>
      <c r="DFH40"/>
      <c r="DFI40" s="124"/>
      <c r="DFJ40"/>
      <c r="DFK40" s="124"/>
      <c r="DFL40"/>
      <c r="DFM40" s="124"/>
      <c r="DFN40"/>
      <c r="DFO40" s="124"/>
      <c r="DFP40"/>
      <c r="DFQ40" s="124"/>
      <c r="DFR40"/>
      <c r="DFS40" s="124"/>
      <c r="DFT40"/>
      <c r="DFU40" s="124"/>
      <c r="DFV40"/>
      <c r="DFW40" s="124"/>
      <c r="DFX40"/>
      <c r="DFY40" s="124"/>
      <c r="DFZ40"/>
      <c r="DGA40" s="124"/>
      <c r="DGB40"/>
      <c r="DGC40" s="124"/>
      <c r="DGD40"/>
      <c r="DGE40" s="124"/>
      <c r="DGF40"/>
      <c r="DGG40" s="124"/>
      <c r="DGH40"/>
      <c r="DGI40" s="124"/>
      <c r="DGJ40"/>
      <c r="DGK40" s="124"/>
      <c r="DGL40"/>
      <c r="DGM40" s="124"/>
      <c r="DGN40"/>
      <c r="DGO40" s="124"/>
      <c r="DGP40"/>
      <c r="DGQ40" s="124"/>
      <c r="DGR40"/>
      <c r="DGS40" s="124"/>
      <c r="DGT40"/>
      <c r="DGU40" s="124"/>
      <c r="DGV40"/>
      <c r="DGW40" s="124"/>
      <c r="DGX40"/>
      <c r="DGY40" s="124"/>
      <c r="DGZ40"/>
      <c r="DHA40" s="124"/>
      <c r="DHB40"/>
      <c r="DHC40" s="124"/>
      <c r="DHD40"/>
      <c r="DHE40" s="124"/>
      <c r="DHF40"/>
      <c r="DHG40" s="124"/>
      <c r="DHH40"/>
      <c r="DHI40" s="124"/>
      <c r="DHJ40"/>
      <c r="DHK40" s="124"/>
      <c r="DHL40"/>
      <c r="DHM40" s="124"/>
      <c r="DHN40"/>
      <c r="DHO40" s="124"/>
      <c r="DHP40"/>
      <c r="DHQ40" s="124"/>
      <c r="DHR40"/>
      <c r="DHS40" s="124"/>
      <c r="DHT40"/>
      <c r="DHU40" s="124"/>
      <c r="DHV40"/>
      <c r="DHW40" s="124"/>
      <c r="DHX40"/>
      <c r="DHY40" s="124"/>
      <c r="DHZ40"/>
      <c r="DIA40" s="124"/>
      <c r="DIB40"/>
      <c r="DIC40" s="124"/>
      <c r="DID40"/>
      <c r="DIE40" s="124"/>
      <c r="DIF40"/>
      <c r="DIG40" s="124"/>
      <c r="DIH40"/>
      <c r="DII40" s="124"/>
      <c r="DIJ40"/>
      <c r="DIK40" s="124"/>
      <c r="DIL40"/>
      <c r="DIM40" s="124"/>
      <c r="DIN40"/>
      <c r="DIO40" s="124"/>
      <c r="DIP40"/>
      <c r="DIQ40" s="124"/>
      <c r="DIR40"/>
      <c r="DIS40" s="124"/>
      <c r="DIT40"/>
      <c r="DIU40" s="124"/>
      <c r="DIV40"/>
      <c r="DIW40" s="124"/>
      <c r="DIX40"/>
      <c r="DIY40" s="124"/>
      <c r="DIZ40"/>
      <c r="DJA40" s="124"/>
      <c r="DJB40"/>
      <c r="DJC40" s="124"/>
      <c r="DJD40"/>
      <c r="DJE40" s="124"/>
      <c r="DJF40"/>
      <c r="DJG40" s="124"/>
      <c r="DJH40"/>
      <c r="DJI40" s="124"/>
      <c r="DJJ40"/>
      <c r="DJK40" s="124"/>
      <c r="DJL40"/>
      <c r="DJM40" s="124"/>
      <c r="DJN40"/>
      <c r="DJO40" s="124"/>
      <c r="DJP40"/>
      <c r="DJQ40" s="124"/>
      <c r="DJR40"/>
      <c r="DJS40" s="124"/>
      <c r="DJT40"/>
      <c r="DJU40" s="124"/>
      <c r="DJV40"/>
      <c r="DJW40" s="124"/>
      <c r="DJX40"/>
      <c r="DJY40" s="124"/>
      <c r="DJZ40"/>
      <c r="DKA40" s="124"/>
      <c r="DKB40"/>
      <c r="DKC40" s="124"/>
      <c r="DKD40"/>
      <c r="DKE40" s="124"/>
      <c r="DKF40"/>
      <c r="DKG40" s="124"/>
      <c r="DKH40"/>
      <c r="DKI40" s="124"/>
      <c r="DKJ40"/>
      <c r="DKK40" s="124"/>
      <c r="DKL40"/>
      <c r="DKM40" s="124"/>
      <c r="DKN40"/>
      <c r="DKO40" s="124"/>
      <c r="DKP40"/>
      <c r="DKQ40" s="124"/>
      <c r="DKR40"/>
      <c r="DKS40" s="124"/>
      <c r="DKT40"/>
      <c r="DKU40" s="124"/>
      <c r="DKV40"/>
      <c r="DKW40" s="124"/>
      <c r="DKX40"/>
      <c r="DKY40" s="124"/>
      <c r="DKZ40"/>
      <c r="DLA40" s="124"/>
      <c r="DLB40"/>
      <c r="DLC40" s="124"/>
      <c r="DLD40"/>
      <c r="DLE40" s="124"/>
      <c r="DLF40"/>
      <c r="DLG40" s="124"/>
      <c r="DLH40"/>
      <c r="DLI40" s="124"/>
      <c r="DLJ40"/>
      <c r="DLK40" s="124"/>
      <c r="DLL40"/>
      <c r="DLM40" s="124"/>
      <c r="DLN40"/>
      <c r="DLO40" s="124"/>
      <c r="DLP40"/>
      <c r="DLQ40" s="124"/>
      <c r="DLR40"/>
      <c r="DLS40" s="124"/>
      <c r="DLT40"/>
      <c r="DLU40" s="124"/>
      <c r="DLV40"/>
      <c r="DLW40" s="124"/>
      <c r="DLX40"/>
      <c r="DLY40" s="124"/>
      <c r="DLZ40"/>
      <c r="DMA40" s="124"/>
      <c r="DMB40"/>
      <c r="DMC40" s="124"/>
      <c r="DMD40"/>
      <c r="DME40" s="124"/>
      <c r="DMF40"/>
      <c r="DMG40" s="124"/>
      <c r="DMH40"/>
      <c r="DMI40" s="124"/>
      <c r="DMJ40"/>
      <c r="DMK40" s="124"/>
      <c r="DML40"/>
      <c r="DMM40" s="124"/>
      <c r="DMN40"/>
      <c r="DMO40" s="124"/>
      <c r="DMP40"/>
      <c r="DMQ40" s="124"/>
      <c r="DMR40"/>
      <c r="DMS40" s="124"/>
      <c r="DMT40"/>
      <c r="DMU40" s="124"/>
      <c r="DMV40"/>
      <c r="DMW40" s="124"/>
      <c r="DMX40"/>
      <c r="DMY40" s="124"/>
      <c r="DMZ40"/>
      <c r="DNA40" s="124"/>
      <c r="DNB40"/>
      <c r="DNC40" s="124"/>
      <c r="DND40"/>
      <c r="DNE40" s="124"/>
      <c r="DNF40"/>
      <c r="DNG40" s="124"/>
      <c r="DNH40"/>
      <c r="DNI40" s="124"/>
      <c r="DNJ40"/>
      <c r="DNK40" s="124"/>
      <c r="DNL40"/>
      <c r="DNM40" s="124"/>
      <c r="DNN40"/>
      <c r="DNO40" s="124"/>
      <c r="DNP40"/>
      <c r="DNQ40" s="124"/>
      <c r="DNR40"/>
      <c r="DNS40" s="124"/>
      <c r="DNT40"/>
      <c r="DNU40" s="124"/>
      <c r="DNV40"/>
      <c r="DNW40" s="124"/>
      <c r="DNX40"/>
      <c r="DNY40" s="124"/>
      <c r="DNZ40"/>
      <c r="DOA40" s="124"/>
      <c r="DOB40"/>
      <c r="DOC40" s="124"/>
      <c r="DOD40"/>
      <c r="DOE40" s="124"/>
      <c r="DOF40"/>
      <c r="DOG40" s="124"/>
      <c r="DOH40"/>
      <c r="DOI40" s="124"/>
      <c r="DOJ40"/>
      <c r="DOK40" s="124"/>
      <c r="DOL40"/>
      <c r="DOM40" s="124"/>
      <c r="DON40"/>
      <c r="DOO40" s="124"/>
      <c r="DOP40"/>
      <c r="DOQ40" s="124"/>
      <c r="DOR40"/>
      <c r="DOS40" s="124"/>
      <c r="DOT40"/>
      <c r="DOU40" s="124"/>
      <c r="DOV40"/>
      <c r="DOW40" s="124"/>
      <c r="DOX40"/>
      <c r="DOY40" s="124"/>
      <c r="DOZ40"/>
      <c r="DPA40" s="124"/>
      <c r="DPB40"/>
      <c r="DPC40" s="124"/>
      <c r="DPD40"/>
      <c r="DPE40" s="124"/>
      <c r="DPF40"/>
      <c r="DPG40" s="124"/>
      <c r="DPH40"/>
      <c r="DPI40" s="124"/>
      <c r="DPJ40"/>
      <c r="DPK40" s="124"/>
      <c r="DPL40"/>
      <c r="DPM40" s="124"/>
      <c r="DPN40"/>
      <c r="DPO40" s="124"/>
      <c r="DPP40"/>
      <c r="DPQ40" s="124"/>
      <c r="DPR40"/>
      <c r="DPS40" s="124"/>
      <c r="DPT40"/>
      <c r="DPU40" s="124"/>
      <c r="DPV40"/>
      <c r="DPW40" s="124"/>
      <c r="DPX40"/>
      <c r="DPY40" s="124"/>
      <c r="DPZ40"/>
      <c r="DQA40" s="124"/>
      <c r="DQB40"/>
      <c r="DQC40" s="124"/>
      <c r="DQD40"/>
      <c r="DQE40" s="124"/>
      <c r="DQF40"/>
      <c r="DQG40" s="124"/>
      <c r="DQH40"/>
      <c r="DQI40" s="124"/>
      <c r="DQJ40"/>
      <c r="DQK40" s="124"/>
      <c r="DQL40"/>
      <c r="DQM40" s="124"/>
      <c r="DQN40"/>
      <c r="DQO40" s="124"/>
      <c r="DQP40"/>
      <c r="DQQ40" s="124"/>
      <c r="DQR40"/>
      <c r="DQS40" s="124"/>
      <c r="DQT40"/>
      <c r="DQU40" s="124"/>
      <c r="DQV40"/>
      <c r="DQW40" s="124"/>
      <c r="DQX40"/>
      <c r="DQY40" s="124"/>
      <c r="DQZ40"/>
      <c r="DRA40" s="124"/>
      <c r="DRB40"/>
      <c r="DRC40" s="124"/>
      <c r="DRD40"/>
      <c r="DRE40" s="124"/>
      <c r="DRF40"/>
      <c r="DRG40" s="124"/>
      <c r="DRH40"/>
      <c r="DRI40" s="124"/>
      <c r="DRJ40"/>
      <c r="DRK40" s="124"/>
      <c r="DRL40"/>
      <c r="DRM40" s="124"/>
      <c r="DRN40"/>
      <c r="DRO40" s="124"/>
      <c r="DRP40"/>
      <c r="DRQ40" s="124"/>
      <c r="DRR40"/>
      <c r="DRS40" s="124"/>
      <c r="DRT40"/>
      <c r="DRU40" s="124"/>
      <c r="DRV40"/>
      <c r="DRW40" s="124"/>
      <c r="DRX40"/>
      <c r="DRY40" s="124"/>
      <c r="DRZ40"/>
      <c r="DSA40" s="124"/>
      <c r="DSB40"/>
      <c r="DSC40" s="124"/>
      <c r="DSD40"/>
      <c r="DSE40" s="124"/>
      <c r="DSF40"/>
      <c r="DSG40" s="124"/>
      <c r="DSH40"/>
      <c r="DSI40" s="124"/>
      <c r="DSJ40"/>
      <c r="DSK40" s="124"/>
      <c r="DSL40"/>
      <c r="DSM40" s="124"/>
      <c r="DSN40"/>
      <c r="DSO40" s="124"/>
      <c r="DSP40"/>
      <c r="DSQ40" s="124"/>
      <c r="DSR40"/>
      <c r="DSS40" s="124"/>
      <c r="DST40"/>
      <c r="DSU40" s="124"/>
      <c r="DSV40"/>
      <c r="DSW40" s="124"/>
      <c r="DSX40"/>
      <c r="DSY40" s="124"/>
      <c r="DSZ40"/>
      <c r="DTA40" s="124"/>
      <c r="DTB40"/>
      <c r="DTC40" s="124"/>
      <c r="DTD40"/>
      <c r="DTE40" s="124"/>
      <c r="DTF40"/>
      <c r="DTG40" s="124"/>
      <c r="DTH40"/>
      <c r="DTI40" s="124"/>
      <c r="DTJ40"/>
      <c r="DTK40" s="124"/>
      <c r="DTL40"/>
      <c r="DTM40" s="124"/>
      <c r="DTN40"/>
      <c r="DTO40" s="124"/>
      <c r="DTP40"/>
      <c r="DTQ40" s="124"/>
      <c r="DTR40"/>
      <c r="DTS40" s="124"/>
      <c r="DTT40"/>
      <c r="DTU40" s="124"/>
      <c r="DTV40"/>
      <c r="DTW40" s="124"/>
      <c r="DTX40"/>
      <c r="DTY40" s="124"/>
      <c r="DTZ40"/>
      <c r="DUA40" s="124"/>
      <c r="DUB40"/>
      <c r="DUC40" s="124"/>
      <c r="DUD40"/>
      <c r="DUE40" s="124"/>
      <c r="DUF40"/>
      <c r="DUG40" s="124"/>
      <c r="DUH40"/>
      <c r="DUI40" s="124"/>
      <c r="DUJ40"/>
      <c r="DUK40" s="124"/>
      <c r="DUL40"/>
      <c r="DUM40" s="124"/>
      <c r="DUN40"/>
      <c r="DUO40" s="124"/>
      <c r="DUP40"/>
      <c r="DUQ40" s="124"/>
      <c r="DUR40"/>
      <c r="DUS40" s="124"/>
      <c r="DUT40"/>
      <c r="DUU40" s="124"/>
      <c r="DUV40"/>
      <c r="DUW40" s="124"/>
      <c r="DUX40"/>
      <c r="DUY40" s="124"/>
      <c r="DUZ40"/>
      <c r="DVA40" s="124"/>
      <c r="DVB40"/>
      <c r="DVC40" s="124"/>
      <c r="DVD40"/>
      <c r="DVE40" s="124"/>
      <c r="DVF40"/>
      <c r="DVG40" s="124"/>
      <c r="DVH40"/>
      <c r="DVI40" s="124"/>
      <c r="DVJ40"/>
      <c r="DVK40" s="124"/>
      <c r="DVL40"/>
      <c r="DVM40" s="124"/>
      <c r="DVN40"/>
      <c r="DVO40" s="124"/>
      <c r="DVP40"/>
      <c r="DVQ40" s="124"/>
      <c r="DVR40"/>
      <c r="DVS40" s="124"/>
      <c r="DVT40"/>
      <c r="DVU40" s="124"/>
      <c r="DVV40"/>
      <c r="DVW40" s="124"/>
      <c r="DVX40"/>
      <c r="DVY40" s="124"/>
      <c r="DVZ40"/>
      <c r="DWA40" s="124"/>
      <c r="DWB40"/>
      <c r="DWC40" s="124"/>
      <c r="DWD40"/>
      <c r="DWE40" s="124"/>
      <c r="DWF40"/>
      <c r="DWG40" s="124"/>
      <c r="DWH40"/>
      <c r="DWI40" s="124"/>
      <c r="DWJ40"/>
      <c r="DWK40" s="124"/>
      <c r="DWL40"/>
      <c r="DWM40" s="124"/>
      <c r="DWN40"/>
      <c r="DWO40" s="124"/>
      <c r="DWP40"/>
      <c r="DWQ40" s="124"/>
      <c r="DWR40"/>
      <c r="DWS40" s="124"/>
      <c r="DWT40"/>
      <c r="DWU40" s="124"/>
      <c r="DWV40"/>
      <c r="DWW40" s="124"/>
      <c r="DWX40"/>
      <c r="DWY40" s="124"/>
      <c r="DWZ40"/>
      <c r="DXA40" s="124"/>
      <c r="DXB40"/>
      <c r="DXC40" s="124"/>
      <c r="DXD40"/>
      <c r="DXE40" s="124"/>
      <c r="DXF40"/>
      <c r="DXG40" s="124"/>
      <c r="DXH40"/>
      <c r="DXI40" s="124"/>
      <c r="DXJ40"/>
      <c r="DXK40" s="124"/>
      <c r="DXL40"/>
      <c r="DXM40" s="124"/>
      <c r="DXN40"/>
      <c r="DXO40" s="124"/>
      <c r="DXP40"/>
      <c r="DXQ40" s="124"/>
      <c r="DXR40"/>
      <c r="DXS40" s="124"/>
      <c r="DXT40"/>
      <c r="DXU40" s="124"/>
      <c r="DXV40"/>
      <c r="DXW40" s="124"/>
      <c r="DXX40"/>
      <c r="DXY40" s="124"/>
      <c r="DXZ40"/>
      <c r="DYA40" s="124"/>
      <c r="DYB40"/>
      <c r="DYC40" s="124"/>
      <c r="DYD40"/>
      <c r="DYE40" s="124"/>
      <c r="DYF40"/>
      <c r="DYG40" s="124"/>
      <c r="DYH40"/>
      <c r="DYI40" s="124"/>
      <c r="DYJ40"/>
      <c r="DYK40" s="124"/>
      <c r="DYL40"/>
      <c r="DYM40" s="124"/>
      <c r="DYN40"/>
      <c r="DYO40" s="124"/>
      <c r="DYP40"/>
      <c r="DYQ40" s="124"/>
      <c r="DYR40"/>
      <c r="DYS40" s="124"/>
      <c r="DYT40"/>
      <c r="DYU40" s="124"/>
      <c r="DYV40"/>
      <c r="DYW40" s="124"/>
      <c r="DYX40"/>
      <c r="DYY40" s="124"/>
      <c r="DYZ40"/>
      <c r="DZA40" s="124"/>
      <c r="DZB40"/>
      <c r="DZC40" s="124"/>
      <c r="DZD40"/>
      <c r="DZE40" s="124"/>
      <c r="DZF40"/>
      <c r="DZG40" s="124"/>
      <c r="DZH40"/>
      <c r="DZI40" s="124"/>
      <c r="DZJ40"/>
      <c r="DZK40" s="124"/>
      <c r="DZL40"/>
      <c r="DZM40" s="124"/>
      <c r="DZN40"/>
      <c r="DZO40" s="124"/>
      <c r="DZP40"/>
      <c r="DZQ40" s="124"/>
      <c r="DZR40"/>
      <c r="DZS40" s="124"/>
      <c r="DZT40"/>
      <c r="DZU40" s="124"/>
      <c r="DZV40"/>
      <c r="DZW40" s="124"/>
      <c r="DZX40"/>
      <c r="DZY40" s="124"/>
      <c r="DZZ40"/>
      <c r="EAA40" s="124"/>
      <c r="EAB40"/>
      <c r="EAC40" s="124"/>
      <c r="EAD40"/>
      <c r="EAE40" s="124"/>
      <c r="EAF40"/>
      <c r="EAG40" s="124"/>
      <c r="EAH40"/>
      <c r="EAI40" s="124"/>
      <c r="EAJ40"/>
      <c r="EAK40" s="124"/>
      <c r="EAL40"/>
      <c r="EAM40" s="124"/>
      <c r="EAN40"/>
      <c r="EAO40" s="124"/>
      <c r="EAP40"/>
      <c r="EAQ40" s="124"/>
      <c r="EAR40"/>
      <c r="EAS40" s="124"/>
      <c r="EAT40"/>
      <c r="EAU40" s="124"/>
      <c r="EAV40"/>
      <c r="EAW40" s="124"/>
      <c r="EAX40"/>
      <c r="EAY40" s="124"/>
      <c r="EAZ40"/>
      <c r="EBA40" s="124"/>
      <c r="EBB40"/>
      <c r="EBC40" s="124"/>
      <c r="EBD40"/>
      <c r="EBE40" s="124"/>
      <c r="EBF40"/>
      <c r="EBG40" s="124"/>
      <c r="EBH40"/>
      <c r="EBI40" s="124"/>
      <c r="EBJ40"/>
      <c r="EBK40" s="124"/>
      <c r="EBL40"/>
      <c r="EBM40" s="124"/>
      <c r="EBN40"/>
      <c r="EBO40" s="124"/>
      <c r="EBP40"/>
      <c r="EBQ40" s="124"/>
      <c r="EBR40"/>
      <c r="EBS40" s="124"/>
      <c r="EBT40"/>
      <c r="EBU40" s="124"/>
      <c r="EBV40"/>
      <c r="EBW40" s="124"/>
      <c r="EBX40"/>
      <c r="EBY40" s="124"/>
      <c r="EBZ40"/>
      <c r="ECA40" s="124"/>
      <c r="ECB40"/>
      <c r="ECC40" s="124"/>
      <c r="ECD40"/>
      <c r="ECE40" s="124"/>
      <c r="ECF40"/>
      <c r="ECG40" s="124"/>
      <c r="ECH40"/>
      <c r="ECI40" s="124"/>
      <c r="ECJ40"/>
      <c r="ECK40" s="124"/>
      <c r="ECL40"/>
      <c r="ECM40" s="124"/>
      <c r="ECN40"/>
      <c r="ECO40" s="124"/>
      <c r="ECP40"/>
      <c r="ECQ40" s="124"/>
      <c r="ECR40"/>
      <c r="ECS40" s="124"/>
      <c r="ECT40"/>
      <c r="ECU40" s="124"/>
      <c r="ECV40"/>
      <c r="ECW40" s="124"/>
      <c r="ECX40"/>
      <c r="ECY40" s="124"/>
      <c r="ECZ40"/>
      <c r="EDA40" s="124"/>
      <c r="EDB40"/>
      <c r="EDC40" s="124"/>
      <c r="EDD40"/>
      <c r="EDE40" s="124"/>
      <c r="EDF40"/>
      <c r="EDG40" s="124"/>
      <c r="EDH40"/>
      <c r="EDI40" s="124"/>
      <c r="EDJ40"/>
      <c r="EDK40" s="124"/>
      <c r="EDL40"/>
      <c r="EDM40" s="124"/>
      <c r="EDN40"/>
      <c r="EDO40" s="124"/>
      <c r="EDP40"/>
      <c r="EDQ40" s="124"/>
      <c r="EDR40"/>
      <c r="EDS40" s="124"/>
      <c r="EDT40"/>
      <c r="EDU40" s="124"/>
      <c r="EDV40"/>
      <c r="EDW40" s="124"/>
      <c r="EDX40"/>
      <c r="EDY40" s="124"/>
      <c r="EDZ40"/>
      <c r="EEA40" s="124"/>
      <c r="EEB40"/>
      <c r="EEC40" s="124"/>
      <c r="EED40"/>
      <c r="EEE40" s="124"/>
      <c r="EEF40"/>
      <c r="EEG40" s="124"/>
      <c r="EEH40"/>
      <c r="EEI40" s="124"/>
      <c r="EEJ40"/>
      <c r="EEK40" s="124"/>
      <c r="EEL40"/>
      <c r="EEM40" s="124"/>
      <c r="EEN40"/>
      <c r="EEO40" s="124"/>
      <c r="EEP40"/>
      <c r="EEQ40" s="124"/>
      <c r="EER40"/>
      <c r="EES40" s="124"/>
      <c r="EET40"/>
      <c r="EEU40" s="124"/>
      <c r="EEV40"/>
      <c r="EEW40" s="124"/>
      <c r="EEX40"/>
      <c r="EEY40" s="124"/>
      <c r="EEZ40"/>
      <c r="EFA40" s="124"/>
      <c r="EFB40"/>
      <c r="EFC40" s="124"/>
      <c r="EFD40"/>
      <c r="EFE40" s="124"/>
      <c r="EFF40"/>
      <c r="EFG40" s="124"/>
      <c r="EFH40"/>
      <c r="EFI40" s="124"/>
      <c r="EFJ40"/>
      <c r="EFK40" s="124"/>
      <c r="EFL40"/>
      <c r="EFM40" s="124"/>
      <c r="EFN40"/>
      <c r="EFO40" s="124"/>
      <c r="EFP40"/>
      <c r="EFQ40" s="124"/>
      <c r="EFR40"/>
      <c r="EFS40" s="124"/>
      <c r="EFT40"/>
      <c r="EFU40" s="124"/>
      <c r="EFV40"/>
      <c r="EFW40" s="124"/>
      <c r="EFX40"/>
      <c r="EFY40" s="124"/>
      <c r="EFZ40"/>
      <c r="EGA40" s="124"/>
      <c r="EGB40"/>
      <c r="EGC40" s="124"/>
      <c r="EGD40"/>
      <c r="EGE40" s="124"/>
      <c r="EGF40"/>
      <c r="EGG40" s="124"/>
      <c r="EGH40"/>
      <c r="EGI40" s="124"/>
      <c r="EGJ40"/>
      <c r="EGK40" s="124"/>
      <c r="EGL40"/>
      <c r="EGM40" s="124"/>
      <c r="EGN40"/>
      <c r="EGO40" s="124"/>
      <c r="EGP40"/>
      <c r="EGQ40" s="124"/>
      <c r="EGR40"/>
      <c r="EGS40" s="124"/>
      <c r="EGT40"/>
      <c r="EGU40" s="124"/>
      <c r="EGV40"/>
      <c r="EGW40" s="124"/>
      <c r="EGX40"/>
      <c r="EGY40" s="124"/>
      <c r="EGZ40"/>
      <c r="EHA40" s="124"/>
      <c r="EHB40"/>
      <c r="EHC40" s="124"/>
      <c r="EHD40"/>
      <c r="EHE40" s="124"/>
      <c r="EHF40"/>
      <c r="EHG40" s="124"/>
      <c r="EHH40"/>
      <c r="EHI40" s="124"/>
      <c r="EHJ40"/>
      <c r="EHK40" s="124"/>
      <c r="EHL40"/>
      <c r="EHM40" s="124"/>
      <c r="EHN40"/>
      <c r="EHO40" s="124"/>
      <c r="EHP40"/>
      <c r="EHQ40" s="124"/>
      <c r="EHR40"/>
      <c r="EHS40" s="124"/>
      <c r="EHT40"/>
      <c r="EHU40" s="124"/>
      <c r="EHV40"/>
      <c r="EHW40" s="124"/>
      <c r="EHX40"/>
      <c r="EHY40" s="124"/>
      <c r="EHZ40"/>
      <c r="EIA40" s="124"/>
      <c r="EIB40"/>
      <c r="EIC40" s="124"/>
      <c r="EID40"/>
      <c r="EIE40" s="124"/>
      <c r="EIF40"/>
      <c r="EIG40" s="124"/>
      <c r="EIH40"/>
      <c r="EII40" s="124"/>
      <c r="EIJ40"/>
      <c r="EIK40" s="124"/>
      <c r="EIL40"/>
      <c r="EIM40" s="124"/>
      <c r="EIN40"/>
      <c r="EIO40" s="124"/>
      <c r="EIP40"/>
      <c r="EIQ40" s="124"/>
      <c r="EIR40"/>
      <c r="EIS40" s="124"/>
      <c r="EIT40"/>
      <c r="EIU40" s="124"/>
      <c r="EIV40"/>
      <c r="EIW40" s="124"/>
      <c r="EIX40"/>
      <c r="EIY40" s="124"/>
      <c r="EIZ40"/>
      <c r="EJA40" s="124"/>
      <c r="EJB40"/>
      <c r="EJC40" s="124"/>
      <c r="EJD40"/>
      <c r="EJE40" s="124"/>
      <c r="EJF40"/>
      <c r="EJG40" s="124"/>
      <c r="EJH40"/>
      <c r="EJI40" s="124"/>
      <c r="EJJ40"/>
      <c r="EJK40" s="124"/>
      <c r="EJL40"/>
      <c r="EJM40" s="124"/>
      <c r="EJN40"/>
      <c r="EJO40" s="124"/>
      <c r="EJP40"/>
      <c r="EJQ40" s="124"/>
      <c r="EJR40"/>
      <c r="EJS40" s="124"/>
      <c r="EJT40"/>
      <c r="EJU40" s="124"/>
      <c r="EJV40"/>
      <c r="EJW40" s="124"/>
      <c r="EJX40"/>
      <c r="EJY40" s="124"/>
      <c r="EJZ40"/>
      <c r="EKA40" s="124"/>
      <c r="EKB40"/>
      <c r="EKC40" s="124"/>
      <c r="EKD40"/>
      <c r="EKE40" s="124"/>
      <c r="EKF40"/>
      <c r="EKG40" s="124"/>
      <c r="EKH40"/>
      <c r="EKI40" s="124"/>
      <c r="EKJ40"/>
      <c r="EKK40" s="124"/>
      <c r="EKL40"/>
      <c r="EKM40" s="124"/>
      <c r="EKN40"/>
      <c r="EKO40" s="124"/>
      <c r="EKP40"/>
      <c r="EKQ40" s="124"/>
      <c r="EKR40"/>
      <c r="EKS40" s="124"/>
      <c r="EKT40"/>
      <c r="EKU40" s="124"/>
      <c r="EKV40"/>
      <c r="EKW40" s="124"/>
      <c r="EKX40"/>
      <c r="EKY40" s="124"/>
      <c r="EKZ40"/>
      <c r="ELA40" s="124"/>
      <c r="ELB40"/>
      <c r="ELC40" s="124"/>
      <c r="ELD40"/>
      <c r="ELE40" s="124"/>
      <c r="ELF40"/>
      <c r="ELG40" s="124"/>
      <c r="ELH40"/>
      <c r="ELI40" s="124"/>
      <c r="ELJ40"/>
      <c r="ELK40" s="124"/>
      <c r="ELL40"/>
      <c r="ELM40" s="124"/>
      <c r="ELN40"/>
      <c r="ELO40" s="124"/>
      <c r="ELP40"/>
      <c r="ELQ40" s="124"/>
      <c r="ELR40"/>
      <c r="ELS40" s="124"/>
      <c r="ELT40"/>
      <c r="ELU40" s="124"/>
      <c r="ELV40"/>
      <c r="ELW40" s="124"/>
      <c r="ELX40"/>
      <c r="ELY40" s="124"/>
      <c r="ELZ40"/>
      <c r="EMA40" s="124"/>
      <c r="EMB40"/>
      <c r="EMC40" s="124"/>
      <c r="EMD40"/>
      <c r="EME40" s="124"/>
      <c r="EMF40"/>
      <c r="EMG40" s="124"/>
      <c r="EMH40"/>
      <c r="EMI40" s="124"/>
      <c r="EMJ40"/>
      <c r="EMK40" s="124"/>
      <c r="EML40"/>
      <c r="EMM40" s="124"/>
      <c r="EMN40"/>
      <c r="EMO40" s="124"/>
      <c r="EMP40"/>
      <c r="EMQ40" s="124"/>
      <c r="EMR40"/>
      <c r="EMS40" s="124"/>
      <c r="EMT40"/>
      <c r="EMU40" s="124"/>
      <c r="EMV40"/>
      <c r="EMW40" s="124"/>
      <c r="EMX40"/>
      <c r="EMY40" s="124"/>
      <c r="EMZ40"/>
      <c r="ENA40" s="124"/>
      <c r="ENB40"/>
      <c r="ENC40" s="124"/>
      <c r="END40"/>
      <c r="ENE40" s="124"/>
      <c r="ENF40"/>
      <c r="ENG40" s="124"/>
      <c r="ENH40"/>
      <c r="ENI40" s="124"/>
      <c r="ENJ40"/>
      <c r="ENK40" s="124"/>
      <c r="ENL40"/>
      <c r="ENM40" s="124"/>
      <c r="ENN40"/>
      <c r="ENO40" s="124"/>
      <c r="ENP40"/>
      <c r="ENQ40" s="124"/>
      <c r="ENR40"/>
      <c r="ENS40" s="124"/>
      <c r="ENT40"/>
      <c r="ENU40" s="124"/>
      <c r="ENV40"/>
      <c r="ENW40" s="124"/>
      <c r="ENX40"/>
      <c r="ENY40" s="124"/>
      <c r="ENZ40"/>
      <c r="EOA40" s="124"/>
      <c r="EOB40"/>
      <c r="EOC40" s="124"/>
      <c r="EOD40"/>
      <c r="EOE40" s="124"/>
      <c r="EOF40"/>
      <c r="EOG40" s="124"/>
      <c r="EOH40"/>
      <c r="EOI40" s="124"/>
      <c r="EOJ40"/>
      <c r="EOK40" s="124"/>
      <c r="EOL40"/>
      <c r="EOM40" s="124"/>
      <c r="EON40"/>
      <c r="EOO40" s="124"/>
      <c r="EOP40"/>
      <c r="EOQ40" s="124"/>
      <c r="EOR40"/>
      <c r="EOS40" s="124"/>
      <c r="EOT40"/>
      <c r="EOU40" s="124"/>
      <c r="EOV40"/>
      <c r="EOW40" s="124"/>
      <c r="EOX40"/>
      <c r="EOY40" s="124"/>
      <c r="EOZ40"/>
      <c r="EPA40" s="124"/>
      <c r="EPB40"/>
      <c r="EPC40" s="124"/>
      <c r="EPD40"/>
      <c r="EPE40" s="124"/>
      <c r="EPF40"/>
      <c r="EPG40" s="124"/>
      <c r="EPH40"/>
      <c r="EPI40" s="124"/>
      <c r="EPJ40"/>
      <c r="EPK40" s="124"/>
      <c r="EPL40"/>
      <c r="EPM40" s="124"/>
      <c r="EPN40"/>
      <c r="EPO40" s="124"/>
      <c r="EPP40"/>
      <c r="EPQ40" s="124"/>
      <c r="EPR40"/>
      <c r="EPS40" s="124"/>
      <c r="EPT40"/>
      <c r="EPU40" s="124"/>
      <c r="EPV40"/>
      <c r="EPW40" s="124"/>
      <c r="EPX40"/>
      <c r="EPY40" s="124"/>
      <c r="EPZ40"/>
      <c r="EQA40" s="124"/>
      <c r="EQB40"/>
      <c r="EQC40" s="124"/>
      <c r="EQD40"/>
      <c r="EQE40" s="124"/>
      <c r="EQF40"/>
      <c r="EQG40" s="124"/>
      <c r="EQH40"/>
      <c r="EQI40" s="124"/>
      <c r="EQJ40"/>
      <c r="EQK40" s="124"/>
      <c r="EQL40"/>
      <c r="EQM40" s="124"/>
      <c r="EQN40"/>
      <c r="EQO40" s="124"/>
      <c r="EQP40"/>
      <c r="EQQ40" s="124"/>
      <c r="EQR40"/>
      <c r="EQS40" s="124"/>
      <c r="EQT40"/>
      <c r="EQU40" s="124"/>
      <c r="EQV40"/>
      <c r="EQW40" s="124"/>
      <c r="EQX40"/>
      <c r="EQY40" s="124"/>
      <c r="EQZ40"/>
      <c r="ERA40" s="124"/>
      <c r="ERB40"/>
      <c r="ERC40" s="124"/>
      <c r="ERD40"/>
      <c r="ERE40" s="124"/>
      <c r="ERF40"/>
      <c r="ERG40" s="124"/>
      <c r="ERH40"/>
      <c r="ERI40" s="124"/>
      <c r="ERJ40"/>
      <c r="ERK40" s="124"/>
      <c r="ERL40"/>
      <c r="ERM40" s="124"/>
      <c r="ERN40"/>
      <c r="ERO40" s="124"/>
      <c r="ERP40"/>
      <c r="ERQ40" s="124"/>
      <c r="ERR40"/>
      <c r="ERS40" s="124"/>
      <c r="ERT40"/>
      <c r="ERU40" s="124"/>
      <c r="ERV40"/>
      <c r="ERW40" s="124"/>
      <c r="ERX40"/>
      <c r="ERY40" s="124"/>
      <c r="ERZ40"/>
      <c r="ESA40" s="124"/>
      <c r="ESB40"/>
      <c r="ESC40" s="124"/>
      <c r="ESD40"/>
      <c r="ESE40" s="124"/>
      <c r="ESF40"/>
      <c r="ESG40" s="124"/>
      <c r="ESH40"/>
      <c r="ESI40" s="124"/>
      <c r="ESJ40"/>
      <c r="ESK40" s="124"/>
      <c r="ESL40"/>
      <c r="ESM40" s="124"/>
      <c r="ESN40"/>
      <c r="ESO40" s="124"/>
      <c r="ESP40"/>
      <c r="ESQ40" s="124"/>
      <c r="ESR40"/>
      <c r="ESS40" s="124"/>
      <c r="EST40"/>
      <c r="ESU40" s="124"/>
      <c r="ESV40"/>
      <c r="ESW40" s="124"/>
      <c r="ESX40"/>
      <c r="ESY40" s="124"/>
      <c r="ESZ40"/>
      <c r="ETA40" s="124"/>
      <c r="ETB40"/>
      <c r="ETC40" s="124"/>
      <c r="ETD40"/>
      <c r="ETE40" s="124"/>
      <c r="ETF40"/>
      <c r="ETG40" s="124"/>
      <c r="ETH40"/>
      <c r="ETI40" s="124"/>
      <c r="ETJ40"/>
      <c r="ETK40" s="124"/>
      <c r="ETL40"/>
      <c r="ETM40" s="124"/>
      <c r="ETN40"/>
      <c r="ETO40" s="124"/>
      <c r="ETP40"/>
      <c r="ETQ40" s="124"/>
      <c r="ETR40"/>
      <c r="ETS40" s="124"/>
      <c r="ETT40"/>
      <c r="ETU40" s="124"/>
      <c r="ETV40"/>
      <c r="ETW40" s="124"/>
      <c r="ETX40"/>
      <c r="ETY40" s="124"/>
      <c r="ETZ40"/>
      <c r="EUA40" s="124"/>
      <c r="EUB40"/>
      <c r="EUC40" s="124"/>
      <c r="EUD40"/>
      <c r="EUE40" s="124"/>
      <c r="EUF40"/>
      <c r="EUG40" s="124"/>
      <c r="EUH40"/>
      <c r="EUI40" s="124"/>
      <c r="EUJ40"/>
      <c r="EUK40" s="124"/>
      <c r="EUL40"/>
      <c r="EUM40" s="124"/>
      <c r="EUN40"/>
      <c r="EUO40" s="124"/>
      <c r="EUP40"/>
      <c r="EUQ40" s="124"/>
      <c r="EUR40"/>
      <c r="EUS40" s="124"/>
      <c r="EUT40"/>
      <c r="EUU40" s="124"/>
      <c r="EUV40"/>
      <c r="EUW40" s="124"/>
      <c r="EUX40"/>
      <c r="EUY40" s="124"/>
      <c r="EUZ40"/>
      <c r="EVA40" s="124"/>
      <c r="EVB40"/>
      <c r="EVC40" s="124"/>
      <c r="EVD40"/>
      <c r="EVE40" s="124"/>
      <c r="EVF40"/>
      <c r="EVG40" s="124"/>
      <c r="EVH40"/>
      <c r="EVI40" s="124"/>
      <c r="EVJ40"/>
      <c r="EVK40" s="124"/>
      <c r="EVL40"/>
      <c r="EVM40" s="124"/>
      <c r="EVN40"/>
      <c r="EVO40" s="124"/>
      <c r="EVP40"/>
      <c r="EVQ40" s="124"/>
      <c r="EVR40"/>
      <c r="EVS40" s="124"/>
      <c r="EVT40"/>
      <c r="EVU40" s="124"/>
      <c r="EVV40"/>
      <c r="EVW40" s="124"/>
      <c r="EVX40"/>
      <c r="EVY40" s="124"/>
      <c r="EVZ40"/>
      <c r="EWA40" s="124"/>
      <c r="EWB40"/>
      <c r="EWC40" s="124"/>
      <c r="EWD40"/>
      <c r="EWE40" s="124"/>
      <c r="EWF40"/>
      <c r="EWG40" s="124"/>
      <c r="EWH40"/>
      <c r="EWI40" s="124"/>
      <c r="EWJ40"/>
      <c r="EWK40" s="124"/>
      <c r="EWL40"/>
      <c r="EWM40" s="124"/>
      <c r="EWN40"/>
      <c r="EWO40" s="124"/>
      <c r="EWP40"/>
      <c r="EWQ40" s="124"/>
      <c r="EWR40"/>
      <c r="EWS40" s="124"/>
      <c r="EWT40"/>
      <c r="EWU40" s="124"/>
      <c r="EWV40"/>
      <c r="EWW40" s="124"/>
      <c r="EWX40"/>
      <c r="EWY40" s="124"/>
      <c r="EWZ40"/>
      <c r="EXA40" s="124"/>
      <c r="EXB40"/>
      <c r="EXC40" s="124"/>
      <c r="EXD40"/>
      <c r="EXE40" s="124"/>
      <c r="EXF40"/>
      <c r="EXG40" s="124"/>
      <c r="EXH40"/>
      <c r="EXI40" s="124"/>
      <c r="EXJ40"/>
      <c r="EXK40" s="124"/>
      <c r="EXL40"/>
      <c r="EXM40" s="124"/>
      <c r="EXN40"/>
      <c r="EXO40" s="124"/>
      <c r="EXP40"/>
      <c r="EXQ40" s="124"/>
      <c r="EXR40"/>
      <c r="EXS40" s="124"/>
      <c r="EXT40"/>
      <c r="EXU40" s="124"/>
      <c r="EXV40"/>
      <c r="EXW40" s="124"/>
      <c r="EXX40"/>
      <c r="EXY40" s="124"/>
      <c r="EXZ40"/>
      <c r="EYA40" s="124"/>
      <c r="EYB40"/>
      <c r="EYC40" s="124"/>
      <c r="EYD40"/>
      <c r="EYE40" s="124"/>
      <c r="EYF40"/>
      <c r="EYG40" s="124"/>
      <c r="EYH40"/>
      <c r="EYI40" s="124"/>
      <c r="EYJ40"/>
      <c r="EYK40" s="124"/>
      <c r="EYL40"/>
      <c r="EYM40" s="124"/>
      <c r="EYN40"/>
      <c r="EYO40" s="124"/>
      <c r="EYP40"/>
      <c r="EYQ40" s="124"/>
      <c r="EYR40"/>
      <c r="EYS40" s="124"/>
      <c r="EYT40"/>
      <c r="EYU40" s="124"/>
      <c r="EYV40"/>
      <c r="EYW40" s="124"/>
      <c r="EYX40"/>
      <c r="EYY40" s="124"/>
      <c r="EYZ40"/>
      <c r="EZA40" s="124"/>
      <c r="EZB40"/>
      <c r="EZC40" s="124"/>
      <c r="EZD40"/>
      <c r="EZE40" s="124"/>
      <c r="EZF40"/>
      <c r="EZG40" s="124"/>
      <c r="EZH40"/>
      <c r="EZI40" s="124"/>
      <c r="EZJ40"/>
      <c r="EZK40" s="124"/>
      <c r="EZL40"/>
      <c r="EZM40" s="124"/>
      <c r="EZN40"/>
      <c r="EZO40" s="124"/>
      <c r="EZP40"/>
      <c r="EZQ40" s="124"/>
      <c r="EZR40"/>
      <c r="EZS40" s="124"/>
      <c r="EZT40"/>
      <c r="EZU40" s="124"/>
      <c r="EZV40"/>
      <c r="EZW40" s="124"/>
      <c r="EZX40"/>
      <c r="EZY40" s="124"/>
      <c r="EZZ40"/>
      <c r="FAA40" s="124"/>
      <c r="FAB40"/>
      <c r="FAC40" s="124"/>
      <c r="FAD40"/>
      <c r="FAE40" s="124"/>
      <c r="FAF40"/>
      <c r="FAG40" s="124"/>
      <c r="FAH40"/>
      <c r="FAI40" s="124"/>
      <c r="FAJ40"/>
      <c r="FAK40" s="124"/>
      <c r="FAL40"/>
      <c r="FAM40" s="124"/>
      <c r="FAN40"/>
      <c r="FAO40" s="124"/>
      <c r="FAP40"/>
      <c r="FAQ40" s="124"/>
      <c r="FAR40"/>
      <c r="FAS40" s="124"/>
      <c r="FAT40"/>
      <c r="FAU40" s="124"/>
      <c r="FAV40"/>
      <c r="FAW40" s="124"/>
      <c r="FAX40"/>
      <c r="FAY40" s="124"/>
      <c r="FAZ40"/>
      <c r="FBA40" s="124"/>
      <c r="FBB40"/>
      <c r="FBC40" s="124"/>
      <c r="FBD40"/>
      <c r="FBE40" s="124"/>
      <c r="FBF40"/>
      <c r="FBG40" s="124"/>
      <c r="FBH40"/>
      <c r="FBI40" s="124"/>
      <c r="FBJ40"/>
      <c r="FBK40" s="124"/>
      <c r="FBL40"/>
      <c r="FBM40" s="124"/>
      <c r="FBN40"/>
      <c r="FBO40" s="124"/>
      <c r="FBP40"/>
      <c r="FBQ40" s="124"/>
      <c r="FBR40"/>
      <c r="FBS40" s="124"/>
      <c r="FBT40"/>
      <c r="FBU40" s="124"/>
      <c r="FBV40"/>
      <c r="FBW40" s="124"/>
      <c r="FBX40"/>
      <c r="FBY40" s="124"/>
      <c r="FBZ40"/>
      <c r="FCA40" s="124"/>
      <c r="FCB40"/>
      <c r="FCC40" s="124"/>
      <c r="FCD40"/>
      <c r="FCE40" s="124"/>
      <c r="FCF40"/>
      <c r="FCG40" s="124"/>
      <c r="FCH40"/>
      <c r="FCI40" s="124"/>
      <c r="FCJ40"/>
      <c r="FCK40" s="124"/>
      <c r="FCL40"/>
      <c r="FCM40" s="124"/>
      <c r="FCN40"/>
      <c r="FCO40" s="124"/>
      <c r="FCP40"/>
      <c r="FCQ40" s="124"/>
      <c r="FCR40"/>
      <c r="FCS40" s="124"/>
      <c r="FCT40"/>
      <c r="FCU40" s="124"/>
      <c r="FCV40"/>
      <c r="FCW40" s="124"/>
      <c r="FCX40"/>
      <c r="FCY40" s="124"/>
      <c r="FCZ40"/>
      <c r="FDA40" s="124"/>
      <c r="FDB40"/>
      <c r="FDC40" s="124"/>
      <c r="FDD40"/>
      <c r="FDE40" s="124"/>
      <c r="FDF40"/>
      <c r="FDG40" s="124"/>
      <c r="FDH40"/>
      <c r="FDI40" s="124"/>
      <c r="FDJ40"/>
      <c r="FDK40" s="124"/>
      <c r="FDL40"/>
      <c r="FDM40" s="124"/>
      <c r="FDN40"/>
      <c r="FDO40" s="124"/>
      <c r="FDP40"/>
      <c r="FDQ40" s="124"/>
      <c r="FDR40"/>
      <c r="FDS40" s="124"/>
      <c r="FDT40"/>
      <c r="FDU40" s="124"/>
      <c r="FDV40"/>
      <c r="FDW40" s="124"/>
      <c r="FDX40"/>
      <c r="FDY40" s="124"/>
      <c r="FDZ40"/>
      <c r="FEA40" s="124"/>
      <c r="FEB40"/>
      <c r="FEC40" s="124"/>
      <c r="FED40"/>
      <c r="FEE40" s="124"/>
      <c r="FEF40"/>
      <c r="FEG40" s="124"/>
      <c r="FEH40"/>
      <c r="FEI40" s="124"/>
      <c r="FEJ40"/>
      <c r="FEK40" s="124"/>
      <c r="FEL40"/>
      <c r="FEM40" s="124"/>
      <c r="FEN40"/>
      <c r="FEO40" s="124"/>
      <c r="FEP40"/>
      <c r="FEQ40" s="124"/>
      <c r="FER40"/>
      <c r="FES40" s="124"/>
      <c r="FET40"/>
      <c r="FEU40" s="124"/>
      <c r="FEV40"/>
      <c r="FEW40" s="124"/>
      <c r="FEX40"/>
      <c r="FEY40" s="124"/>
      <c r="FEZ40"/>
      <c r="FFA40" s="124"/>
      <c r="FFB40"/>
      <c r="FFC40" s="124"/>
      <c r="FFD40"/>
      <c r="FFE40" s="124"/>
      <c r="FFF40"/>
      <c r="FFG40" s="124"/>
      <c r="FFH40"/>
      <c r="FFI40" s="124"/>
      <c r="FFJ40"/>
      <c r="FFK40" s="124"/>
      <c r="FFL40"/>
      <c r="FFM40" s="124"/>
      <c r="FFN40"/>
      <c r="FFO40" s="124"/>
      <c r="FFP40"/>
      <c r="FFQ40" s="124"/>
      <c r="FFR40"/>
      <c r="FFS40" s="124"/>
      <c r="FFT40"/>
      <c r="FFU40" s="124"/>
      <c r="FFV40"/>
      <c r="FFW40" s="124"/>
      <c r="FFX40"/>
      <c r="FFY40" s="124"/>
      <c r="FFZ40"/>
      <c r="FGA40" s="124"/>
      <c r="FGB40"/>
      <c r="FGC40" s="124"/>
      <c r="FGD40"/>
      <c r="FGE40" s="124"/>
      <c r="FGF40"/>
      <c r="FGG40" s="124"/>
      <c r="FGH40"/>
      <c r="FGI40" s="124"/>
      <c r="FGJ40"/>
      <c r="FGK40" s="124"/>
      <c r="FGL40"/>
      <c r="FGM40" s="124"/>
      <c r="FGN40"/>
      <c r="FGO40" s="124"/>
      <c r="FGP40"/>
      <c r="FGQ40" s="124"/>
      <c r="FGR40"/>
      <c r="FGS40" s="124"/>
      <c r="FGT40"/>
      <c r="FGU40" s="124"/>
      <c r="FGV40"/>
      <c r="FGW40" s="124"/>
      <c r="FGX40"/>
      <c r="FGY40" s="124"/>
      <c r="FGZ40"/>
      <c r="FHA40" s="124"/>
      <c r="FHB40"/>
      <c r="FHC40" s="124"/>
      <c r="FHD40"/>
      <c r="FHE40" s="124"/>
      <c r="FHF40"/>
      <c r="FHG40" s="124"/>
      <c r="FHH40"/>
      <c r="FHI40" s="124"/>
      <c r="FHJ40"/>
      <c r="FHK40" s="124"/>
      <c r="FHL40"/>
      <c r="FHM40" s="124"/>
      <c r="FHN40"/>
      <c r="FHO40" s="124"/>
      <c r="FHP40"/>
      <c r="FHQ40" s="124"/>
      <c r="FHR40"/>
      <c r="FHS40" s="124"/>
      <c r="FHT40"/>
      <c r="FHU40" s="124"/>
      <c r="FHV40"/>
      <c r="FHW40" s="124"/>
      <c r="FHX40"/>
      <c r="FHY40" s="124"/>
      <c r="FHZ40"/>
      <c r="FIA40" s="124"/>
      <c r="FIB40"/>
      <c r="FIC40" s="124"/>
      <c r="FID40"/>
      <c r="FIE40" s="124"/>
      <c r="FIF40"/>
      <c r="FIG40" s="124"/>
      <c r="FIH40"/>
      <c r="FII40" s="124"/>
      <c r="FIJ40"/>
      <c r="FIK40" s="124"/>
      <c r="FIL40"/>
      <c r="FIM40" s="124"/>
      <c r="FIN40"/>
      <c r="FIO40" s="124"/>
      <c r="FIP40"/>
      <c r="FIQ40" s="124"/>
      <c r="FIR40"/>
      <c r="FIS40" s="124"/>
      <c r="FIT40"/>
      <c r="FIU40" s="124"/>
      <c r="FIV40"/>
      <c r="FIW40" s="124"/>
      <c r="FIX40"/>
      <c r="FIY40" s="124"/>
      <c r="FIZ40"/>
      <c r="FJA40" s="124"/>
      <c r="FJB40"/>
      <c r="FJC40" s="124"/>
      <c r="FJD40"/>
      <c r="FJE40" s="124"/>
      <c r="FJF40"/>
      <c r="FJG40" s="124"/>
      <c r="FJH40"/>
      <c r="FJI40" s="124"/>
      <c r="FJJ40"/>
      <c r="FJK40" s="124"/>
      <c r="FJL40"/>
      <c r="FJM40" s="124"/>
      <c r="FJN40"/>
      <c r="FJO40" s="124"/>
      <c r="FJP40"/>
      <c r="FJQ40" s="124"/>
      <c r="FJR40"/>
      <c r="FJS40" s="124"/>
      <c r="FJT40"/>
      <c r="FJU40" s="124"/>
      <c r="FJV40"/>
      <c r="FJW40" s="124"/>
      <c r="FJX40"/>
      <c r="FJY40" s="124"/>
      <c r="FJZ40"/>
      <c r="FKA40" s="124"/>
      <c r="FKB40"/>
      <c r="FKC40" s="124"/>
      <c r="FKD40"/>
      <c r="FKE40" s="124"/>
      <c r="FKF40"/>
      <c r="FKG40" s="124"/>
      <c r="FKH40"/>
      <c r="FKI40" s="124"/>
      <c r="FKJ40"/>
      <c r="FKK40" s="124"/>
      <c r="FKL40"/>
      <c r="FKM40" s="124"/>
      <c r="FKN40"/>
      <c r="FKO40" s="124"/>
      <c r="FKP40"/>
      <c r="FKQ40" s="124"/>
      <c r="FKR40"/>
      <c r="FKS40" s="124"/>
      <c r="FKT40"/>
      <c r="FKU40" s="124"/>
      <c r="FKV40"/>
      <c r="FKW40" s="124"/>
      <c r="FKX40"/>
      <c r="FKY40" s="124"/>
      <c r="FKZ40"/>
      <c r="FLA40" s="124"/>
      <c r="FLB40"/>
      <c r="FLC40" s="124"/>
      <c r="FLD40"/>
      <c r="FLE40" s="124"/>
      <c r="FLF40"/>
      <c r="FLG40" s="124"/>
      <c r="FLH40"/>
      <c r="FLI40" s="124"/>
      <c r="FLJ40"/>
      <c r="FLK40" s="124"/>
      <c r="FLL40"/>
      <c r="FLM40" s="124"/>
      <c r="FLN40"/>
      <c r="FLO40" s="124"/>
      <c r="FLP40"/>
      <c r="FLQ40" s="124"/>
      <c r="FLR40"/>
      <c r="FLS40" s="124"/>
      <c r="FLT40"/>
      <c r="FLU40" s="124"/>
      <c r="FLV40"/>
      <c r="FLW40" s="124"/>
      <c r="FLX40"/>
      <c r="FLY40" s="124"/>
      <c r="FLZ40"/>
      <c r="FMA40" s="124"/>
      <c r="FMB40"/>
      <c r="FMC40" s="124"/>
      <c r="FMD40"/>
      <c r="FME40" s="124"/>
      <c r="FMF40"/>
      <c r="FMG40" s="124"/>
      <c r="FMH40"/>
      <c r="FMI40" s="124"/>
      <c r="FMJ40"/>
      <c r="FMK40" s="124"/>
      <c r="FML40"/>
      <c r="FMM40" s="124"/>
      <c r="FMN40"/>
      <c r="FMO40" s="124"/>
      <c r="FMP40"/>
      <c r="FMQ40" s="124"/>
      <c r="FMR40"/>
      <c r="FMS40" s="124"/>
      <c r="FMT40"/>
      <c r="FMU40" s="124"/>
      <c r="FMV40"/>
      <c r="FMW40" s="124"/>
      <c r="FMX40"/>
      <c r="FMY40" s="124"/>
      <c r="FMZ40"/>
      <c r="FNA40" s="124"/>
      <c r="FNB40"/>
      <c r="FNC40" s="124"/>
      <c r="FND40"/>
      <c r="FNE40" s="124"/>
      <c r="FNF40"/>
      <c r="FNG40" s="124"/>
      <c r="FNH40"/>
      <c r="FNI40" s="124"/>
      <c r="FNJ40"/>
      <c r="FNK40" s="124"/>
      <c r="FNL40"/>
      <c r="FNM40" s="124"/>
      <c r="FNN40"/>
      <c r="FNO40" s="124"/>
      <c r="FNP40"/>
      <c r="FNQ40" s="124"/>
      <c r="FNR40"/>
      <c r="FNS40" s="124"/>
      <c r="FNT40"/>
      <c r="FNU40" s="124"/>
      <c r="FNV40"/>
      <c r="FNW40" s="124"/>
      <c r="FNX40"/>
      <c r="FNY40" s="124"/>
      <c r="FNZ40"/>
      <c r="FOA40" s="124"/>
      <c r="FOB40"/>
      <c r="FOC40" s="124"/>
      <c r="FOD40"/>
      <c r="FOE40" s="124"/>
      <c r="FOF40"/>
      <c r="FOG40" s="124"/>
      <c r="FOH40"/>
      <c r="FOI40" s="124"/>
      <c r="FOJ40"/>
      <c r="FOK40" s="124"/>
      <c r="FOL40"/>
      <c r="FOM40" s="124"/>
      <c r="FON40"/>
      <c r="FOO40" s="124"/>
      <c r="FOP40"/>
      <c r="FOQ40" s="124"/>
      <c r="FOR40"/>
      <c r="FOS40" s="124"/>
      <c r="FOT40"/>
      <c r="FOU40" s="124"/>
      <c r="FOV40"/>
      <c r="FOW40" s="124"/>
      <c r="FOX40"/>
      <c r="FOY40" s="124"/>
      <c r="FOZ40"/>
      <c r="FPA40" s="124"/>
      <c r="FPB40"/>
      <c r="FPC40" s="124"/>
      <c r="FPD40"/>
      <c r="FPE40" s="124"/>
      <c r="FPF40"/>
      <c r="FPG40" s="124"/>
      <c r="FPH40"/>
      <c r="FPI40" s="124"/>
      <c r="FPJ40"/>
      <c r="FPK40" s="124"/>
      <c r="FPL40"/>
      <c r="FPM40" s="124"/>
      <c r="FPN40"/>
      <c r="FPO40" s="124"/>
      <c r="FPP40"/>
      <c r="FPQ40" s="124"/>
      <c r="FPR40"/>
      <c r="FPS40" s="124"/>
      <c r="FPT40"/>
      <c r="FPU40" s="124"/>
      <c r="FPV40"/>
      <c r="FPW40" s="124"/>
      <c r="FPX40"/>
      <c r="FPY40" s="124"/>
      <c r="FPZ40"/>
      <c r="FQA40" s="124"/>
      <c r="FQB40"/>
      <c r="FQC40" s="124"/>
      <c r="FQD40"/>
      <c r="FQE40" s="124"/>
      <c r="FQF40"/>
      <c r="FQG40" s="124"/>
      <c r="FQH40"/>
      <c r="FQI40" s="124"/>
      <c r="FQJ40"/>
      <c r="FQK40" s="124"/>
      <c r="FQL40"/>
      <c r="FQM40" s="124"/>
      <c r="FQN40"/>
      <c r="FQO40" s="124"/>
      <c r="FQP40"/>
      <c r="FQQ40" s="124"/>
      <c r="FQR40"/>
      <c r="FQS40" s="124"/>
      <c r="FQT40"/>
      <c r="FQU40" s="124"/>
      <c r="FQV40"/>
      <c r="FQW40" s="124"/>
      <c r="FQX40"/>
      <c r="FQY40" s="124"/>
      <c r="FQZ40"/>
      <c r="FRA40" s="124"/>
      <c r="FRB40"/>
      <c r="FRC40" s="124"/>
      <c r="FRD40"/>
      <c r="FRE40" s="124"/>
      <c r="FRF40"/>
      <c r="FRG40" s="124"/>
      <c r="FRH40"/>
      <c r="FRI40" s="124"/>
      <c r="FRJ40"/>
      <c r="FRK40" s="124"/>
      <c r="FRL40"/>
      <c r="FRM40" s="124"/>
      <c r="FRN40"/>
      <c r="FRO40" s="124"/>
      <c r="FRP40"/>
      <c r="FRQ40" s="124"/>
      <c r="FRR40"/>
      <c r="FRS40" s="124"/>
      <c r="FRT40"/>
      <c r="FRU40" s="124"/>
      <c r="FRV40"/>
      <c r="FRW40" s="124"/>
      <c r="FRX40"/>
      <c r="FRY40" s="124"/>
      <c r="FRZ40"/>
      <c r="FSA40" s="124"/>
      <c r="FSB40"/>
      <c r="FSC40" s="124"/>
      <c r="FSD40"/>
      <c r="FSE40" s="124"/>
      <c r="FSF40"/>
      <c r="FSG40" s="124"/>
      <c r="FSH40"/>
      <c r="FSI40" s="124"/>
      <c r="FSJ40"/>
      <c r="FSK40" s="124"/>
      <c r="FSL40"/>
      <c r="FSM40" s="124"/>
      <c r="FSN40"/>
      <c r="FSO40" s="124"/>
      <c r="FSP40"/>
      <c r="FSQ40" s="124"/>
      <c r="FSR40"/>
      <c r="FSS40" s="124"/>
      <c r="FST40"/>
      <c r="FSU40" s="124"/>
      <c r="FSV40"/>
      <c r="FSW40" s="124"/>
      <c r="FSX40"/>
      <c r="FSY40" s="124"/>
      <c r="FSZ40"/>
      <c r="FTA40" s="124"/>
      <c r="FTB40"/>
      <c r="FTC40" s="124"/>
      <c r="FTD40"/>
      <c r="FTE40" s="124"/>
      <c r="FTF40"/>
      <c r="FTG40" s="124"/>
      <c r="FTH40"/>
      <c r="FTI40" s="124"/>
      <c r="FTJ40"/>
      <c r="FTK40" s="124"/>
      <c r="FTL40"/>
      <c r="FTM40" s="124"/>
      <c r="FTN40"/>
      <c r="FTO40" s="124"/>
      <c r="FTP40"/>
      <c r="FTQ40" s="124"/>
      <c r="FTR40"/>
      <c r="FTS40" s="124"/>
      <c r="FTT40"/>
      <c r="FTU40" s="124"/>
      <c r="FTV40"/>
      <c r="FTW40" s="124"/>
      <c r="FTX40"/>
      <c r="FTY40" s="124"/>
      <c r="FTZ40"/>
      <c r="FUA40" s="124"/>
      <c r="FUB40"/>
      <c r="FUC40" s="124"/>
      <c r="FUD40"/>
      <c r="FUE40" s="124"/>
      <c r="FUF40"/>
      <c r="FUG40" s="124"/>
      <c r="FUH40"/>
      <c r="FUI40" s="124"/>
      <c r="FUJ40"/>
      <c r="FUK40" s="124"/>
      <c r="FUL40"/>
      <c r="FUM40" s="124"/>
      <c r="FUN40"/>
      <c r="FUO40" s="124"/>
      <c r="FUP40"/>
      <c r="FUQ40" s="124"/>
      <c r="FUR40"/>
      <c r="FUS40" s="124"/>
      <c r="FUT40"/>
      <c r="FUU40" s="124"/>
      <c r="FUV40"/>
      <c r="FUW40" s="124"/>
      <c r="FUX40"/>
      <c r="FUY40" s="124"/>
      <c r="FUZ40"/>
      <c r="FVA40" s="124"/>
      <c r="FVB40"/>
      <c r="FVC40" s="124"/>
      <c r="FVD40"/>
      <c r="FVE40" s="124"/>
      <c r="FVF40"/>
      <c r="FVG40" s="124"/>
      <c r="FVH40"/>
      <c r="FVI40" s="124"/>
      <c r="FVJ40"/>
      <c r="FVK40" s="124"/>
      <c r="FVL40"/>
      <c r="FVM40" s="124"/>
      <c r="FVN40"/>
      <c r="FVO40" s="124"/>
      <c r="FVP40"/>
      <c r="FVQ40" s="124"/>
      <c r="FVR40"/>
      <c r="FVS40" s="124"/>
      <c r="FVT40"/>
      <c r="FVU40" s="124"/>
      <c r="FVV40"/>
      <c r="FVW40" s="124"/>
      <c r="FVX40"/>
      <c r="FVY40" s="124"/>
      <c r="FVZ40"/>
      <c r="FWA40" s="124"/>
      <c r="FWB40"/>
      <c r="FWC40" s="124"/>
      <c r="FWD40"/>
      <c r="FWE40" s="124"/>
      <c r="FWF40"/>
      <c r="FWG40" s="124"/>
      <c r="FWH40"/>
      <c r="FWI40" s="124"/>
      <c r="FWJ40"/>
      <c r="FWK40" s="124"/>
      <c r="FWL40"/>
      <c r="FWM40" s="124"/>
      <c r="FWN40"/>
      <c r="FWO40" s="124"/>
      <c r="FWP40"/>
      <c r="FWQ40" s="124"/>
      <c r="FWR40"/>
      <c r="FWS40" s="124"/>
      <c r="FWT40"/>
      <c r="FWU40" s="124"/>
      <c r="FWV40"/>
      <c r="FWW40" s="124"/>
      <c r="FWX40"/>
      <c r="FWY40" s="124"/>
      <c r="FWZ40"/>
      <c r="FXA40" s="124"/>
      <c r="FXB40"/>
      <c r="FXC40" s="124"/>
      <c r="FXD40"/>
      <c r="FXE40" s="124"/>
      <c r="FXF40"/>
      <c r="FXG40" s="124"/>
      <c r="FXH40"/>
      <c r="FXI40" s="124"/>
      <c r="FXJ40"/>
      <c r="FXK40" s="124"/>
      <c r="FXL40"/>
      <c r="FXM40" s="124"/>
      <c r="FXN40"/>
      <c r="FXO40" s="124"/>
      <c r="FXP40"/>
      <c r="FXQ40" s="124"/>
      <c r="FXR40"/>
      <c r="FXS40" s="124"/>
      <c r="FXT40"/>
      <c r="FXU40" s="124"/>
      <c r="FXV40"/>
      <c r="FXW40" s="124"/>
      <c r="FXX40"/>
      <c r="FXY40" s="124"/>
      <c r="FXZ40"/>
      <c r="FYA40" s="124"/>
      <c r="FYB40"/>
      <c r="FYC40" s="124"/>
      <c r="FYD40"/>
      <c r="FYE40" s="124"/>
      <c r="FYF40"/>
      <c r="FYG40" s="124"/>
      <c r="FYH40"/>
      <c r="FYI40" s="124"/>
      <c r="FYJ40"/>
      <c r="FYK40" s="124"/>
      <c r="FYL40"/>
      <c r="FYM40" s="124"/>
      <c r="FYN40"/>
      <c r="FYO40" s="124"/>
      <c r="FYP40"/>
      <c r="FYQ40" s="124"/>
      <c r="FYR40"/>
      <c r="FYS40" s="124"/>
      <c r="FYT40"/>
      <c r="FYU40" s="124"/>
      <c r="FYV40"/>
      <c r="FYW40" s="124"/>
      <c r="FYX40"/>
      <c r="FYY40" s="124"/>
      <c r="FYZ40"/>
      <c r="FZA40" s="124"/>
      <c r="FZB40"/>
      <c r="FZC40" s="124"/>
      <c r="FZD40"/>
      <c r="FZE40" s="124"/>
      <c r="FZF40"/>
      <c r="FZG40" s="124"/>
      <c r="FZH40"/>
      <c r="FZI40" s="124"/>
      <c r="FZJ40"/>
      <c r="FZK40" s="124"/>
      <c r="FZL40"/>
      <c r="FZM40" s="124"/>
      <c r="FZN40"/>
      <c r="FZO40" s="124"/>
      <c r="FZP40"/>
      <c r="FZQ40" s="124"/>
      <c r="FZR40"/>
      <c r="FZS40" s="124"/>
      <c r="FZT40"/>
      <c r="FZU40" s="124"/>
      <c r="FZV40"/>
      <c r="FZW40" s="124"/>
      <c r="FZX40"/>
      <c r="FZY40" s="124"/>
      <c r="FZZ40"/>
      <c r="GAA40" s="124"/>
      <c r="GAB40"/>
      <c r="GAC40" s="124"/>
      <c r="GAD40"/>
      <c r="GAE40" s="124"/>
      <c r="GAF40"/>
      <c r="GAG40" s="124"/>
      <c r="GAH40"/>
      <c r="GAI40" s="124"/>
      <c r="GAJ40"/>
      <c r="GAK40" s="124"/>
      <c r="GAL40"/>
      <c r="GAM40" s="124"/>
      <c r="GAN40"/>
      <c r="GAO40" s="124"/>
      <c r="GAP40"/>
      <c r="GAQ40" s="124"/>
      <c r="GAR40"/>
      <c r="GAS40" s="124"/>
      <c r="GAT40"/>
      <c r="GAU40" s="124"/>
      <c r="GAV40"/>
      <c r="GAW40" s="124"/>
      <c r="GAX40"/>
      <c r="GAY40" s="124"/>
      <c r="GAZ40"/>
      <c r="GBA40" s="124"/>
      <c r="GBB40"/>
      <c r="GBC40" s="124"/>
      <c r="GBD40"/>
      <c r="GBE40" s="124"/>
      <c r="GBF40"/>
      <c r="GBG40" s="124"/>
      <c r="GBH40"/>
      <c r="GBI40" s="124"/>
      <c r="GBJ40"/>
      <c r="GBK40" s="124"/>
      <c r="GBL40"/>
      <c r="GBM40" s="124"/>
      <c r="GBN40"/>
      <c r="GBO40" s="124"/>
      <c r="GBP40"/>
      <c r="GBQ40" s="124"/>
      <c r="GBR40"/>
      <c r="GBS40" s="124"/>
      <c r="GBT40"/>
      <c r="GBU40" s="124"/>
      <c r="GBV40"/>
      <c r="GBW40" s="124"/>
      <c r="GBX40"/>
      <c r="GBY40" s="124"/>
      <c r="GBZ40"/>
      <c r="GCA40" s="124"/>
      <c r="GCB40"/>
      <c r="GCC40" s="124"/>
      <c r="GCD40"/>
      <c r="GCE40" s="124"/>
      <c r="GCF40"/>
      <c r="GCG40" s="124"/>
      <c r="GCH40"/>
      <c r="GCI40" s="124"/>
      <c r="GCJ40"/>
      <c r="GCK40" s="124"/>
      <c r="GCL40"/>
      <c r="GCM40" s="124"/>
      <c r="GCN40"/>
      <c r="GCO40" s="124"/>
      <c r="GCP40"/>
      <c r="GCQ40" s="124"/>
      <c r="GCR40"/>
      <c r="GCS40" s="124"/>
      <c r="GCT40"/>
      <c r="GCU40" s="124"/>
      <c r="GCV40"/>
      <c r="GCW40" s="124"/>
      <c r="GCX40"/>
      <c r="GCY40" s="124"/>
      <c r="GCZ40"/>
      <c r="GDA40" s="124"/>
      <c r="GDB40"/>
      <c r="GDC40" s="124"/>
      <c r="GDD40"/>
      <c r="GDE40" s="124"/>
      <c r="GDF40"/>
      <c r="GDG40" s="124"/>
      <c r="GDH40"/>
      <c r="GDI40" s="124"/>
      <c r="GDJ40"/>
      <c r="GDK40" s="124"/>
      <c r="GDL40"/>
      <c r="GDM40" s="124"/>
      <c r="GDN40"/>
      <c r="GDO40" s="124"/>
      <c r="GDP40"/>
      <c r="GDQ40" s="124"/>
      <c r="GDR40"/>
      <c r="GDS40" s="124"/>
      <c r="GDT40"/>
      <c r="GDU40" s="124"/>
      <c r="GDV40"/>
      <c r="GDW40" s="124"/>
      <c r="GDX40"/>
      <c r="GDY40" s="124"/>
      <c r="GDZ40"/>
      <c r="GEA40" s="124"/>
      <c r="GEB40"/>
      <c r="GEC40" s="124"/>
      <c r="GED40"/>
      <c r="GEE40" s="124"/>
      <c r="GEF40"/>
      <c r="GEG40" s="124"/>
      <c r="GEH40"/>
      <c r="GEI40" s="124"/>
      <c r="GEJ40"/>
      <c r="GEK40" s="124"/>
      <c r="GEL40"/>
      <c r="GEM40" s="124"/>
      <c r="GEN40"/>
      <c r="GEO40" s="124"/>
      <c r="GEP40"/>
      <c r="GEQ40" s="124"/>
      <c r="GER40"/>
      <c r="GES40" s="124"/>
      <c r="GET40"/>
      <c r="GEU40" s="124"/>
      <c r="GEV40"/>
      <c r="GEW40" s="124"/>
      <c r="GEX40"/>
      <c r="GEY40" s="124"/>
      <c r="GEZ40"/>
      <c r="GFA40" s="124"/>
      <c r="GFB40"/>
      <c r="GFC40" s="124"/>
      <c r="GFD40"/>
      <c r="GFE40" s="124"/>
      <c r="GFF40"/>
      <c r="GFG40" s="124"/>
      <c r="GFH40"/>
      <c r="GFI40" s="124"/>
      <c r="GFJ40"/>
      <c r="GFK40" s="124"/>
      <c r="GFL40"/>
      <c r="GFM40" s="124"/>
      <c r="GFN40"/>
      <c r="GFO40" s="124"/>
      <c r="GFP40"/>
      <c r="GFQ40" s="124"/>
      <c r="GFR40"/>
      <c r="GFS40" s="124"/>
      <c r="GFT40"/>
      <c r="GFU40" s="124"/>
      <c r="GFV40"/>
      <c r="GFW40" s="124"/>
      <c r="GFX40"/>
      <c r="GFY40" s="124"/>
      <c r="GFZ40"/>
      <c r="GGA40" s="124"/>
      <c r="GGB40"/>
      <c r="GGC40" s="124"/>
      <c r="GGD40"/>
      <c r="GGE40" s="124"/>
      <c r="GGF40"/>
      <c r="GGG40" s="124"/>
      <c r="GGH40"/>
      <c r="GGI40" s="124"/>
      <c r="GGJ40"/>
      <c r="GGK40" s="124"/>
      <c r="GGL40"/>
      <c r="GGM40" s="124"/>
      <c r="GGN40"/>
      <c r="GGO40" s="124"/>
      <c r="GGP40"/>
      <c r="GGQ40" s="124"/>
      <c r="GGR40"/>
      <c r="GGS40" s="124"/>
      <c r="GGT40"/>
      <c r="GGU40" s="124"/>
      <c r="GGV40"/>
      <c r="GGW40" s="124"/>
      <c r="GGX40"/>
      <c r="GGY40" s="124"/>
      <c r="GGZ40"/>
      <c r="GHA40" s="124"/>
      <c r="GHB40"/>
      <c r="GHC40" s="124"/>
      <c r="GHD40"/>
      <c r="GHE40" s="124"/>
      <c r="GHF40"/>
      <c r="GHG40" s="124"/>
      <c r="GHH40"/>
      <c r="GHI40" s="124"/>
      <c r="GHJ40"/>
      <c r="GHK40" s="124"/>
      <c r="GHL40"/>
      <c r="GHM40" s="124"/>
      <c r="GHN40"/>
      <c r="GHO40" s="124"/>
      <c r="GHP40"/>
      <c r="GHQ40" s="124"/>
      <c r="GHR40"/>
      <c r="GHS40" s="124"/>
      <c r="GHT40"/>
      <c r="GHU40" s="124"/>
      <c r="GHV40"/>
      <c r="GHW40" s="124"/>
      <c r="GHX40"/>
      <c r="GHY40" s="124"/>
      <c r="GHZ40"/>
      <c r="GIA40" s="124"/>
      <c r="GIB40"/>
      <c r="GIC40" s="124"/>
      <c r="GID40"/>
      <c r="GIE40" s="124"/>
      <c r="GIF40"/>
      <c r="GIG40" s="124"/>
      <c r="GIH40"/>
      <c r="GII40" s="124"/>
      <c r="GIJ40"/>
      <c r="GIK40" s="124"/>
      <c r="GIL40"/>
      <c r="GIM40" s="124"/>
      <c r="GIN40"/>
      <c r="GIO40" s="124"/>
      <c r="GIP40"/>
      <c r="GIQ40" s="124"/>
      <c r="GIR40"/>
      <c r="GIS40" s="124"/>
      <c r="GIT40"/>
      <c r="GIU40" s="124"/>
      <c r="GIV40"/>
      <c r="GIW40" s="124"/>
      <c r="GIX40"/>
      <c r="GIY40" s="124"/>
      <c r="GIZ40"/>
      <c r="GJA40" s="124"/>
      <c r="GJB40"/>
      <c r="GJC40" s="124"/>
      <c r="GJD40"/>
      <c r="GJE40" s="124"/>
      <c r="GJF40"/>
      <c r="GJG40" s="124"/>
      <c r="GJH40"/>
      <c r="GJI40" s="124"/>
      <c r="GJJ40"/>
      <c r="GJK40" s="124"/>
      <c r="GJL40"/>
      <c r="GJM40" s="124"/>
      <c r="GJN40"/>
      <c r="GJO40" s="124"/>
      <c r="GJP40"/>
      <c r="GJQ40" s="124"/>
      <c r="GJR40"/>
      <c r="GJS40" s="124"/>
      <c r="GJT40"/>
      <c r="GJU40" s="124"/>
      <c r="GJV40"/>
      <c r="GJW40" s="124"/>
      <c r="GJX40"/>
      <c r="GJY40" s="124"/>
      <c r="GJZ40"/>
      <c r="GKA40" s="124"/>
      <c r="GKB40"/>
      <c r="GKC40" s="124"/>
      <c r="GKD40"/>
      <c r="GKE40" s="124"/>
      <c r="GKF40"/>
      <c r="GKG40" s="124"/>
      <c r="GKH40"/>
      <c r="GKI40" s="124"/>
      <c r="GKJ40"/>
      <c r="GKK40" s="124"/>
      <c r="GKL40"/>
      <c r="GKM40" s="124"/>
      <c r="GKN40"/>
      <c r="GKO40" s="124"/>
      <c r="GKP40"/>
      <c r="GKQ40" s="124"/>
      <c r="GKR40"/>
      <c r="GKS40" s="124"/>
      <c r="GKT40"/>
      <c r="GKU40" s="124"/>
      <c r="GKV40"/>
      <c r="GKW40" s="124"/>
      <c r="GKX40"/>
      <c r="GKY40" s="124"/>
      <c r="GKZ40"/>
      <c r="GLA40" s="124"/>
      <c r="GLB40"/>
      <c r="GLC40" s="124"/>
      <c r="GLD40"/>
      <c r="GLE40" s="124"/>
      <c r="GLF40"/>
      <c r="GLG40" s="124"/>
      <c r="GLH40"/>
      <c r="GLI40" s="124"/>
      <c r="GLJ40"/>
      <c r="GLK40" s="124"/>
      <c r="GLL40"/>
      <c r="GLM40" s="124"/>
      <c r="GLN40"/>
      <c r="GLO40" s="124"/>
      <c r="GLP40"/>
      <c r="GLQ40" s="124"/>
      <c r="GLR40"/>
      <c r="GLS40" s="124"/>
      <c r="GLT40"/>
      <c r="GLU40" s="124"/>
      <c r="GLV40"/>
      <c r="GLW40" s="124"/>
      <c r="GLX40"/>
      <c r="GLY40" s="124"/>
      <c r="GLZ40"/>
      <c r="GMA40" s="124"/>
      <c r="GMB40"/>
      <c r="GMC40" s="124"/>
      <c r="GMD40"/>
      <c r="GME40" s="124"/>
      <c r="GMF40"/>
      <c r="GMG40" s="124"/>
      <c r="GMH40"/>
      <c r="GMI40" s="124"/>
      <c r="GMJ40"/>
      <c r="GMK40" s="124"/>
      <c r="GML40"/>
      <c r="GMM40" s="124"/>
      <c r="GMN40"/>
      <c r="GMO40" s="124"/>
      <c r="GMP40"/>
      <c r="GMQ40" s="124"/>
      <c r="GMR40"/>
      <c r="GMS40" s="124"/>
      <c r="GMT40"/>
      <c r="GMU40" s="124"/>
      <c r="GMV40"/>
      <c r="GMW40" s="124"/>
      <c r="GMX40"/>
      <c r="GMY40" s="124"/>
      <c r="GMZ40"/>
      <c r="GNA40" s="124"/>
      <c r="GNB40"/>
      <c r="GNC40" s="124"/>
      <c r="GND40"/>
      <c r="GNE40" s="124"/>
      <c r="GNF40"/>
      <c r="GNG40" s="124"/>
      <c r="GNH40"/>
      <c r="GNI40" s="124"/>
      <c r="GNJ40"/>
      <c r="GNK40" s="124"/>
      <c r="GNL40"/>
      <c r="GNM40" s="124"/>
      <c r="GNN40"/>
      <c r="GNO40" s="124"/>
      <c r="GNP40"/>
      <c r="GNQ40" s="124"/>
      <c r="GNR40"/>
      <c r="GNS40" s="124"/>
      <c r="GNT40"/>
      <c r="GNU40" s="124"/>
      <c r="GNV40"/>
      <c r="GNW40" s="124"/>
      <c r="GNX40"/>
      <c r="GNY40" s="124"/>
      <c r="GNZ40"/>
      <c r="GOA40" s="124"/>
      <c r="GOB40"/>
      <c r="GOC40" s="124"/>
      <c r="GOD40"/>
      <c r="GOE40" s="124"/>
      <c r="GOF40"/>
      <c r="GOG40" s="124"/>
      <c r="GOH40"/>
      <c r="GOI40" s="124"/>
      <c r="GOJ40"/>
      <c r="GOK40" s="124"/>
      <c r="GOL40"/>
      <c r="GOM40" s="124"/>
      <c r="GON40"/>
      <c r="GOO40" s="124"/>
      <c r="GOP40"/>
      <c r="GOQ40" s="124"/>
      <c r="GOR40"/>
      <c r="GOS40" s="124"/>
      <c r="GOT40"/>
      <c r="GOU40" s="124"/>
      <c r="GOV40"/>
      <c r="GOW40" s="124"/>
      <c r="GOX40"/>
      <c r="GOY40" s="124"/>
      <c r="GOZ40"/>
      <c r="GPA40" s="124"/>
      <c r="GPB40"/>
      <c r="GPC40" s="124"/>
      <c r="GPD40"/>
      <c r="GPE40" s="124"/>
      <c r="GPF40"/>
      <c r="GPG40" s="124"/>
      <c r="GPH40"/>
      <c r="GPI40" s="124"/>
      <c r="GPJ40"/>
      <c r="GPK40" s="124"/>
      <c r="GPL40"/>
      <c r="GPM40" s="124"/>
      <c r="GPN40"/>
      <c r="GPO40" s="124"/>
      <c r="GPP40"/>
      <c r="GPQ40" s="124"/>
      <c r="GPR40"/>
      <c r="GPS40" s="124"/>
      <c r="GPT40"/>
      <c r="GPU40" s="124"/>
      <c r="GPV40"/>
      <c r="GPW40" s="124"/>
      <c r="GPX40"/>
      <c r="GPY40" s="124"/>
      <c r="GPZ40"/>
      <c r="GQA40" s="124"/>
      <c r="GQB40"/>
      <c r="GQC40" s="124"/>
      <c r="GQD40"/>
      <c r="GQE40" s="124"/>
      <c r="GQF40"/>
      <c r="GQG40" s="124"/>
      <c r="GQH40"/>
      <c r="GQI40" s="124"/>
      <c r="GQJ40"/>
      <c r="GQK40" s="124"/>
      <c r="GQL40"/>
      <c r="GQM40" s="124"/>
      <c r="GQN40"/>
      <c r="GQO40" s="124"/>
      <c r="GQP40"/>
      <c r="GQQ40" s="124"/>
      <c r="GQR40"/>
      <c r="GQS40" s="124"/>
      <c r="GQT40"/>
      <c r="GQU40" s="124"/>
      <c r="GQV40"/>
      <c r="GQW40" s="124"/>
      <c r="GQX40"/>
      <c r="GQY40" s="124"/>
      <c r="GQZ40"/>
      <c r="GRA40" s="124"/>
      <c r="GRB40"/>
      <c r="GRC40" s="124"/>
      <c r="GRD40"/>
      <c r="GRE40" s="124"/>
      <c r="GRF40"/>
      <c r="GRG40" s="124"/>
      <c r="GRH40"/>
      <c r="GRI40" s="124"/>
      <c r="GRJ40"/>
      <c r="GRK40" s="124"/>
      <c r="GRL40"/>
      <c r="GRM40" s="124"/>
      <c r="GRN40"/>
      <c r="GRO40" s="124"/>
      <c r="GRP40"/>
      <c r="GRQ40" s="124"/>
      <c r="GRR40"/>
      <c r="GRS40" s="124"/>
      <c r="GRT40"/>
      <c r="GRU40" s="124"/>
      <c r="GRV40"/>
      <c r="GRW40" s="124"/>
      <c r="GRX40"/>
      <c r="GRY40" s="124"/>
      <c r="GRZ40"/>
      <c r="GSA40" s="124"/>
      <c r="GSB40"/>
      <c r="GSC40" s="124"/>
      <c r="GSD40"/>
      <c r="GSE40" s="124"/>
      <c r="GSF40"/>
      <c r="GSG40" s="124"/>
      <c r="GSH40"/>
      <c r="GSI40" s="124"/>
      <c r="GSJ40"/>
      <c r="GSK40" s="124"/>
      <c r="GSL40"/>
      <c r="GSM40" s="124"/>
      <c r="GSN40"/>
      <c r="GSO40" s="124"/>
      <c r="GSP40"/>
      <c r="GSQ40" s="124"/>
      <c r="GSR40"/>
      <c r="GSS40" s="124"/>
      <c r="GST40"/>
      <c r="GSU40" s="124"/>
      <c r="GSV40"/>
      <c r="GSW40" s="124"/>
      <c r="GSX40"/>
      <c r="GSY40" s="124"/>
      <c r="GSZ40"/>
      <c r="GTA40" s="124"/>
      <c r="GTB40"/>
      <c r="GTC40" s="124"/>
      <c r="GTD40"/>
      <c r="GTE40" s="124"/>
      <c r="GTF40"/>
      <c r="GTG40" s="124"/>
      <c r="GTH40"/>
      <c r="GTI40" s="124"/>
      <c r="GTJ40"/>
      <c r="GTK40" s="124"/>
      <c r="GTL40"/>
      <c r="GTM40" s="124"/>
      <c r="GTN40"/>
      <c r="GTO40" s="124"/>
      <c r="GTP40"/>
      <c r="GTQ40" s="124"/>
      <c r="GTR40"/>
      <c r="GTS40" s="124"/>
      <c r="GTT40"/>
      <c r="GTU40" s="124"/>
      <c r="GTV40"/>
      <c r="GTW40" s="124"/>
      <c r="GTX40"/>
      <c r="GTY40" s="124"/>
      <c r="GTZ40"/>
      <c r="GUA40" s="124"/>
      <c r="GUB40"/>
      <c r="GUC40" s="124"/>
      <c r="GUD40"/>
      <c r="GUE40" s="124"/>
      <c r="GUF40"/>
      <c r="GUG40" s="124"/>
      <c r="GUH40"/>
      <c r="GUI40" s="124"/>
      <c r="GUJ40"/>
      <c r="GUK40" s="124"/>
      <c r="GUL40"/>
      <c r="GUM40" s="124"/>
      <c r="GUN40"/>
      <c r="GUO40" s="124"/>
      <c r="GUP40"/>
      <c r="GUQ40" s="124"/>
      <c r="GUR40"/>
      <c r="GUS40" s="124"/>
      <c r="GUT40"/>
      <c r="GUU40" s="124"/>
      <c r="GUV40"/>
      <c r="GUW40" s="124"/>
      <c r="GUX40"/>
      <c r="GUY40" s="124"/>
      <c r="GUZ40"/>
      <c r="GVA40" s="124"/>
      <c r="GVB40"/>
      <c r="GVC40" s="124"/>
      <c r="GVD40"/>
      <c r="GVE40" s="124"/>
      <c r="GVF40"/>
      <c r="GVG40" s="124"/>
      <c r="GVH40"/>
      <c r="GVI40" s="124"/>
      <c r="GVJ40"/>
      <c r="GVK40" s="124"/>
      <c r="GVL40"/>
      <c r="GVM40" s="124"/>
      <c r="GVN40"/>
      <c r="GVO40" s="124"/>
      <c r="GVP40"/>
      <c r="GVQ40" s="124"/>
      <c r="GVR40"/>
      <c r="GVS40" s="124"/>
      <c r="GVT40"/>
      <c r="GVU40" s="124"/>
      <c r="GVV40"/>
      <c r="GVW40" s="124"/>
      <c r="GVX40"/>
      <c r="GVY40" s="124"/>
      <c r="GVZ40"/>
      <c r="GWA40" s="124"/>
      <c r="GWB40"/>
      <c r="GWC40" s="124"/>
      <c r="GWD40"/>
      <c r="GWE40" s="124"/>
      <c r="GWF40"/>
      <c r="GWG40" s="124"/>
      <c r="GWH40"/>
      <c r="GWI40" s="124"/>
      <c r="GWJ40"/>
      <c r="GWK40" s="124"/>
      <c r="GWL40"/>
      <c r="GWM40" s="124"/>
      <c r="GWN40"/>
      <c r="GWO40" s="124"/>
      <c r="GWP40"/>
      <c r="GWQ40" s="124"/>
      <c r="GWR40"/>
      <c r="GWS40" s="124"/>
      <c r="GWT40"/>
      <c r="GWU40" s="124"/>
      <c r="GWV40"/>
      <c r="GWW40" s="124"/>
      <c r="GWX40"/>
      <c r="GWY40" s="124"/>
      <c r="GWZ40"/>
      <c r="GXA40" s="124"/>
      <c r="GXB40"/>
      <c r="GXC40" s="124"/>
      <c r="GXD40"/>
      <c r="GXE40" s="124"/>
      <c r="GXF40"/>
      <c r="GXG40" s="124"/>
      <c r="GXH40"/>
      <c r="GXI40" s="124"/>
      <c r="GXJ40"/>
      <c r="GXK40" s="124"/>
      <c r="GXL40"/>
      <c r="GXM40" s="124"/>
      <c r="GXN40"/>
      <c r="GXO40" s="124"/>
      <c r="GXP40"/>
      <c r="GXQ40" s="124"/>
      <c r="GXR40"/>
      <c r="GXS40" s="124"/>
      <c r="GXT40"/>
      <c r="GXU40" s="124"/>
      <c r="GXV40"/>
      <c r="GXW40" s="124"/>
      <c r="GXX40"/>
      <c r="GXY40" s="124"/>
      <c r="GXZ40"/>
      <c r="GYA40" s="124"/>
      <c r="GYB40"/>
      <c r="GYC40" s="124"/>
      <c r="GYD40"/>
      <c r="GYE40" s="124"/>
      <c r="GYF40"/>
      <c r="GYG40" s="124"/>
      <c r="GYH40"/>
      <c r="GYI40" s="124"/>
      <c r="GYJ40"/>
      <c r="GYK40" s="124"/>
      <c r="GYL40"/>
      <c r="GYM40" s="124"/>
      <c r="GYN40"/>
      <c r="GYO40" s="124"/>
      <c r="GYP40"/>
      <c r="GYQ40" s="124"/>
      <c r="GYR40"/>
      <c r="GYS40" s="124"/>
      <c r="GYT40"/>
      <c r="GYU40" s="124"/>
      <c r="GYV40"/>
      <c r="GYW40" s="124"/>
      <c r="GYX40"/>
      <c r="GYY40" s="124"/>
      <c r="GYZ40"/>
      <c r="GZA40" s="124"/>
      <c r="GZB40"/>
      <c r="GZC40" s="124"/>
      <c r="GZD40"/>
      <c r="GZE40" s="124"/>
      <c r="GZF40"/>
      <c r="GZG40" s="124"/>
      <c r="GZH40"/>
      <c r="GZI40" s="124"/>
      <c r="GZJ40"/>
      <c r="GZK40" s="124"/>
      <c r="GZL40"/>
      <c r="GZM40" s="124"/>
      <c r="GZN40"/>
      <c r="GZO40" s="124"/>
      <c r="GZP40"/>
      <c r="GZQ40" s="124"/>
      <c r="GZR40"/>
      <c r="GZS40" s="124"/>
      <c r="GZT40"/>
      <c r="GZU40" s="124"/>
      <c r="GZV40"/>
      <c r="GZW40" s="124"/>
      <c r="GZX40"/>
      <c r="GZY40" s="124"/>
      <c r="GZZ40"/>
      <c r="HAA40" s="124"/>
      <c r="HAB40"/>
      <c r="HAC40" s="124"/>
      <c r="HAD40"/>
      <c r="HAE40" s="124"/>
      <c r="HAF40"/>
      <c r="HAG40" s="124"/>
      <c r="HAH40"/>
      <c r="HAI40" s="124"/>
      <c r="HAJ40"/>
      <c r="HAK40" s="124"/>
      <c r="HAL40"/>
      <c r="HAM40" s="124"/>
      <c r="HAN40"/>
      <c r="HAO40" s="124"/>
      <c r="HAP40"/>
      <c r="HAQ40" s="124"/>
      <c r="HAR40"/>
      <c r="HAS40" s="124"/>
      <c r="HAT40"/>
      <c r="HAU40" s="124"/>
      <c r="HAV40"/>
      <c r="HAW40" s="124"/>
      <c r="HAX40"/>
      <c r="HAY40" s="124"/>
      <c r="HAZ40"/>
      <c r="HBA40" s="124"/>
      <c r="HBB40"/>
      <c r="HBC40" s="124"/>
      <c r="HBD40"/>
      <c r="HBE40" s="124"/>
      <c r="HBF40"/>
      <c r="HBG40" s="124"/>
      <c r="HBH40"/>
      <c r="HBI40" s="124"/>
      <c r="HBJ40"/>
      <c r="HBK40" s="124"/>
      <c r="HBL40"/>
      <c r="HBM40" s="124"/>
      <c r="HBN40"/>
      <c r="HBO40" s="124"/>
      <c r="HBP40"/>
      <c r="HBQ40" s="124"/>
      <c r="HBR40"/>
      <c r="HBS40" s="124"/>
      <c r="HBT40"/>
      <c r="HBU40" s="124"/>
      <c r="HBV40"/>
      <c r="HBW40" s="124"/>
      <c r="HBX40"/>
      <c r="HBY40" s="124"/>
      <c r="HBZ40"/>
      <c r="HCA40" s="124"/>
      <c r="HCB40"/>
      <c r="HCC40" s="124"/>
      <c r="HCD40"/>
      <c r="HCE40" s="124"/>
      <c r="HCF40"/>
      <c r="HCG40" s="124"/>
      <c r="HCH40"/>
      <c r="HCI40" s="124"/>
      <c r="HCJ40"/>
      <c r="HCK40" s="124"/>
      <c r="HCL40"/>
      <c r="HCM40" s="124"/>
      <c r="HCN40"/>
      <c r="HCO40" s="124"/>
      <c r="HCP40"/>
      <c r="HCQ40" s="124"/>
      <c r="HCR40"/>
      <c r="HCS40" s="124"/>
      <c r="HCT40"/>
      <c r="HCU40" s="124"/>
      <c r="HCV40"/>
      <c r="HCW40" s="124"/>
      <c r="HCX40"/>
      <c r="HCY40" s="124"/>
      <c r="HCZ40"/>
      <c r="HDA40" s="124"/>
      <c r="HDB40"/>
      <c r="HDC40" s="124"/>
      <c r="HDD40"/>
      <c r="HDE40" s="124"/>
      <c r="HDF40"/>
      <c r="HDG40" s="124"/>
      <c r="HDH40"/>
      <c r="HDI40" s="124"/>
      <c r="HDJ40"/>
      <c r="HDK40" s="124"/>
      <c r="HDL40"/>
      <c r="HDM40" s="124"/>
      <c r="HDN40"/>
      <c r="HDO40" s="124"/>
      <c r="HDP40"/>
      <c r="HDQ40" s="124"/>
      <c r="HDR40"/>
      <c r="HDS40" s="124"/>
      <c r="HDT40"/>
      <c r="HDU40" s="124"/>
      <c r="HDV40"/>
      <c r="HDW40" s="124"/>
      <c r="HDX40"/>
      <c r="HDY40" s="124"/>
      <c r="HDZ40"/>
      <c r="HEA40" s="124"/>
      <c r="HEB40"/>
      <c r="HEC40" s="124"/>
      <c r="HED40"/>
      <c r="HEE40" s="124"/>
      <c r="HEF40"/>
      <c r="HEG40" s="124"/>
      <c r="HEH40"/>
      <c r="HEI40" s="124"/>
      <c r="HEJ40"/>
      <c r="HEK40" s="124"/>
      <c r="HEL40"/>
      <c r="HEM40" s="124"/>
      <c r="HEN40"/>
      <c r="HEO40" s="124"/>
      <c r="HEP40"/>
      <c r="HEQ40" s="124"/>
      <c r="HER40"/>
      <c r="HES40" s="124"/>
      <c r="HET40"/>
      <c r="HEU40" s="124"/>
      <c r="HEV40"/>
      <c r="HEW40" s="124"/>
      <c r="HEX40"/>
      <c r="HEY40" s="124"/>
      <c r="HEZ40"/>
      <c r="HFA40" s="124"/>
      <c r="HFB40"/>
      <c r="HFC40" s="124"/>
      <c r="HFD40"/>
      <c r="HFE40" s="124"/>
      <c r="HFF40"/>
      <c r="HFG40" s="124"/>
      <c r="HFH40"/>
      <c r="HFI40" s="124"/>
      <c r="HFJ40"/>
      <c r="HFK40" s="124"/>
      <c r="HFL40"/>
      <c r="HFM40" s="124"/>
      <c r="HFN40"/>
      <c r="HFO40" s="124"/>
      <c r="HFP40"/>
      <c r="HFQ40" s="124"/>
      <c r="HFR40"/>
      <c r="HFS40" s="124"/>
      <c r="HFT40"/>
      <c r="HFU40" s="124"/>
      <c r="HFV40"/>
      <c r="HFW40" s="124"/>
      <c r="HFX40"/>
      <c r="HFY40" s="124"/>
      <c r="HFZ40"/>
      <c r="HGA40" s="124"/>
      <c r="HGB40"/>
      <c r="HGC40" s="124"/>
      <c r="HGD40"/>
      <c r="HGE40" s="124"/>
      <c r="HGF40"/>
      <c r="HGG40" s="124"/>
      <c r="HGH40"/>
      <c r="HGI40" s="124"/>
      <c r="HGJ40"/>
      <c r="HGK40" s="124"/>
      <c r="HGL40"/>
      <c r="HGM40" s="124"/>
      <c r="HGN40"/>
      <c r="HGO40" s="124"/>
      <c r="HGP40"/>
      <c r="HGQ40" s="124"/>
      <c r="HGR40"/>
      <c r="HGS40" s="124"/>
      <c r="HGT40"/>
      <c r="HGU40" s="124"/>
      <c r="HGV40"/>
      <c r="HGW40" s="124"/>
      <c r="HGX40"/>
      <c r="HGY40" s="124"/>
      <c r="HGZ40"/>
      <c r="HHA40" s="124"/>
      <c r="HHB40"/>
      <c r="HHC40" s="124"/>
      <c r="HHD40"/>
      <c r="HHE40" s="124"/>
      <c r="HHF40"/>
      <c r="HHG40" s="124"/>
      <c r="HHH40"/>
      <c r="HHI40" s="124"/>
      <c r="HHJ40"/>
      <c r="HHK40" s="124"/>
      <c r="HHL40"/>
      <c r="HHM40" s="124"/>
      <c r="HHN40"/>
      <c r="HHO40" s="124"/>
      <c r="HHP40"/>
      <c r="HHQ40" s="124"/>
      <c r="HHR40"/>
      <c r="HHS40" s="124"/>
      <c r="HHT40"/>
      <c r="HHU40" s="124"/>
      <c r="HHV40"/>
      <c r="HHW40" s="124"/>
      <c r="HHX40"/>
      <c r="HHY40" s="124"/>
      <c r="HHZ40"/>
      <c r="HIA40" s="124"/>
      <c r="HIB40"/>
      <c r="HIC40" s="124"/>
      <c r="HID40"/>
      <c r="HIE40" s="124"/>
      <c r="HIF40"/>
      <c r="HIG40" s="124"/>
      <c r="HIH40"/>
      <c r="HII40" s="124"/>
      <c r="HIJ40"/>
      <c r="HIK40" s="124"/>
      <c r="HIL40"/>
      <c r="HIM40" s="124"/>
      <c r="HIN40"/>
      <c r="HIO40" s="124"/>
      <c r="HIP40"/>
      <c r="HIQ40" s="124"/>
      <c r="HIR40"/>
      <c r="HIS40" s="124"/>
      <c r="HIT40"/>
      <c r="HIU40" s="124"/>
      <c r="HIV40"/>
      <c r="HIW40" s="124"/>
      <c r="HIX40"/>
      <c r="HIY40" s="124"/>
      <c r="HIZ40"/>
      <c r="HJA40" s="124"/>
      <c r="HJB40"/>
      <c r="HJC40" s="124"/>
      <c r="HJD40"/>
      <c r="HJE40" s="124"/>
      <c r="HJF40"/>
      <c r="HJG40" s="124"/>
      <c r="HJH40"/>
      <c r="HJI40" s="124"/>
      <c r="HJJ40"/>
      <c r="HJK40" s="124"/>
      <c r="HJL40"/>
      <c r="HJM40" s="124"/>
      <c r="HJN40"/>
      <c r="HJO40" s="124"/>
      <c r="HJP40"/>
      <c r="HJQ40" s="124"/>
      <c r="HJR40"/>
      <c r="HJS40" s="124"/>
      <c r="HJT40"/>
      <c r="HJU40" s="124"/>
      <c r="HJV40"/>
      <c r="HJW40" s="124"/>
      <c r="HJX40"/>
      <c r="HJY40" s="124"/>
      <c r="HJZ40"/>
      <c r="HKA40" s="124"/>
      <c r="HKB40"/>
      <c r="HKC40" s="124"/>
      <c r="HKD40"/>
      <c r="HKE40" s="124"/>
      <c r="HKF40"/>
      <c r="HKG40" s="124"/>
      <c r="HKH40"/>
      <c r="HKI40" s="124"/>
      <c r="HKJ40"/>
      <c r="HKK40" s="124"/>
      <c r="HKL40"/>
      <c r="HKM40" s="124"/>
      <c r="HKN40"/>
      <c r="HKO40" s="124"/>
      <c r="HKP40"/>
      <c r="HKQ40" s="124"/>
      <c r="HKR40"/>
      <c r="HKS40" s="124"/>
      <c r="HKT40"/>
      <c r="HKU40" s="124"/>
      <c r="HKV40"/>
      <c r="HKW40" s="124"/>
      <c r="HKX40"/>
      <c r="HKY40" s="124"/>
      <c r="HKZ40"/>
      <c r="HLA40" s="124"/>
      <c r="HLB40"/>
      <c r="HLC40" s="124"/>
      <c r="HLD40"/>
      <c r="HLE40" s="124"/>
      <c r="HLF40"/>
      <c r="HLG40" s="124"/>
      <c r="HLH40"/>
      <c r="HLI40" s="124"/>
      <c r="HLJ40"/>
      <c r="HLK40" s="124"/>
      <c r="HLL40"/>
      <c r="HLM40" s="124"/>
      <c r="HLN40"/>
      <c r="HLO40" s="124"/>
      <c r="HLP40"/>
      <c r="HLQ40" s="124"/>
      <c r="HLR40"/>
      <c r="HLS40" s="124"/>
      <c r="HLT40"/>
      <c r="HLU40" s="124"/>
      <c r="HLV40"/>
      <c r="HLW40" s="124"/>
      <c r="HLX40"/>
      <c r="HLY40" s="124"/>
      <c r="HLZ40"/>
      <c r="HMA40" s="124"/>
      <c r="HMB40"/>
      <c r="HMC40" s="124"/>
      <c r="HMD40"/>
      <c r="HME40" s="124"/>
      <c r="HMF40"/>
      <c r="HMG40" s="124"/>
      <c r="HMH40"/>
      <c r="HMI40" s="124"/>
      <c r="HMJ40"/>
      <c r="HMK40" s="124"/>
      <c r="HML40"/>
      <c r="HMM40" s="124"/>
      <c r="HMN40"/>
      <c r="HMO40" s="124"/>
      <c r="HMP40"/>
      <c r="HMQ40" s="124"/>
      <c r="HMR40"/>
      <c r="HMS40" s="124"/>
      <c r="HMT40"/>
      <c r="HMU40" s="124"/>
      <c r="HMV40"/>
      <c r="HMW40" s="124"/>
      <c r="HMX40"/>
      <c r="HMY40" s="124"/>
      <c r="HMZ40"/>
      <c r="HNA40" s="124"/>
      <c r="HNB40"/>
      <c r="HNC40" s="124"/>
      <c r="HND40"/>
      <c r="HNE40" s="124"/>
      <c r="HNF40"/>
      <c r="HNG40" s="124"/>
      <c r="HNH40"/>
      <c r="HNI40" s="124"/>
      <c r="HNJ40"/>
      <c r="HNK40" s="124"/>
      <c r="HNL40"/>
      <c r="HNM40" s="124"/>
      <c r="HNN40"/>
      <c r="HNO40" s="124"/>
      <c r="HNP40"/>
      <c r="HNQ40" s="124"/>
      <c r="HNR40"/>
      <c r="HNS40" s="124"/>
      <c r="HNT40"/>
      <c r="HNU40" s="124"/>
      <c r="HNV40"/>
      <c r="HNW40" s="124"/>
      <c r="HNX40"/>
      <c r="HNY40" s="124"/>
      <c r="HNZ40"/>
      <c r="HOA40" s="124"/>
      <c r="HOB40"/>
      <c r="HOC40" s="124"/>
      <c r="HOD40"/>
      <c r="HOE40" s="124"/>
      <c r="HOF40"/>
      <c r="HOG40" s="124"/>
      <c r="HOH40"/>
      <c r="HOI40" s="124"/>
      <c r="HOJ40"/>
      <c r="HOK40" s="124"/>
      <c r="HOL40"/>
      <c r="HOM40" s="124"/>
      <c r="HON40"/>
      <c r="HOO40" s="124"/>
      <c r="HOP40"/>
      <c r="HOQ40" s="124"/>
      <c r="HOR40"/>
      <c r="HOS40" s="124"/>
      <c r="HOT40"/>
      <c r="HOU40" s="124"/>
      <c r="HOV40"/>
      <c r="HOW40" s="124"/>
      <c r="HOX40"/>
      <c r="HOY40" s="124"/>
      <c r="HOZ40"/>
      <c r="HPA40" s="124"/>
      <c r="HPB40"/>
      <c r="HPC40" s="124"/>
      <c r="HPD40"/>
      <c r="HPE40" s="124"/>
      <c r="HPF40"/>
      <c r="HPG40" s="124"/>
      <c r="HPH40"/>
      <c r="HPI40" s="124"/>
      <c r="HPJ40"/>
      <c r="HPK40" s="124"/>
      <c r="HPL40"/>
      <c r="HPM40" s="124"/>
      <c r="HPN40"/>
      <c r="HPO40" s="124"/>
      <c r="HPP40"/>
      <c r="HPQ40" s="124"/>
      <c r="HPR40"/>
      <c r="HPS40" s="124"/>
      <c r="HPT40"/>
      <c r="HPU40" s="124"/>
      <c r="HPV40"/>
      <c r="HPW40" s="124"/>
      <c r="HPX40"/>
      <c r="HPY40" s="124"/>
      <c r="HPZ40"/>
      <c r="HQA40" s="124"/>
      <c r="HQB40"/>
      <c r="HQC40" s="124"/>
      <c r="HQD40"/>
      <c r="HQE40" s="124"/>
      <c r="HQF40"/>
      <c r="HQG40" s="124"/>
      <c r="HQH40"/>
      <c r="HQI40" s="124"/>
      <c r="HQJ40"/>
      <c r="HQK40" s="124"/>
      <c r="HQL40"/>
      <c r="HQM40" s="124"/>
      <c r="HQN40"/>
      <c r="HQO40" s="124"/>
      <c r="HQP40"/>
      <c r="HQQ40" s="124"/>
      <c r="HQR40"/>
      <c r="HQS40" s="124"/>
      <c r="HQT40"/>
      <c r="HQU40" s="124"/>
      <c r="HQV40"/>
      <c r="HQW40" s="124"/>
      <c r="HQX40"/>
      <c r="HQY40" s="124"/>
      <c r="HQZ40"/>
      <c r="HRA40" s="124"/>
      <c r="HRB40"/>
      <c r="HRC40" s="124"/>
      <c r="HRD40"/>
      <c r="HRE40" s="124"/>
      <c r="HRF40"/>
      <c r="HRG40" s="124"/>
      <c r="HRH40"/>
      <c r="HRI40" s="124"/>
      <c r="HRJ40"/>
      <c r="HRK40" s="124"/>
      <c r="HRL40"/>
      <c r="HRM40" s="124"/>
      <c r="HRN40"/>
      <c r="HRO40" s="124"/>
      <c r="HRP40"/>
      <c r="HRQ40" s="124"/>
      <c r="HRR40"/>
      <c r="HRS40" s="124"/>
      <c r="HRT40"/>
      <c r="HRU40" s="124"/>
      <c r="HRV40"/>
      <c r="HRW40" s="124"/>
      <c r="HRX40"/>
      <c r="HRY40" s="124"/>
      <c r="HRZ40"/>
      <c r="HSA40" s="124"/>
      <c r="HSB40"/>
      <c r="HSC40" s="124"/>
      <c r="HSD40"/>
      <c r="HSE40" s="124"/>
      <c r="HSF40"/>
      <c r="HSG40" s="124"/>
      <c r="HSH40"/>
      <c r="HSI40" s="124"/>
      <c r="HSJ40"/>
      <c r="HSK40" s="124"/>
      <c r="HSL40"/>
      <c r="HSM40" s="124"/>
      <c r="HSN40"/>
      <c r="HSO40" s="124"/>
      <c r="HSP40"/>
      <c r="HSQ40" s="124"/>
      <c r="HSR40"/>
      <c r="HSS40" s="124"/>
      <c r="HST40"/>
      <c r="HSU40" s="124"/>
      <c r="HSV40"/>
      <c r="HSW40" s="124"/>
      <c r="HSX40"/>
      <c r="HSY40" s="124"/>
      <c r="HSZ40"/>
      <c r="HTA40" s="124"/>
      <c r="HTB40"/>
      <c r="HTC40" s="124"/>
      <c r="HTD40"/>
      <c r="HTE40" s="124"/>
      <c r="HTF40"/>
      <c r="HTG40" s="124"/>
      <c r="HTH40"/>
      <c r="HTI40" s="124"/>
      <c r="HTJ40"/>
      <c r="HTK40" s="124"/>
      <c r="HTL40"/>
      <c r="HTM40" s="124"/>
      <c r="HTN40"/>
      <c r="HTO40" s="124"/>
      <c r="HTP40"/>
      <c r="HTQ40" s="124"/>
      <c r="HTR40"/>
      <c r="HTS40" s="124"/>
      <c r="HTT40"/>
      <c r="HTU40" s="124"/>
      <c r="HTV40"/>
      <c r="HTW40" s="124"/>
      <c r="HTX40"/>
      <c r="HTY40" s="124"/>
      <c r="HTZ40"/>
      <c r="HUA40" s="124"/>
      <c r="HUB40"/>
      <c r="HUC40" s="124"/>
      <c r="HUD40"/>
      <c r="HUE40" s="124"/>
      <c r="HUF40"/>
      <c r="HUG40" s="124"/>
      <c r="HUH40"/>
      <c r="HUI40" s="124"/>
      <c r="HUJ40"/>
      <c r="HUK40" s="124"/>
      <c r="HUL40"/>
      <c r="HUM40" s="124"/>
      <c r="HUN40"/>
      <c r="HUO40" s="124"/>
      <c r="HUP40"/>
      <c r="HUQ40" s="124"/>
      <c r="HUR40"/>
      <c r="HUS40" s="124"/>
      <c r="HUT40"/>
      <c r="HUU40" s="124"/>
      <c r="HUV40"/>
      <c r="HUW40" s="124"/>
      <c r="HUX40"/>
      <c r="HUY40" s="124"/>
      <c r="HUZ40"/>
      <c r="HVA40" s="124"/>
      <c r="HVB40"/>
      <c r="HVC40" s="124"/>
      <c r="HVD40"/>
      <c r="HVE40" s="124"/>
      <c r="HVF40"/>
      <c r="HVG40" s="124"/>
      <c r="HVH40"/>
      <c r="HVI40" s="124"/>
      <c r="HVJ40"/>
      <c r="HVK40" s="124"/>
      <c r="HVL40"/>
      <c r="HVM40" s="124"/>
      <c r="HVN40"/>
      <c r="HVO40" s="124"/>
      <c r="HVP40"/>
      <c r="HVQ40" s="124"/>
      <c r="HVR40"/>
      <c r="HVS40" s="124"/>
      <c r="HVT40"/>
      <c r="HVU40" s="124"/>
      <c r="HVV40"/>
      <c r="HVW40" s="124"/>
      <c r="HVX40"/>
      <c r="HVY40" s="124"/>
      <c r="HVZ40"/>
      <c r="HWA40" s="124"/>
      <c r="HWB40"/>
      <c r="HWC40" s="124"/>
      <c r="HWD40"/>
      <c r="HWE40" s="124"/>
      <c r="HWF40"/>
      <c r="HWG40" s="124"/>
      <c r="HWH40"/>
      <c r="HWI40" s="124"/>
      <c r="HWJ40"/>
      <c r="HWK40" s="124"/>
      <c r="HWL40"/>
      <c r="HWM40" s="124"/>
      <c r="HWN40"/>
      <c r="HWO40" s="124"/>
      <c r="HWP40"/>
      <c r="HWQ40" s="124"/>
      <c r="HWR40"/>
      <c r="HWS40" s="124"/>
      <c r="HWT40"/>
      <c r="HWU40" s="124"/>
      <c r="HWV40"/>
      <c r="HWW40" s="124"/>
      <c r="HWX40"/>
      <c r="HWY40" s="124"/>
      <c r="HWZ40"/>
      <c r="HXA40" s="124"/>
      <c r="HXB40"/>
      <c r="HXC40" s="124"/>
      <c r="HXD40"/>
      <c r="HXE40" s="124"/>
      <c r="HXF40"/>
      <c r="HXG40" s="124"/>
      <c r="HXH40"/>
      <c r="HXI40" s="124"/>
      <c r="HXJ40"/>
      <c r="HXK40" s="124"/>
      <c r="HXL40"/>
      <c r="HXM40" s="124"/>
      <c r="HXN40"/>
      <c r="HXO40" s="124"/>
      <c r="HXP40"/>
      <c r="HXQ40" s="124"/>
      <c r="HXR40"/>
      <c r="HXS40" s="124"/>
      <c r="HXT40"/>
      <c r="HXU40" s="124"/>
      <c r="HXV40"/>
      <c r="HXW40" s="124"/>
      <c r="HXX40"/>
      <c r="HXY40" s="124"/>
      <c r="HXZ40"/>
      <c r="HYA40" s="124"/>
      <c r="HYB40"/>
      <c r="HYC40" s="124"/>
      <c r="HYD40"/>
      <c r="HYE40" s="124"/>
      <c r="HYF40"/>
      <c r="HYG40" s="124"/>
      <c r="HYH40"/>
      <c r="HYI40" s="124"/>
      <c r="HYJ40"/>
      <c r="HYK40" s="124"/>
      <c r="HYL40"/>
      <c r="HYM40" s="124"/>
      <c r="HYN40"/>
      <c r="HYO40" s="124"/>
      <c r="HYP40"/>
      <c r="HYQ40" s="124"/>
      <c r="HYR40"/>
      <c r="HYS40" s="124"/>
      <c r="HYT40"/>
      <c r="HYU40" s="124"/>
      <c r="HYV40"/>
      <c r="HYW40" s="124"/>
      <c r="HYX40"/>
      <c r="HYY40" s="124"/>
      <c r="HYZ40"/>
      <c r="HZA40" s="124"/>
      <c r="HZB40"/>
      <c r="HZC40" s="124"/>
      <c r="HZD40"/>
      <c r="HZE40" s="124"/>
      <c r="HZF40"/>
      <c r="HZG40" s="124"/>
      <c r="HZH40"/>
      <c r="HZI40" s="124"/>
      <c r="HZJ40"/>
      <c r="HZK40" s="124"/>
      <c r="HZL40"/>
      <c r="HZM40" s="124"/>
      <c r="HZN40"/>
      <c r="HZO40" s="124"/>
      <c r="HZP40"/>
      <c r="HZQ40" s="124"/>
      <c r="HZR40"/>
      <c r="HZS40" s="124"/>
      <c r="HZT40"/>
      <c r="HZU40" s="124"/>
      <c r="HZV40"/>
      <c r="HZW40" s="124"/>
      <c r="HZX40"/>
      <c r="HZY40" s="124"/>
      <c r="HZZ40"/>
      <c r="IAA40" s="124"/>
      <c r="IAB40"/>
      <c r="IAC40" s="124"/>
      <c r="IAD40"/>
      <c r="IAE40" s="124"/>
      <c r="IAF40"/>
      <c r="IAG40" s="124"/>
      <c r="IAH40"/>
      <c r="IAI40" s="124"/>
      <c r="IAJ40"/>
      <c r="IAK40" s="124"/>
      <c r="IAL40"/>
      <c r="IAM40" s="124"/>
      <c r="IAN40"/>
      <c r="IAO40" s="124"/>
      <c r="IAP40"/>
      <c r="IAQ40" s="124"/>
      <c r="IAR40"/>
      <c r="IAS40" s="124"/>
      <c r="IAT40"/>
      <c r="IAU40" s="124"/>
      <c r="IAV40"/>
      <c r="IAW40" s="124"/>
      <c r="IAX40"/>
      <c r="IAY40" s="124"/>
      <c r="IAZ40"/>
      <c r="IBA40" s="124"/>
      <c r="IBB40"/>
      <c r="IBC40" s="124"/>
      <c r="IBD40"/>
      <c r="IBE40" s="124"/>
      <c r="IBF40"/>
      <c r="IBG40" s="124"/>
      <c r="IBH40"/>
      <c r="IBI40" s="124"/>
      <c r="IBJ40"/>
      <c r="IBK40" s="124"/>
      <c r="IBL40"/>
      <c r="IBM40" s="124"/>
      <c r="IBN40"/>
      <c r="IBO40" s="124"/>
      <c r="IBP40"/>
      <c r="IBQ40" s="124"/>
      <c r="IBR40"/>
      <c r="IBS40" s="124"/>
      <c r="IBT40"/>
      <c r="IBU40" s="124"/>
      <c r="IBV40"/>
      <c r="IBW40" s="124"/>
      <c r="IBX40"/>
      <c r="IBY40" s="124"/>
      <c r="IBZ40"/>
      <c r="ICA40" s="124"/>
      <c r="ICB40"/>
      <c r="ICC40" s="124"/>
      <c r="ICD40"/>
      <c r="ICE40" s="124"/>
      <c r="ICF40"/>
      <c r="ICG40" s="124"/>
      <c r="ICH40"/>
      <c r="ICI40" s="124"/>
      <c r="ICJ40"/>
      <c r="ICK40" s="124"/>
      <c r="ICL40"/>
      <c r="ICM40" s="124"/>
      <c r="ICN40"/>
      <c r="ICO40" s="124"/>
      <c r="ICP40"/>
      <c r="ICQ40" s="124"/>
      <c r="ICR40"/>
      <c r="ICS40" s="124"/>
      <c r="ICT40"/>
      <c r="ICU40" s="124"/>
      <c r="ICV40"/>
      <c r="ICW40" s="124"/>
      <c r="ICX40"/>
      <c r="ICY40" s="124"/>
      <c r="ICZ40"/>
      <c r="IDA40" s="124"/>
      <c r="IDB40"/>
      <c r="IDC40" s="124"/>
      <c r="IDD40"/>
      <c r="IDE40" s="124"/>
      <c r="IDF40"/>
      <c r="IDG40" s="124"/>
      <c r="IDH40"/>
      <c r="IDI40" s="124"/>
      <c r="IDJ40"/>
      <c r="IDK40" s="124"/>
      <c r="IDL40"/>
      <c r="IDM40" s="124"/>
      <c r="IDN40"/>
      <c r="IDO40" s="124"/>
      <c r="IDP40"/>
      <c r="IDQ40" s="124"/>
      <c r="IDR40"/>
      <c r="IDS40" s="124"/>
      <c r="IDT40"/>
      <c r="IDU40" s="124"/>
      <c r="IDV40"/>
      <c r="IDW40" s="124"/>
      <c r="IDX40"/>
      <c r="IDY40" s="124"/>
      <c r="IDZ40"/>
      <c r="IEA40" s="124"/>
      <c r="IEB40"/>
      <c r="IEC40" s="124"/>
      <c r="IED40"/>
      <c r="IEE40" s="124"/>
      <c r="IEF40"/>
      <c r="IEG40" s="124"/>
      <c r="IEH40"/>
      <c r="IEI40" s="124"/>
      <c r="IEJ40"/>
      <c r="IEK40" s="124"/>
      <c r="IEL40"/>
      <c r="IEM40" s="124"/>
      <c r="IEN40"/>
      <c r="IEO40" s="124"/>
      <c r="IEP40"/>
      <c r="IEQ40" s="124"/>
      <c r="IER40"/>
      <c r="IES40" s="124"/>
      <c r="IET40"/>
      <c r="IEU40" s="124"/>
      <c r="IEV40"/>
      <c r="IEW40" s="124"/>
      <c r="IEX40"/>
      <c r="IEY40" s="124"/>
      <c r="IEZ40"/>
      <c r="IFA40" s="124"/>
      <c r="IFB40"/>
      <c r="IFC40" s="124"/>
      <c r="IFD40"/>
      <c r="IFE40" s="124"/>
      <c r="IFF40"/>
      <c r="IFG40" s="124"/>
      <c r="IFH40"/>
      <c r="IFI40" s="124"/>
      <c r="IFJ40"/>
      <c r="IFK40" s="124"/>
      <c r="IFL40"/>
      <c r="IFM40" s="124"/>
      <c r="IFN40"/>
      <c r="IFO40" s="124"/>
      <c r="IFP40"/>
      <c r="IFQ40" s="124"/>
      <c r="IFR40"/>
      <c r="IFS40" s="124"/>
      <c r="IFT40"/>
      <c r="IFU40" s="124"/>
      <c r="IFV40"/>
      <c r="IFW40" s="124"/>
      <c r="IFX40"/>
      <c r="IFY40" s="124"/>
      <c r="IFZ40"/>
      <c r="IGA40" s="124"/>
      <c r="IGB40"/>
      <c r="IGC40" s="124"/>
      <c r="IGD40"/>
      <c r="IGE40" s="124"/>
      <c r="IGF40"/>
      <c r="IGG40" s="124"/>
      <c r="IGH40"/>
      <c r="IGI40" s="124"/>
      <c r="IGJ40"/>
      <c r="IGK40" s="124"/>
      <c r="IGL40"/>
      <c r="IGM40" s="124"/>
      <c r="IGN40"/>
      <c r="IGO40" s="124"/>
      <c r="IGP40"/>
      <c r="IGQ40" s="124"/>
      <c r="IGR40"/>
      <c r="IGS40" s="124"/>
      <c r="IGT40"/>
      <c r="IGU40" s="124"/>
      <c r="IGV40"/>
      <c r="IGW40" s="124"/>
      <c r="IGX40"/>
      <c r="IGY40" s="124"/>
      <c r="IGZ40"/>
      <c r="IHA40" s="124"/>
      <c r="IHB40"/>
      <c r="IHC40" s="124"/>
      <c r="IHD40"/>
      <c r="IHE40" s="124"/>
      <c r="IHF40"/>
      <c r="IHG40" s="124"/>
      <c r="IHH40"/>
      <c r="IHI40" s="124"/>
      <c r="IHJ40"/>
      <c r="IHK40" s="124"/>
      <c r="IHL40"/>
      <c r="IHM40" s="124"/>
      <c r="IHN40"/>
      <c r="IHO40" s="124"/>
      <c r="IHP40"/>
      <c r="IHQ40" s="124"/>
      <c r="IHR40"/>
      <c r="IHS40" s="124"/>
      <c r="IHT40"/>
      <c r="IHU40" s="124"/>
      <c r="IHV40"/>
      <c r="IHW40" s="124"/>
      <c r="IHX40"/>
      <c r="IHY40" s="124"/>
      <c r="IHZ40"/>
      <c r="IIA40" s="124"/>
      <c r="IIB40"/>
      <c r="IIC40" s="124"/>
      <c r="IID40"/>
      <c r="IIE40" s="124"/>
      <c r="IIF40"/>
      <c r="IIG40" s="124"/>
      <c r="IIH40"/>
      <c r="III40" s="124"/>
      <c r="IIJ40"/>
      <c r="IIK40" s="124"/>
      <c r="IIL40"/>
      <c r="IIM40" s="124"/>
      <c r="IIN40"/>
      <c r="IIO40" s="124"/>
      <c r="IIP40"/>
      <c r="IIQ40" s="124"/>
      <c r="IIR40"/>
      <c r="IIS40" s="124"/>
      <c r="IIT40"/>
      <c r="IIU40" s="124"/>
      <c r="IIV40"/>
      <c r="IIW40" s="124"/>
      <c r="IIX40"/>
      <c r="IIY40" s="124"/>
      <c r="IIZ40"/>
      <c r="IJA40" s="124"/>
      <c r="IJB40"/>
      <c r="IJC40" s="124"/>
      <c r="IJD40"/>
      <c r="IJE40" s="124"/>
      <c r="IJF40"/>
      <c r="IJG40" s="124"/>
      <c r="IJH40"/>
      <c r="IJI40" s="124"/>
      <c r="IJJ40"/>
      <c r="IJK40" s="124"/>
      <c r="IJL40"/>
      <c r="IJM40" s="124"/>
      <c r="IJN40"/>
      <c r="IJO40" s="124"/>
      <c r="IJP40"/>
      <c r="IJQ40" s="124"/>
      <c r="IJR40"/>
      <c r="IJS40" s="124"/>
      <c r="IJT40"/>
      <c r="IJU40" s="124"/>
      <c r="IJV40"/>
      <c r="IJW40" s="124"/>
      <c r="IJX40"/>
      <c r="IJY40" s="124"/>
      <c r="IJZ40"/>
      <c r="IKA40" s="124"/>
      <c r="IKB40"/>
      <c r="IKC40" s="124"/>
      <c r="IKD40"/>
      <c r="IKE40" s="124"/>
      <c r="IKF40"/>
      <c r="IKG40" s="124"/>
      <c r="IKH40"/>
      <c r="IKI40" s="124"/>
      <c r="IKJ40"/>
      <c r="IKK40" s="124"/>
      <c r="IKL40"/>
      <c r="IKM40" s="124"/>
      <c r="IKN40"/>
      <c r="IKO40" s="124"/>
      <c r="IKP40"/>
      <c r="IKQ40" s="124"/>
      <c r="IKR40"/>
      <c r="IKS40" s="124"/>
      <c r="IKT40"/>
      <c r="IKU40" s="124"/>
      <c r="IKV40"/>
      <c r="IKW40" s="124"/>
      <c r="IKX40"/>
      <c r="IKY40" s="124"/>
      <c r="IKZ40"/>
      <c r="ILA40" s="124"/>
      <c r="ILB40"/>
      <c r="ILC40" s="124"/>
      <c r="ILD40"/>
      <c r="ILE40" s="124"/>
      <c r="ILF40"/>
      <c r="ILG40" s="124"/>
      <c r="ILH40"/>
      <c r="ILI40" s="124"/>
      <c r="ILJ40"/>
      <c r="ILK40" s="124"/>
      <c r="ILL40"/>
      <c r="ILM40" s="124"/>
      <c r="ILN40"/>
      <c r="ILO40" s="124"/>
      <c r="ILP40"/>
      <c r="ILQ40" s="124"/>
      <c r="ILR40"/>
      <c r="ILS40" s="124"/>
      <c r="ILT40"/>
      <c r="ILU40" s="124"/>
      <c r="ILV40"/>
      <c r="ILW40" s="124"/>
      <c r="ILX40"/>
      <c r="ILY40" s="124"/>
      <c r="ILZ40"/>
      <c r="IMA40" s="124"/>
      <c r="IMB40"/>
      <c r="IMC40" s="124"/>
      <c r="IMD40"/>
      <c r="IME40" s="124"/>
      <c r="IMF40"/>
      <c r="IMG40" s="124"/>
      <c r="IMH40"/>
      <c r="IMI40" s="124"/>
      <c r="IMJ40"/>
      <c r="IMK40" s="124"/>
      <c r="IML40"/>
      <c r="IMM40" s="124"/>
      <c r="IMN40"/>
      <c r="IMO40" s="124"/>
      <c r="IMP40"/>
      <c r="IMQ40" s="124"/>
      <c r="IMR40"/>
      <c r="IMS40" s="124"/>
      <c r="IMT40"/>
      <c r="IMU40" s="124"/>
      <c r="IMV40"/>
      <c r="IMW40" s="124"/>
      <c r="IMX40"/>
      <c r="IMY40" s="124"/>
      <c r="IMZ40"/>
      <c r="INA40" s="124"/>
      <c r="INB40"/>
      <c r="INC40" s="124"/>
      <c r="IND40"/>
      <c r="INE40" s="124"/>
      <c r="INF40"/>
      <c r="ING40" s="124"/>
      <c r="INH40"/>
      <c r="INI40" s="124"/>
      <c r="INJ40"/>
      <c r="INK40" s="124"/>
      <c r="INL40"/>
      <c r="INM40" s="124"/>
      <c r="INN40"/>
      <c r="INO40" s="124"/>
      <c r="INP40"/>
      <c r="INQ40" s="124"/>
      <c r="INR40"/>
      <c r="INS40" s="124"/>
      <c r="INT40"/>
      <c r="INU40" s="124"/>
      <c r="INV40"/>
      <c r="INW40" s="124"/>
      <c r="INX40"/>
      <c r="INY40" s="124"/>
      <c r="INZ40"/>
      <c r="IOA40" s="124"/>
      <c r="IOB40"/>
      <c r="IOC40" s="124"/>
      <c r="IOD40"/>
      <c r="IOE40" s="124"/>
      <c r="IOF40"/>
      <c r="IOG40" s="124"/>
      <c r="IOH40"/>
      <c r="IOI40" s="124"/>
      <c r="IOJ40"/>
      <c r="IOK40" s="124"/>
      <c r="IOL40"/>
      <c r="IOM40" s="124"/>
      <c r="ION40"/>
      <c r="IOO40" s="124"/>
      <c r="IOP40"/>
      <c r="IOQ40" s="124"/>
      <c r="IOR40"/>
      <c r="IOS40" s="124"/>
      <c r="IOT40"/>
      <c r="IOU40" s="124"/>
      <c r="IOV40"/>
      <c r="IOW40" s="124"/>
      <c r="IOX40"/>
      <c r="IOY40" s="124"/>
      <c r="IOZ40"/>
      <c r="IPA40" s="124"/>
      <c r="IPB40"/>
      <c r="IPC40" s="124"/>
      <c r="IPD40"/>
      <c r="IPE40" s="124"/>
      <c r="IPF40"/>
      <c r="IPG40" s="124"/>
      <c r="IPH40"/>
      <c r="IPI40" s="124"/>
      <c r="IPJ40"/>
      <c r="IPK40" s="124"/>
      <c r="IPL40"/>
      <c r="IPM40" s="124"/>
      <c r="IPN40"/>
      <c r="IPO40" s="124"/>
      <c r="IPP40"/>
      <c r="IPQ40" s="124"/>
      <c r="IPR40"/>
      <c r="IPS40" s="124"/>
      <c r="IPT40"/>
      <c r="IPU40" s="124"/>
      <c r="IPV40"/>
      <c r="IPW40" s="124"/>
      <c r="IPX40"/>
      <c r="IPY40" s="124"/>
      <c r="IPZ40"/>
      <c r="IQA40" s="124"/>
      <c r="IQB40"/>
      <c r="IQC40" s="124"/>
      <c r="IQD40"/>
      <c r="IQE40" s="124"/>
      <c r="IQF40"/>
      <c r="IQG40" s="124"/>
      <c r="IQH40"/>
      <c r="IQI40" s="124"/>
      <c r="IQJ40"/>
      <c r="IQK40" s="124"/>
      <c r="IQL40"/>
      <c r="IQM40" s="124"/>
      <c r="IQN40"/>
      <c r="IQO40" s="124"/>
      <c r="IQP40"/>
      <c r="IQQ40" s="124"/>
      <c r="IQR40"/>
      <c r="IQS40" s="124"/>
      <c r="IQT40"/>
      <c r="IQU40" s="124"/>
      <c r="IQV40"/>
      <c r="IQW40" s="124"/>
      <c r="IQX40"/>
      <c r="IQY40" s="124"/>
      <c r="IQZ40"/>
      <c r="IRA40" s="124"/>
      <c r="IRB40"/>
      <c r="IRC40" s="124"/>
      <c r="IRD40"/>
      <c r="IRE40" s="124"/>
      <c r="IRF40"/>
      <c r="IRG40" s="124"/>
      <c r="IRH40"/>
      <c r="IRI40" s="124"/>
      <c r="IRJ40"/>
      <c r="IRK40" s="124"/>
      <c r="IRL40"/>
      <c r="IRM40" s="124"/>
      <c r="IRN40"/>
      <c r="IRO40" s="124"/>
      <c r="IRP40"/>
      <c r="IRQ40" s="124"/>
      <c r="IRR40"/>
      <c r="IRS40" s="124"/>
      <c r="IRT40"/>
      <c r="IRU40" s="124"/>
      <c r="IRV40"/>
      <c r="IRW40" s="124"/>
      <c r="IRX40"/>
      <c r="IRY40" s="124"/>
      <c r="IRZ40"/>
      <c r="ISA40" s="124"/>
      <c r="ISB40"/>
      <c r="ISC40" s="124"/>
      <c r="ISD40"/>
      <c r="ISE40" s="124"/>
      <c r="ISF40"/>
      <c r="ISG40" s="124"/>
      <c r="ISH40"/>
      <c r="ISI40" s="124"/>
      <c r="ISJ40"/>
      <c r="ISK40" s="124"/>
      <c r="ISL40"/>
      <c r="ISM40" s="124"/>
      <c r="ISN40"/>
      <c r="ISO40" s="124"/>
      <c r="ISP40"/>
      <c r="ISQ40" s="124"/>
      <c r="ISR40"/>
      <c r="ISS40" s="124"/>
      <c r="IST40"/>
      <c r="ISU40" s="124"/>
      <c r="ISV40"/>
      <c r="ISW40" s="124"/>
      <c r="ISX40"/>
      <c r="ISY40" s="124"/>
      <c r="ISZ40"/>
      <c r="ITA40" s="124"/>
      <c r="ITB40"/>
      <c r="ITC40" s="124"/>
      <c r="ITD40"/>
      <c r="ITE40" s="124"/>
      <c r="ITF40"/>
      <c r="ITG40" s="124"/>
      <c r="ITH40"/>
      <c r="ITI40" s="124"/>
      <c r="ITJ40"/>
      <c r="ITK40" s="124"/>
      <c r="ITL40"/>
      <c r="ITM40" s="124"/>
      <c r="ITN40"/>
      <c r="ITO40" s="124"/>
      <c r="ITP40"/>
      <c r="ITQ40" s="124"/>
      <c r="ITR40"/>
      <c r="ITS40" s="124"/>
      <c r="ITT40"/>
      <c r="ITU40" s="124"/>
      <c r="ITV40"/>
      <c r="ITW40" s="124"/>
      <c r="ITX40"/>
      <c r="ITY40" s="124"/>
      <c r="ITZ40"/>
      <c r="IUA40" s="124"/>
      <c r="IUB40"/>
      <c r="IUC40" s="124"/>
      <c r="IUD40"/>
      <c r="IUE40" s="124"/>
      <c r="IUF40"/>
      <c r="IUG40" s="124"/>
      <c r="IUH40"/>
      <c r="IUI40" s="124"/>
      <c r="IUJ40"/>
      <c r="IUK40" s="124"/>
      <c r="IUL40"/>
      <c r="IUM40" s="124"/>
      <c r="IUN40"/>
      <c r="IUO40" s="124"/>
      <c r="IUP40"/>
      <c r="IUQ40" s="124"/>
      <c r="IUR40"/>
      <c r="IUS40" s="124"/>
      <c r="IUT40"/>
      <c r="IUU40" s="124"/>
      <c r="IUV40"/>
      <c r="IUW40" s="124"/>
      <c r="IUX40"/>
      <c r="IUY40" s="124"/>
      <c r="IUZ40"/>
      <c r="IVA40" s="124"/>
      <c r="IVB40"/>
      <c r="IVC40" s="124"/>
      <c r="IVD40"/>
      <c r="IVE40" s="124"/>
      <c r="IVF40"/>
      <c r="IVG40" s="124"/>
      <c r="IVH40"/>
      <c r="IVI40" s="124"/>
      <c r="IVJ40"/>
      <c r="IVK40" s="124"/>
      <c r="IVL40"/>
      <c r="IVM40" s="124"/>
      <c r="IVN40"/>
      <c r="IVO40" s="124"/>
      <c r="IVP40"/>
      <c r="IVQ40" s="124"/>
      <c r="IVR40"/>
      <c r="IVS40" s="124"/>
      <c r="IVT40"/>
      <c r="IVU40" s="124"/>
      <c r="IVV40"/>
      <c r="IVW40" s="124"/>
      <c r="IVX40"/>
      <c r="IVY40" s="124"/>
      <c r="IVZ40"/>
      <c r="IWA40" s="124"/>
      <c r="IWB40"/>
      <c r="IWC40" s="124"/>
      <c r="IWD40"/>
      <c r="IWE40" s="124"/>
      <c r="IWF40"/>
      <c r="IWG40" s="124"/>
      <c r="IWH40"/>
      <c r="IWI40" s="124"/>
      <c r="IWJ40"/>
      <c r="IWK40" s="124"/>
      <c r="IWL40"/>
      <c r="IWM40" s="124"/>
      <c r="IWN40"/>
      <c r="IWO40" s="124"/>
      <c r="IWP40"/>
      <c r="IWQ40" s="124"/>
      <c r="IWR40"/>
      <c r="IWS40" s="124"/>
      <c r="IWT40"/>
      <c r="IWU40" s="124"/>
      <c r="IWV40"/>
      <c r="IWW40" s="124"/>
      <c r="IWX40"/>
      <c r="IWY40" s="124"/>
      <c r="IWZ40"/>
      <c r="IXA40" s="124"/>
      <c r="IXB40"/>
      <c r="IXC40" s="124"/>
      <c r="IXD40"/>
      <c r="IXE40" s="124"/>
      <c r="IXF40"/>
      <c r="IXG40" s="124"/>
      <c r="IXH40"/>
      <c r="IXI40" s="124"/>
      <c r="IXJ40"/>
      <c r="IXK40" s="124"/>
      <c r="IXL40"/>
      <c r="IXM40" s="124"/>
      <c r="IXN40"/>
      <c r="IXO40" s="124"/>
      <c r="IXP40"/>
      <c r="IXQ40" s="124"/>
      <c r="IXR40"/>
      <c r="IXS40" s="124"/>
      <c r="IXT40"/>
      <c r="IXU40" s="124"/>
      <c r="IXV40"/>
      <c r="IXW40" s="124"/>
      <c r="IXX40"/>
      <c r="IXY40" s="124"/>
      <c r="IXZ40"/>
      <c r="IYA40" s="124"/>
      <c r="IYB40"/>
      <c r="IYC40" s="124"/>
      <c r="IYD40"/>
      <c r="IYE40" s="124"/>
      <c r="IYF40"/>
      <c r="IYG40" s="124"/>
      <c r="IYH40"/>
      <c r="IYI40" s="124"/>
      <c r="IYJ40"/>
      <c r="IYK40" s="124"/>
      <c r="IYL40"/>
      <c r="IYM40" s="124"/>
      <c r="IYN40"/>
      <c r="IYO40" s="124"/>
      <c r="IYP40"/>
      <c r="IYQ40" s="124"/>
      <c r="IYR40"/>
      <c r="IYS40" s="124"/>
      <c r="IYT40"/>
      <c r="IYU40" s="124"/>
      <c r="IYV40"/>
      <c r="IYW40" s="124"/>
      <c r="IYX40"/>
      <c r="IYY40" s="124"/>
      <c r="IYZ40"/>
      <c r="IZA40" s="124"/>
      <c r="IZB40"/>
      <c r="IZC40" s="124"/>
      <c r="IZD40"/>
      <c r="IZE40" s="124"/>
      <c r="IZF40"/>
      <c r="IZG40" s="124"/>
      <c r="IZH40"/>
      <c r="IZI40" s="124"/>
      <c r="IZJ40"/>
      <c r="IZK40" s="124"/>
      <c r="IZL40"/>
      <c r="IZM40" s="124"/>
      <c r="IZN40"/>
      <c r="IZO40" s="124"/>
      <c r="IZP40"/>
      <c r="IZQ40" s="124"/>
      <c r="IZR40"/>
      <c r="IZS40" s="124"/>
      <c r="IZT40"/>
      <c r="IZU40" s="124"/>
      <c r="IZV40"/>
      <c r="IZW40" s="124"/>
      <c r="IZX40"/>
      <c r="IZY40" s="124"/>
      <c r="IZZ40"/>
      <c r="JAA40" s="124"/>
      <c r="JAB40"/>
      <c r="JAC40" s="124"/>
      <c r="JAD40"/>
      <c r="JAE40" s="124"/>
      <c r="JAF40"/>
      <c r="JAG40" s="124"/>
      <c r="JAH40"/>
      <c r="JAI40" s="124"/>
      <c r="JAJ40"/>
      <c r="JAK40" s="124"/>
      <c r="JAL40"/>
      <c r="JAM40" s="124"/>
      <c r="JAN40"/>
      <c r="JAO40" s="124"/>
      <c r="JAP40"/>
      <c r="JAQ40" s="124"/>
      <c r="JAR40"/>
      <c r="JAS40" s="124"/>
      <c r="JAT40"/>
      <c r="JAU40" s="124"/>
      <c r="JAV40"/>
      <c r="JAW40" s="124"/>
      <c r="JAX40"/>
      <c r="JAY40" s="124"/>
      <c r="JAZ40"/>
      <c r="JBA40" s="124"/>
      <c r="JBB40"/>
      <c r="JBC40" s="124"/>
      <c r="JBD40"/>
      <c r="JBE40" s="124"/>
      <c r="JBF40"/>
      <c r="JBG40" s="124"/>
      <c r="JBH40"/>
      <c r="JBI40" s="124"/>
      <c r="JBJ40"/>
      <c r="JBK40" s="124"/>
      <c r="JBL40"/>
      <c r="JBM40" s="124"/>
      <c r="JBN40"/>
      <c r="JBO40" s="124"/>
      <c r="JBP40"/>
      <c r="JBQ40" s="124"/>
      <c r="JBR40"/>
      <c r="JBS40" s="124"/>
      <c r="JBT40"/>
      <c r="JBU40" s="124"/>
      <c r="JBV40"/>
      <c r="JBW40" s="124"/>
      <c r="JBX40"/>
      <c r="JBY40" s="124"/>
      <c r="JBZ40"/>
      <c r="JCA40" s="124"/>
      <c r="JCB40"/>
      <c r="JCC40" s="124"/>
      <c r="JCD40"/>
      <c r="JCE40" s="124"/>
      <c r="JCF40"/>
      <c r="JCG40" s="124"/>
      <c r="JCH40"/>
      <c r="JCI40" s="124"/>
      <c r="JCJ40"/>
      <c r="JCK40" s="124"/>
      <c r="JCL40"/>
      <c r="JCM40" s="124"/>
      <c r="JCN40"/>
      <c r="JCO40" s="124"/>
      <c r="JCP40"/>
      <c r="JCQ40" s="124"/>
      <c r="JCR40"/>
      <c r="JCS40" s="124"/>
      <c r="JCT40"/>
      <c r="JCU40" s="124"/>
      <c r="JCV40"/>
      <c r="JCW40" s="124"/>
      <c r="JCX40"/>
      <c r="JCY40" s="124"/>
      <c r="JCZ40"/>
      <c r="JDA40" s="124"/>
      <c r="JDB40"/>
      <c r="JDC40" s="124"/>
      <c r="JDD40"/>
      <c r="JDE40" s="124"/>
      <c r="JDF40"/>
      <c r="JDG40" s="124"/>
      <c r="JDH40"/>
      <c r="JDI40" s="124"/>
      <c r="JDJ40"/>
      <c r="JDK40" s="124"/>
      <c r="JDL40"/>
      <c r="JDM40" s="124"/>
      <c r="JDN40"/>
      <c r="JDO40" s="124"/>
      <c r="JDP40"/>
      <c r="JDQ40" s="124"/>
      <c r="JDR40"/>
      <c r="JDS40" s="124"/>
      <c r="JDT40"/>
      <c r="JDU40" s="124"/>
      <c r="JDV40"/>
      <c r="JDW40" s="124"/>
      <c r="JDX40"/>
      <c r="JDY40" s="124"/>
      <c r="JDZ40"/>
      <c r="JEA40" s="124"/>
      <c r="JEB40"/>
      <c r="JEC40" s="124"/>
      <c r="JED40"/>
      <c r="JEE40" s="124"/>
      <c r="JEF40"/>
      <c r="JEG40" s="124"/>
      <c r="JEH40"/>
      <c r="JEI40" s="124"/>
      <c r="JEJ40"/>
      <c r="JEK40" s="124"/>
      <c r="JEL40"/>
      <c r="JEM40" s="124"/>
      <c r="JEN40"/>
      <c r="JEO40" s="124"/>
      <c r="JEP40"/>
      <c r="JEQ40" s="124"/>
      <c r="JER40"/>
      <c r="JES40" s="124"/>
      <c r="JET40"/>
      <c r="JEU40" s="124"/>
      <c r="JEV40"/>
      <c r="JEW40" s="124"/>
      <c r="JEX40"/>
      <c r="JEY40" s="124"/>
      <c r="JEZ40"/>
      <c r="JFA40" s="124"/>
      <c r="JFB40"/>
      <c r="JFC40" s="124"/>
      <c r="JFD40"/>
      <c r="JFE40" s="124"/>
      <c r="JFF40"/>
      <c r="JFG40" s="124"/>
      <c r="JFH40"/>
      <c r="JFI40" s="124"/>
      <c r="JFJ40"/>
      <c r="JFK40" s="124"/>
      <c r="JFL40"/>
      <c r="JFM40" s="124"/>
      <c r="JFN40"/>
      <c r="JFO40" s="124"/>
      <c r="JFP40"/>
      <c r="JFQ40" s="124"/>
      <c r="JFR40"/>
      <c r="JFS40" s="124"/>
      <c r="JFT40"/>
      <c r="JFU40" s="124"/>
      <c r="JFV40"/>
      <c r="JFW40" s="124"/>
      <c r="JFX40"/>
      <c r="JFY40" s="124"/>
      <c r="JFZ40"/>
      <c r="JGA40" s="124"/>
      <c r="JGB40"/>
      <c r="JGC40" s="124"/>
      <c r="JGD40"/>
      <c r="JGE40" s="124"/>
      <c r="JGF40"/>
      <c r="JGG40" s="124"/>
      <c r="JGH40"/>
      <c r="JGI40" s="124"/>
      <c r="JGJ40"/>
      <c r="JGK40" s="124"/>
      <c r="JGL40"/>
      <c r="JGM40" s="124"/>
      <c r="JGN40"/>
      <c r="JGO40" s="124"/>
      <c r="JGP40"/>
      <c r="JGQ40" s="124"/>
      <c r="JGR40"/>
      <c r="JGS40" s="124"/>
      <c r="JGT40"/>
      <c r="JGU40" s="124"/>
      <c r="JGV40"/>
      <c r="JGW40" s="124"/>
      <c r="JGX40"/>
      <c r="JGY40" s="124"/>
      <c r="JGZ40"/>
      <c r="JHA40" s="124"/>
      <c r="JHB40"/>
      <c r="JHC40" s="124"/>
      <c r="JHD40"/>
      <c r="JHE40" s="124"/>
      <c r="JHF40"/>
      <c r="JHG40" s="124"/>
      <c r="JHH40"/>
      <c r="JHI40" s="124"/>
      <c r="JHJ40"/>
      <c r="JHK40" s="124"/>
      <c r="JHL40"/>
      <c r="JHM40" s="124"/>
      <c r="JHN40"/>
      <c r="JHO40" s="124"/>
      <c r="JHP40"/>
      <c r="JHQ40" s="124"/>
      <c r="JHR40"/>
      <c r="JHS40" s="124"/>
      <c r="JHT40"/>
      <c r="JHU40" s="124"/>
      <c r="JHV40"/>
      <c r="JHW40" s="124"/>
      <c r="JHX40"/>
      <c r="JHY40" s="124"/>
      <c r="JHZ40"/>
      <c r="JIA40" s="124"/>
      <c r="JIB40"/>
      <c r="JIC40" s="124"/>
      <c r="JID40"/>
      <c r="JIE40" s="124"/>
      <c r="JIF40"/>
      <c r="JIG40" s="124"/>
      <c r="JIH40"/>
      <c r="JII40" s="124"/>
      <c r="JIJ40"/>
      <c r="JIK40" s="124"/>
      <c r="JIL40"/>
      <c r="JIM40" s="124"/>
      <c r="JIN40"/>
      <c r="JIO40" s="124"/>
      <c r="JIP40"/>
      <c r="JIQ40" s="124"/>
      <c r="JIR40"/>
      <c r="JIS40" s="124"/>
      <c r="JIT40"/>
      <c r="JIU40" s="124"/>
      <c r="JIV40"/>
      <c r="JIW40" s="124"/>
      <c r="JIX40"/>
      <c r="JIY40" s="124"/>
      <c r="JIZ40"/>
      <c r="JJA40" s="124"/>
      <c r="JJB40"/>
      <c r="JJC40" s="124"/>
      <c r="JJD40"/>
      <c r="JJE40" s="124"/>
      <c r="JJF40"/>
      <c r="JJG40" s="124"/>
      <c r="JJH40"/>
      <c r="JJI40" s="124"/>
      <c r="JJJ40"/>
      <c r="JJK40" s="124"/>
      <c r="JJL40"/>
      <c r="JJM40" s="124"/>
      <c r="JJN40"/>
      <c r="JJO40" s="124"/>
      <c r="JJP40"/>
      <c r="JJQ40" s="124"/>
      <c r="JJR40"/>
      <c r="JJS40" s="124"/>
      <c r="JJT40"/>
      <c r="JJU40" s="124"/>
      <c r="JJV40"/>
      <c r="JJW40" s="124"/>
      <c r="JJX40"/>
      <c r="JJY40" s="124"/>
      <c r="JJZ40"/>
      <c r="JKA40" s="124"/>
      <c r="JKB40"/>
      <c r="JKC40" s="124"/>
      <c r="JKD40"/>
      <c r="JKE40" s="124"/>
      <c r="JKF40"/>
      <c r="JKG40" s="124"/>
      <c r="JKH40"/>
      <c r="JKI40" s="124"/>
      <c r="JKJ40"/>
      <c r="JKK40" s="124"/>
      <c r="JKL40"/>
      <c r="JKM40" s="124"/>
      <c r="JKN40"/>
      <c r="JKO40" s="124"/>
      <c r="JKP40"/>
      <c r="JKQ40" s="124"/>
      <c r="JKR40"/>
      <c r="JKS40" s="124"/>
      <c r="JKT40"/>
      <c r="JKU40" s="124"/>
      <c r="JKV40"/>
      <c r="JKW40" s="124"/>
      <c r="JKX40"/>
      <c r="JKY40" s="124"/>
      <c r="JKZ40"/>
      <c r="JLA40" s="124"/>
      <c r="JLB40"/>
      <c r="JLC40" s="124"/>
      <c r="JLD40"/>
      <c r="JLE40" s="124"/>
      <c r="JLF40"/>
      <c r="JLG40" s="124"/>
      <c r="JLH40"/>
      <c r="JLI40" s="124"/>
      <c r="JLJ40"/>
      <c r="JLK40" s="124"/>
      <c r="JLL40"/>
      <c r="JLM40" s="124"/>
      <c r="JLN40"/>
      <c r="JLO40" s="124"/>
      <c r="JLP40"/>
      <c r="JLQ40" s="124"/>
      <c r="JLR40"/>
      <c r="JLS40" s="124"/>
      <c r="JLT40"/>
      <c r="JLU40" s="124"/>
      <c r="JLV40"/>
      <c r="JLW40" s="124"/>
      <c r="JLX40"/>
      <c r="JLY40" s="124"/>
      <c r="JLZ40"/>
      <c r="JMA40" s="124"/>
      <c r="JMB40"/>
      <c r="JMC40" s="124"/>
      <c r="JMD40"/>
      <c r="JME40" s="124"/>
      <c r="JMF40"/>
      <c r="JMG40" s="124"/>
      <c r="JMH40"/>
      <c r="JMI40" s="124"/>
      <c r="JMJ40"/>
      <c r="JMK40" s="124"/>
      <c r="JML40"/>
      <c r="JMM40" s="124"/>
      <c r="JMN40"/>
      <c r="JMO40" s="124"/>
      <c r="JMP40"/>
      <c r="JMQ40" s="124"/>
      <c r="JMR40"/>
      <c r="JMS40" s="124"/>
      <c r="JMT40"/>
      <c r="JMU40" s="124"/>
      <c r="JMV40"/>
      <c r="JMW40" s="124"/>
      <c r="JMX40"/>
      <c r="JMY40" s="124"/>
      <c r="JMZ40"/>
      <c r="JNA40" s="124"/>
      <c r="JNB40"/>
      <c r="JNC40" s="124"/>
      <c r="JND40"/>
      <c r="JNE40" s="124"/>
      <c r="JNF40"/>
      <c r="JNG40" s="124"/>
      <c r="JNH40"/>
      <c r="JNI40" s="124"/>
      <c r="JNJ40"/>
      <c r="JNK40" s="124"/>
      <c r="JNL40"/>
      <c r="JNM40" s="124"/>
      <c r="JNN40"/>
      <c r="JNO40" s="124"/>
      <c r="JNP40"/>
      <c r="JNQ40" s="124"/>
      <c r="JNR40"/>
      <c r="JNS40" s="124"/>
      <c r="JNT40"/>
      <c r="JNU40" s="124"/>
      <c r="JNV40"/>
      <c r="JNW40" s="124"/>
      <c r="JNX40"/>
      <c r="JNY40" s="124"/>
      <c r="JNZ40"/>
      <c r="JOA40" s="124"/>
      <c r="JOB40"/>
      <c r="JOC40" s="124"/>
      <c r="JOD40"/>
      <c r="JOE40" s="124"/>
      <c r="JOF40"/>
      <c r="JOG40" s="124"/>
      <c r="JOH40"/>
      <c r="JOI40" s="124"/>
      <c r="JOJ40"/>
      <c r="JOK40" s="124"/>
      <c r="JOL40"/>
      <c r="JOM40" s="124"/>
      <c r="JON40"/>
      <c r="JOO40" s="124"/>
      <c r="JOP40"/>
      <c r="JOQ40" s="124"/>
      <c r="JOR40"/>
      <c r="JOS40" s="124"/>
      <c r="JOT40"/>
      <c r="JOU40" s="124"/>
      <c r="JOV40"/>
      <c r="JOW40" s="124"/>
      <c r="JOX40"/>
      <c r="JOY40" s="124"/>
      <c r="JOZ40"/>
      <c r="JPA40" s="124"/>
      <c r="JPB40"/>
      <c r="JPC40" s="124"/>
      <c r="JPD40"/>
      <c r="JPE40" s="124"/>
      <c r="JPF40"/>
      <c r="JPG40" s="124"/>
      <c r="JPH40"/>
      <c r="JPI40" s="124"/>
      <c r="JPJ40"/>
      <c r="JPK40" s="124"/>
      <c r="JPL40"/>
      <c r="JPM40" s="124"/>
      <c r="JPN40"/>
      <c r="JPO40" s="124"/>
      <c r="JPP40"/>
      <c r="JPQ40" s="124"/>
      <c r="JPR40"/>
      <c r="JPS40" s="124"/>
      <c r="JPT40"/>
      <c r="JPU40" s="124"/>
      <c r="JPV40"/>
      <c r="JPW40" s="124"/>
      <c r="JPX40"/>
      <c r="JPY40" s="124"/>
      <c r="JPZ40"/>
      <c r="JQA40" s="124"/>
      <c r="JQB40"/>
      <c r="JQC40" s="124"/>
      <c r="JQD40"/>
      <c r="JQE40" s="124"/>
      <c r="JQF40"/>
      <c r="JQG40" s="124"/>
      <c r="JQH40"/>
      <c r="JQI40" s="124"/>
      <c r="JQJ40"/>
      <c r="JQK40" s="124"/>
      <c r="JQL40"/>
      <c r="JQM40" s="124"/>
      <c r="JQN40"/>
      <c r="JQO40" s="124"/>
      <c r="JQP40"/>
      <c r="JQQ40" s="124"/>
      <c r="JQR40"/>
      <c r="JQS40" s="124"/>
      <c r="JQT40"/>
      <c r="JQU40" s="124"/>
      <c r="JQV40"/>
      <c r="JQW40" s="124"/>
      <c r="JQX40"/>
      <c r="JQY40" s="124"/>
      <c r="JQZ40"/>
      <c r="JRA40" s="124"/>
      <c r="JRB40"/>
      <c r="JRC40" s="124"/>
      <c r="JRD40"/>
      <c r="JRE40" s="124"/>
      <c r="JRF40"/>
      <c r="JRG40" s="124"/>
      <c r="JRH40"/>
      <c r="JRI40" s="124"/>
      <c r="JRJ40"/>
      <c r="JRK40" s="124"/>
      <c r="JRL40"/>
      <c r="JRM40" s="124"/>
      <c r="JRN40"/>
      <c r="JRO40" s="124"/>
      <c r="JRP40"/>
      <c r="JRQ40" s="124"/>
      <c r="JRR40"/>
      <c r="JRS40" s="124"/>
      <c r="JRT40"/>
      <c r="JRU40" s="124"/>
      <c r="JRV40"/>
      <c r="JRW40" s="124"/>
      <c r="JRX40"/>
      <c r="JRY40" s="124"/>
      <c r="JRZ40"/>
      <c r="JSA40" s="124"/>
      <c r="JSB40"/>
      <c r="JSC40" s="124"/>
      <c r="JSD40"/>
      <c r="JSE40" s="124"/>
      <c r="JSF40"/>
      <c r="JSG40" s="124"/>
      <c r="JSH40"/>
      <c r="JSI40" s="124"/>
      <c r="JSJ40"/>
      <c r="JSK40" s="124"/>
      <c r="JSL40"/>
      <c r="JSM40" s="124"/>
      <c r="JSN40"/>
      <c r="JSO40" s="124"/>
      <c r="JSP40"/>
      <c r="JSQ40" s="124"/>
      <c r="JSR40"/>
      <c r="JSS40" s="124"/>
      <c r="JST40"/>
      <c r="JSU40" s="124"/>
      <c r="JSV40"/>
      <c r="JSW40" s="124"/>
      <c r="JSX40"/>
      <c r="JSY40" s="124"/>
      <c r="JSZ40"/>
      <c r="JTA40" s="124"/>
      <c r="JTB40"/>
      <c r="JTC40" s="124"/>
      <c r="JTD40"/>
      <c r="JTE40" s="124"/>
      <c r="JTF40"/>
      <c r="JTG40" s="124"/>
      <c r="JTH40"/>
      <c r="JTI40" s="124"/>
      <c r="JTJ40"/>
      <c r="JTK40" s="124"/>
      <c r="JTL40"/>
      <c r="JTM40" s="124"/>
      <c r="JTN40"/>
      <c r="JTO40" s="124"/>
      <c r="JTP40"/>
      <c r="JTQ40" s="124"/>
      <c r="JTR40"/>
      <c r="JTS40" s="124"/>
      <c r="JTT40"/>
      <c r="JTU40" s="124"/>
      <c r="JTV40"/>
      <c r="JTW40" s="124"/>
      <c r="JTX40"/>
      <c r="JTY40" s="124"/>
      <c r="JTZ40"/>
      <c r="JUA40" s="124"/>
      <c r="JUB40"/>
      <c r="JUC40" s="124"/>
      <c r="JUD40"/>
      <c r="JUE40" s="124"/>
      <c r="JUF40"/>
      <c r="JUG40" s="124"/>
      <c r="JUH40"/>
      <c r="JUI40" s="124"/>
      <c r="JUJ40"/>
      <c r="JUK40" s="124"/>
      <c r="JUL40"/>
      <c r="JUM40" s="124"/>
      <c r="JUN40"/>
      <c r="JUO40" s="124"/>
      <c r="JUP40"/>
      <c r="JUQ40" s="124"/>
      <c r="JUR40"/>
      <c r="JUS40" s="124"/>
      <c r="JUT40"/>
      <c r="JUU40" s="124"/>
      <c r="JUV40"/>
      <c r="JUW40" s="124"/>
      <c r="JUX40"/>
      <c r="JUY40" s="124"/>
      <c r="JUZ40"/>
      <c r="JVA40" s="124"/>
      <c r="JVB40"/>
      <c r="JVC40" s="124"/>
      <c r="JVD40"/>
      <c r="JVE40" s="124"/>
      <c r="JVF40"/>
      <c r="JVG40" s="124"/>
      <c r="JVH40"/>
      <c r="JVI40" s="124"/>
      <c r="JVJ40"/>
      <c r="JVK40" s="124"/>
      <c r="JVL40"/>
      <c r="JVM40" s="124"/>
      <c r="JVN40"/>
      <c r="JVO40" s="124"/>
      <c r="JVP40"/>
      <c r="JVQ40" s="124"/>
      <c r="JVR40"/>
      <c r="JVS40" s="124"/>
      <c r="JVT40"/>
      <c r="JVU40" s="124"/>
      <c r="JVV40"/>
      <c r="JVW40" s="124"/>
      <c r="JVX40"/>
      <c r="JVY40" s="124"/>
      <c r="JVZ40"/>
      <c r="JWA40" s="124"/>
      <c r="JWB40"/>
      <c r="JWC40" s="124"/>
      <c r="JWD40"/>
      <c r="JWE40" s="124"/>
      <c r="JWF40"/>
      <c r="JWG40" s="124"/>
      <c r="JWH40"/>
      <c r="JWI40" s="124"/>
      <c r="JWJ40"/>
      <c r="JWK40" s="124"/>
      <c r="JWL40"/>
      <c r="JWM40" s="124"/>
      <c r="JWN40"/>
      <c r="JWO40" s="124"/>
      <c r="JWP40"/>
      <c r="JWQ40" s="124"/>
      <c r="JWR40"/>
      <c r="JWS40" s="124"/>
      <c r="JWT40"/>
      <c r="JWU40" s="124"/>
      <c r="JWV40"/>
      <c r="JWW40" s="124"/>
      <c r="JWX40"/>
      <c r="JWY40" s="124"/>
      <c r="JWZ40"/>
      <c r="JXA40" s="124"/>
      <c r="JXB40"/>
      <c r="JXC40" s="124"/>
      <c r="JXD40"/>
      <c r="JXE40" s="124"/>
      <c r="JXF40"/>
      <c r="JXG40" s="124"/>
      <c r="JXH40"/>
      <c r="JXI40" s="124"/>
      <c r="JXJ40"/>
      <c r="JXK40" s="124"/>
      <c r="JXL40"/>
      <c r="JXM40" s="124"/>
      <c r="JXN40"/>
      <c r="JXO40" s="124"/>
      <c r="JXP40"/>
      <c r="JXQ40" s="124"/>
      <c r="JXR40"/>
      <c r="JXS40" s="124"/>
      <c r="JXT40"/>
      <c r="JXU40" s="124"/>
      <c r="JXV40"/>
      <c r="JXW40" s="124"/>
      <c r="JXX40"/>
      <c r="JXY40" s="124"/>
      <c r="JXZ40"/>
      <c r="JYA40" s="124"/>
      <c r="JYB40"/>
      <c r="JYC40" s="124"/>
      <c r="JYD40"/>
      <c r="JYE40" s="124"/>
      <c r="JYF40"/>
      <c r="JYG40" s="124"/>
      <c r="JYH40"/>
      <c r="JYI40" s="124"/>
      <c r="JYJ40"/>
      <c r="JYK40" s="124"/>
      <c r="JYL40"/>
      <c r="JYM40" s="124"/>
      <c r="JYN40"/>
      <c r="JYO40" s="124"/>
      <c r="JYP40"/>
      <c r="JYQ40" s="124"/>
      <c r="JYR40"/>
      <c r="JYS40" s="124"/>
      <c r="JYT40"/>
      <c r="JYU40" s="124"/>
      <c r="JYV40"/>
      <c r="JYW40" s="124"/>
      <c r="JYX40"/>
      <c r="JYY40" s="124"/>
      <c r="JYZ40"/>
      <c r="JZA40" s="124"/>
      <c r="JZB40"/>
      <c r="JZC40" s="124"/>
      <c r="JZD40"/>
      <c r="JZE40" s="124"/>
      <c r="JZF40"/>
      <c r="JZG40" s="124"/>
      <c r="JZH40"/>
      <c r="JZI40" s="124"/>
      <c r="JZJ40"/>
      <c r="JZK40" s="124"/>
      <c r="JZL40"/>
      <c r="JZM40" s="124"/>
      <c r="JZN40"/>
      <c r="JZO40" s="124"/>
      <c r="JZP40"/>
      <c r="JZQ40" s="124"/>
      <c r="JZR40"/>
      <c r="JZS40" s="124"/>
      <c r="JZT40"/>
      <c r="JZU40" s="124"/>
      <c r="JZV40"/>
      <c r="JZW40" s="124"/>
      <c r="JZX40"/>
      <c r="JZY40" s="124"/>
      <c r="JZZ40"/>
      <c r="KAA40" s="124"/>
      <c r="KAB40"/>
      <c r="KAC40" s="124"/>
      <c r="KAD40"/>
      <c r="KAE40" s="124"/>
      <c r="KAF40"/>
      <c r="KAG40" s="124"/>
      <c r="KAH40"/>
      <c r="KAI40" s="124"/>
      <c r="KAJ40"/>
      <c r="KAK40" s="124"/>
      <c r="KAL40"/>
      <c r="KAM40" s="124"/>
      <c r="KAN40"/>
      <c r="KAO40" s="124"/>
      <c r="KAP40"/>
      <c r="KAQ40" s="124"/>
      <c r="KAR40"/>
      <c r="KAS40" s="124"/>
      <c r="KAT40"/>
      <c r="KAU40" s="124"/>
      <c r="KAV40"/>
      <c r="KAW40" s="124"/>
      <c r="KAX40"/>
      <c r="KAY40" s="124"/>
      <c r="KAZ40"/>
      <c r="KBA40" s="124"/>
      <c r="KBB40"/>
      <c r="KBC40" s="124"/>
      <c r="KBD40"/>
      <c r="KBE40" s="124"/>
      <c r="KBF40"/>
      <c r="KBG40" s="124"/>
      <c r="KBH40"/>
      <c r="KBI40" s="124"/>
      <c r="KBJ40"/>
      <c r="KBK40" s="124"/>
      <c r="KBL40"/>
      <c r="KBM40" s="124"/>
      <c r="KBN40"/>
      <c r="KBO40" s="124"/>
      <c r="KBP40"/>
      <c r="KBQ40" s="124"/>
      <c r="KBR40"/>
      <c r="KBS40" s="124"/>
      <c r="KBT40"/>
      <c r="KBU40" s="124"/>
      <c r="KBV40"/>
      <c r="KBW40" s="124"/>
      <c r="KBX40"/>
      <c r="KBY40" s="124"/>
      <c r="KBZ40"/>
      <c r="KCA40" s="124"/>
      <c r="KCB40"/>
      <c r="KCC40" s="124"/>
      <c r="KCD40"/>
      <c r="KCE40" s="124"/>
      <c r="KCF40"/>
      <c r="KCG40" s="124"/>
      <c r="KCH40"/>
      <c r="KCI40" s="124"/>
      <c r="KCJ40"/>
      <c r="KCK40" s="124"/>
      <c r="KCL40"/>
      <c r="KCM40" s="124"/>
      <c r="KCN40"/>
      <c r="KCO40" s="124"/>
      <c r="KCP40"/>
      <c r="KCQ40" s="124"/>
      <c r="KCR40"/>
      <c r="KCS40" s="124"/>
      <c r="KCT40"/>
      <c r="KCU40" s="124"/>
      <c r="KCV40"/>
      <c r="KCW40" s="124"/>
      <c r="KCX40"/>
      <c r="KCY40" s="124"/>
      <c r="KCZ40"/>
      <c r="KDA40" s="124"/>
      <c r="KDB40"/>
      <c r="KDC40" s="124"/>
      <c r="KDD40"/>
      <c r="KDE40" s="124"/>
      <c r="KDF40"/>
      <c r="KDG40" s="124"/>
      <c r="KDH40"/>
      <c r="KDI40" s="124"/>
      <c r="KDJ40"/>
      <c r="KDK40" s="124"/>
      <c r="KDL40"/>
      <c r="KDM40" s="124"/>
      <c r="KDN40"/>
      <c r="KDO40" s="124"/>
      <c r="KDP40"/>
      <c r="KDQ40" s="124"/>
      <c r="KDR40"/>
      <c r="KDS40" s="124"/>
      <c r="KDT40"/>
      <c r="KDU40" s="124"/>
      <c r="KDV40"/>
      <c r="KDW40" s="124"/>
      <c r="KDX40"/>
      <c r="KDY40" s="124"/>
      <c r="KDZ40"/>
      <c r="KEA40" s="124"/>
      <c r="KEB40"/>
      <c r="KEC40" s="124"/>
      <c r="KED40"/>
      <c r="KEE40" s="124"/>
      <c r="KEF40"/>
      <c r="KEG40" s="124"/>
      <c r="KEH40"/>
      <c r="KEI40" s="124"/>
      <c r="KEJ40"/>
      <c r="KEK40" s="124"/>
      <c r="KEL40"/>
      <c r="KEM40" s="124"/>
      <c r="KEN40"/>
      <c r="KEO40" s="124"/>
      <c r="KEP40"/>
      <c r="KEQ40" s="124"/>
      <c r="KER40"/>
      <c r="KES40" s="124"/>
      <c r="KET40"/>
      <c r="KEU40" s="124"/>
      <c r="KEV40"/>
      <c r="KEW40" s="124"/>
      <c r="KEX40"/>
      <c r="KEY40" s="124"/>
      <c r="KEZ40"/>
      <c r="KFA40" s="124"/>
      <c r="KFB40"/>
      <c r="KFC40" s="124"/>
      <c r="KFD40"/>
      <c r="KFE40" s="124"/>
      <c r="KFF40"/>
      <c r="KFG40" s="124"/>
      <c r="KFH40"/>
      <c r="KFI40" s="124"/>
      <c r="KFJ40"/>
      <c r="KFK40" s="124"/>
      <c r="KFL40"/>
      <c r="KFM40" s="124"/>
      <c r="KFN40"/>
      <c r="KFO40" s="124"/>
      <c r="KFP40"/>
      <c r="KFQ40" s="124"/>
      <c r="KFR40"/>
      <c r="KFS40" s="124"/>
      <c r="KFT40"/>
      <c r="KFU40" s="124"/>
      <c r="KFV40"/>
      <c r="KFW40" s="124"/>
      <c r="KFX40"/>
      <c r="KFY40" s="124"/>
      <c r="KFZ40"/>
      <c r="KGA40" s="124"/>
      <c r="KGB40"/>
      <c r="KGC40" s="124"/>
      <c r="KGD40"/>
      <c r="KGE40" s="124"/>
      <c r="KGF40"/>
      <c r="KGG40" s="124"/>
      <c r="KGH40"/>
      <c r="KGI40" s="124"/>
      <c r="KGJ40"/>
      <c r="KGK40" s="124"/>
      <c r="KGL40"/>
      <c r="KGM40" s="124"/>
      <c r="KGN40"/>
      <c r="KGO40" s="124"/>
      <c r="KGP40"/>
      <c r="KGQ40" s="124"/>
      <c r="KGR40"/>
      <c r="KGS40" s="124"/>
      <c r="KGT40"/>
      <c r="KGU40" s="124"/>
      <c r="KGV40"/>
      <c r="KGW40" s="124"/>
      <c r="KGX40"/>
      <c r="KGY40" s="124"/>
      <c r="KGZ40"/>
      <c r="KHA40" s="124"/>
      <c r="KHB40"/>
      <c r="KHC40" s="124"/>
      <c r="KHD40"/>
      <c r="KHE40" s="124"/>
      <c r="KHF40"/>
      <c r="KHG40" s="124"/>
      <c r="KHH40"/>
      <c r="KHI40" s="124"/>
      <c r="KHJ40"/>
      <c r="KHK40" s="124"/>
      <c r="KHL40"/>
      <c r="KHM40" s="124"/>
      <c r="KHN40"/>
      <c r="KHO40" s="124"/>
      <c r="KHP40"/>
      <c r="KHQ40" s="124"/>
      <c r="KHR40"/>
      <c r="KHS40" s="124"/>
      <c r="KHT40"/>
      <c r="KHU40" s="124"/>
      <c r="KHV40"/>
      <c r="KHW40" s="124"/>
      <c r="KHX40"/>
      <c r="KHY40" s="124"/>
      <c r="KHZ40"/>
      <c r="KIA40" s="124"/>
      <c r="KIB40"/>
      <c r="KIC40" s="124"/>
      <c r="KID40"/>
      <c r="KIE40" s="124"/>
      <c r="KIF40"/>
      <c r="KIG40" s="124"/>
      <c r="KIH40"/>
      <c r="KII40" s="124"/>
      <c r="KIJ40"/>
      <c r="KIK40" s="124"/>
      <c r="KIL40"/>
      <c r="KIM40" s="124"/>
      <c r="KIN40"/>
      <c r="KIO40" s="124"/>
      <c r="KIP40"/>
      <c r="KIQ40" s="124"/>
      <c r="KIR40"/>
      <c r="KIS40" s="124"/>
      <c r="KIT40"/>
      <c r="KIU40" s="124"/>
      <c r="KIV40"/>
      <c r="KIW40" s="124"/>
      <c r="KIX40"/>
      <c r="KIY40" s="124"/>
      <c r="KIZ40"/>
      <c r="KJA40" s="124"/>
      <c r="KJB40"/>
      <c r="KJC40" s="124"/>
      <c r="KJD40"/>
      <c r="KJE40" s="124"/>
      <c r="KJF40"/>
      <c r="KJG40" s="124"/>
      <c r="KJH40"/>
      <c r="KJI40" s="124"/>
      <c r="KJJ40"/>
      <c r="KJK40" s="124"/>
      <c r="KJL40"/>
      <c r="KJM40" s="124"/>
      <c r="KJN40"/>
      <c r="KJO40" s="124"/>
      <c r="KJP40"/>
      <c r="KJQ40" s="124"/>
      <c r="KJR40"/>
      <c r="KJS40" s="124"/>
      <c r="KJT40"/>
      <c r="KJU40" s="124"/>
      <c r="KJV40"/>
      <c r="KJW40" s="124"/>
      <c r="KJX40"/>
      <c r="KJY40" s="124"/>
      <c r="KJZ40"/>
      <c r="KKA40" s="124"/>
      <c r="KKB40"/>
      <c r="KKC40" s="124"/>
      <c r="KKD40"/>
      <c r="KKE40" s="124"/>
      <c r="KKF40"/>
      <c r="KKG40" s="124"/>
      <c r="KKH40"/>
      <c r="KKI40" s="124"/>
      <c r="KKJ40"/>
      <c r="KKK40" s="124"/>
      <c r="KKL40"/>
      <c r="KKM40" s="124"/>
      <c r="KKN40"/>
      <c r="KKO40" s="124"/>
      <c r="KKP40"/>
      <c r="KKQ40" s="124"/>
      <c r="KKR40"/>
      <c r="KKS40" s="124"/>
      <c r="KKT40"/>
      <c r="KKU40" s="124"/>
      <c r="KKV40"/>
      <c r="KKW40" s="124"/>
      <c r="KKX40"/>
      <c r="KKY40" s="124"/>
      <c r="KKZ40"/>
      <c r="KLA40" s="124"/>
      <c r="KLB40"/>
      <c r="KLC40" s="124"/>
      <c r="KLD40"/>
      <c r="KLE40" s="124"/>
      <c r="KLF40"/>
      <c r="KLG40" s="124"/>
      <c r="KLH40"/>
      <c r="KLI40" s="124"/>
      <c r="KLJ40"/>
      <c r="KLK40" s="124"/>
      <c r="KLL40"/>
      <c r="KLM40" s="124"/>
      <c r="KLN40"/>
      <c r="KLO40" s="124"/>
      <c r="KLP40"/>
      <c r="KLQ40" s="124"/>
      <c r="KLR40"/>
      <c r="KLS40" s="124"/>
      <c r="KLT40"/>
      <c r="KLU40" s="124"/>
      <c r="KLV40"/>
      <c r="KLW40" s="124"/>
      <c r="KLX40"/>
      <c r="KLY40" s="124"/>
      <c r="KLZ40"/>
      <c r="KMA40" s="124"/>
      <c r="KMB40"/>
      <c r="KMC40" s="124"/>
      <c r="KMD40"/>
      <c r="KME40" s="124"/>
      <c r="KMF40"/>
      <c r="KMG40" s="124"/>
      <c r="KMH40"/>
      <c r="KMI40" s="124"/>
      <c r="KMJ40"/>
      <c r="KMK40" s="124"/>
      <c r="KML40"/>
      <c r="KMM40" s="124"/>
      <c r="KMN40"/>
      <c r="KMO40" s="124"/>
      <c r="KMP40"/>
      <c r="KMQ40" s="124"/>
      <c r="KMR40"/>
      <c r="KMS40" s="124"/>
      <c r="KMT40"/>
      <c r="KMU40" s="124"/>
      <c r="KMV40"/>
      <c r="KMW40" s="124"/>
      <c r="KMX40"/>
      <c r="KMY40" s="124"/>
      <c r="KMZ40"/>
      <c r="KNA40" s="124"/>
      <c r="KNB40"/>
      <c r="KNC40" s="124"/>
      <c r="KND40"/>
      <c r="KNE40" s="124"/>
      <c r="KNF40"/>
      <c r="KNG40" s="124"/>
      <c r="KNH40"/>
      <c r="KNI40" s="124"/>
      <c r="KNJ40"/>
      <c r="KNK40" s="124"/>
      <c r="KNL40"/>
      <c r="KNM40" s="124"/>
      <c r="KNN40"/>
      <c r="KNO40" s="124"/>
      <c r="KNP40"/>
      <c r="KNQ40" s="124"/>
      <c r="KNR40"/>
      <c r="KNS40" s="124"/>
      <c r="KNT40"/>
      <c r="KNU40" s="124"/>
      <c r="KNV40"/>
      <c r="KNW40" s="124"/>
      <c r="KNX40"/>
      <c r="KNY40" s="124"/>
      <c r="KNZ40"/>
      <c r="KOA40" s="124"/>
      <c r="KOB40"/>
      <c r="KOC40" s="124"/>
      <c r="KOD40"/>
      <c r="KOE40" s="124"/>
      <c r="KOF40"/>
      <c r="KOG40" s="124"/>
      <c r="KOH40"/>
      <c r="KOI40" s="124"/>
      <c r="KOJ40"/>
      <c r="KOK40" s="124"/>
      <c r="KOL40"/>
      <c r="KOM40" s="124"/>
      <c r="KON40"/>
      <c r="KOO40" s="124"/>
      <c r="KOP40"/>
      <c r="KOQ40" s="124"/>
      <c r="KOR40"/>
      <c r="KOS40" s="124"/>
      <c r="KOT40"/>
      <c r="KOU40" s="124"/>
      <c r="KOV40"/>
      <c r="KOW40" s="124"/>
      <c r="KOX40"/>
      <c r="KOY40" s="124"/>
      <c r="KOZ40"/>
      <c r="KPA40" s="124"/>
      <c r="KPB40"/>
      <c r="KPC40" s="124"/>
      <c r="KPD40"/>
      <c r="KPE40" s="124"/>
      <c r="KPF40"/>
      <c r="KPG40" s="124"/>
      <c r="KPH40"/>
      <c r="KPI40" s="124"/>
      <c r="KPJ40"/>
      <c r="KPK40" s="124"/>
      <c r="KPL40"/>
      <c r="KPM40" s="124"/>
      <c r="KPN40"/>
      <c r="KPO40" s="124"/>
      <c r="KPP40"/>
      <c r="KPQ40" s="124"/>
      <c r="KPR40"/>
      <c r="KPS40" s="124"/>
      <c r="KPT40"/>
      <c r="KPU40" s="124"/>
      <c r="KPV40"/>
      <c r="KPW40" s="124"/>
      <c r="KPX40"/>
      <c r="KPY40" s="124"/>
      <c r="KPZ40"/>
      <c r="KQA40" s="124"/>
      <c r="KQB40"/>
      <c r="KQC40" s="124"/>
      <c r="KQD40"/>
      <c r="KQE40" s="124"/>
      <c r="KQF40"/>
      <c r="KQG40" s="124"/>
      <c r="KQH40"/>
      <c r="KQI40" s="124"/>
      <c r="KQJ40"/>
      <c r="KQK40" s="124"/>
      <c r="KQL40"/>
      <c r="KQM40" s="124"/>
      <c r="KQN40"/>
      <c r="KQO40" s="124"/>
      <c r="KQP40"/>
      <c r="KQQ40" s="124"/>
      <c r="KQR40"/>
      <c r="KQS40" s="124"/>
      <c r="KQT40"/>
      <c r="KQU40" s="124"/>
      <c r="KQV40"/>
      <c r="KQW40" s="124"/>
      <c r="KQX40"/>
      <c r="KQY40" s="124"/>
      <c r="KQZ40"/>
      <c r="KRA40" s="124"/>
      <c r="KRB40"/>
      <c r="KRC40" s="124"/>
      <c r="KRD40"/>
      <c r="KRE40" s="124"/>
      <c r="KRF40"/>
      <c r="KRG40" s="124"/>
      <c r="KRH40"/>
      <c r="KRI40" s="124"/>
      <c r="KRJ40"/>
      <c r="KRK40" s="124"/>
      <c r="KRL40"/>
      <c r="KRM40" s="124"/>
      <c r="KRN40"/>
      <c r="KRO40" s="124"/>
      <c r="KRP40"/>
      <c r="KRQ40" s="124"/>
      <c r="KRR40"/>
      <c r="KRS40" s="124"/>
      <c r="KRT40"/>
      <c r="KRU40" s="124"/>
      <c r="KRV40"/>
      <c r="KRW40" s="124"/>
      <c r="KRX40"/>
      <c r="KRY40" s="124"/>
      <c r="KRZ40"/>
      <c r="KSA40" s="124"/>
      <c r="KSB40"/>
      <c r="KSC40" s="124"/>
      <c r="KSD40"/>
      <c r="KSE40" s="124"/>
      <c r="KSF40"/>
      <c r="KSG40" s="124"/>
      <c r="KSH40"/>
      <c r="KSI40" s="124"/>
      <c r="KSJ40"/>
      <c r="KSK40" s="124"/>
      <c r="KSL40"/>
      <c r="KSM40" s="124"/>
      <c r="KSN40"/>
      <c r="KSO40" s="124"/>
      <c r="KSP40"/>
      <c r="KSQ40" s="124"/>
      <c r="KSR40"/>
      <c r="KSS40" s="124"/>
      <c r="KST40"/>
      <c r="KSU40" s="124"/>
      <c r="KSV40"/>
      <c r="KSW40" s="124"/>
      <c r="KSX40"/>
      <c r="KSY40" s="124"/>
      <c r="KSZ40"/>
      <c r="KTA40" s="124"/>
      <c r="KTB40"/>
      <c r="KTC40" s="124"/>
      <c r="KTD40"/>
      <c r="KTE40" s="124"/>
      <c r="KTF40"/>
      <c r="KTG40" s="124"/>
      <c r="KTH40"/>
      <c r="KTI40" s="124"/>
      <c r="KTJ40"/>
      <c r="KTK40" s="124"/>
      <c r="KTL40"/>
      <c r="KTM40" s="124"/>
      <c r="KTN40"/>
      <c r="KTO40" s="124"/>
      <c r="KTP40"/>
      <c r="KTQ40" s="124"/>
      <c r="KTR40"/>
      <c r="KTS40" s="124"/>
      <c r="KTT40"/>
      <c r="KTU40" s="124"/>
      <c r="KTV40"/>
      <c r="KTW40" s="124"/>
      <c r="KTX40"/>
      <c r="KTY40" s="124"/>
      <c r="KTZ40"/>
      <c r="KUA40" s="124"/>
      <c r="KUB40"/>
      <c r="KUC40" s="124"/>
      <c r="KUD40"/>
      <c r="KUE40" s="124"/>
      <c r="KUF40"/>
      <c r="KUG40" s="124"/>
      <c r="KUH40"/>
      <c r="KUI40" s="124"/>
      <c r="KUJ40"/>
      <c r="KUK40" s="124"/>
      <c r="KUL40"/>
      <c r="KUM40" s="124"/>
      <c r="KUN40"/>
      <c r="KUO40" s="124"/>
      <c r="KUP40"/>
      <c r="KUQ40" s="124"/>
      <c r="KUR40"/>
      <c r="KUS40" s="124"/>
      <c r="KUT40"/>
      <c r="KUU40" s="124"/>
      <c r="KUV40"/>
      <c r="KUW40" s="124"/>
      <c r="KUX40"/>
      <c r="KUY40" s="124"/>
      <c r="KUZ40"/>
      <c r="KVA40" s="124"/>
      <c r="KVB40"/>
      <c r="KVC40" s="124"/>
      <c r="KVD40"/>
      <c r="KVE40" s="124"/>
      <c r="KVF40"/>
      <c r="KVG40" s="124"/>
      <c r="KVH40"/>
      <c r="KVI40" s="124"/>
      <c r="KVJ40"/>
      <c r="KVK40" s="124"/>
      <c r="KVL40"/>
      <c r="KVM40" s="124"/>
      <c r="KVN40"/>
      <c r="KVO40" s="124"/>
      <c r="KVP40"/>
      <c r="KVQ40" s="124"/>
      <c r="KVR40"/>
      <c r="KVS40" s="124"/>
      <c r="KVT40"/>
      <c r="KVU40" s="124"/>
      <c r="KVV40"/>
      <c r="KVW40" s="124"/>
      <c r="KVX40"/>
      <c r="KVY40" s="124"/>
      <c r="KVZ40"/>
      <c r="KWA40" s="124"/>
      <c r="KWB40"/>
      <c r="KWC40" s="124"/>
      <c r="KWD40"/>
      <c r="KWE40" s="124"/>
      <c r="KWF40"/>
      <c r="KWG40" s="124"/>
      <c r="KWH40"/>
      <c r="KWI40" s="124"/>
      <c r="KWJ40"/>
      <c r="KWK40" s="124"/>
      <c r="KWL40"/>
      <c r="KWM40" s="124"/>
      <c r="KWN40"/>
      <c r="KWO40" s="124"/>
      <c r="KWP40"/>
      <c r="KWQ40" s="124"/>
      <c r="KWR40"/>
      <c r="KWS40" s="124"/>
      <c r="KWT40"/>
      <c r="KWU40" s="124"/>
      <c r="KWV40"/>
      <c r="KWW40" s="124"/>
      <c r="KWX40"/>
      <c r="KWY40" s="124"/>
      <c r="KWZ40"/>
      <c r="KXA40" s="124"/>
      <c r="KXB40"/>
      <c r="KXC40" s="124"/>
      <c r="KXD40"/>
      <c r="KXE40" s="124"/>
      <c r="KXF40"/>
      <c r="KXG40" s="124"/>
      <c r="KXH40"/>
      <c r="KXI40" s="124"/>
      <c r="KXJ40"/>
      <c r="KXK40" s="124"/>
      <c r="KXL40"/>
      <c r="KXM40" s="124"/>
      <c r="KXN40"/>
      <c r="KXO40" s="124"/>
      <c r="KXP40"/>
      <c r="KXQ40" s="124"/>
      <c r="KXR40"/>
      <c r="KXS40" s="124"/>
      <c r="KXT40"/>
      <c r="KXU40" s="124"/>
      <c r="KXV40"/>
      <c r="KXW40" s="124"/>
      <c r="KXX40"/>
      <c r="KXY40" s="124"/>
      <c r="KXZ40"/>
      <c r="KYA40" s="124"/>
      <c r="KYB40"/>
      <c r="KYC40" s="124"/>
      <c r="KYD40"/>
      <c r="KYE40" s="124"/>
      <c r="KYF40"/>
      <c r="KYG40" s="124"/>
      <c r="KYH40"/>
      <c r="KYI40" s="124"/>
      <c r="KYJ40"/>
      <c r="KYK40" s="124"/>
      <c r="KYL40"/>
      <c r="KYM40" s="124"/>
      <c r="KYN40"/>
      <c r="KYO40" s="124"/>
      <c r="KYP40"/>
      <c r="KYQ40" s="124"/>
      <c r="KYR40"/>
      <c r="KYS40" s="124"/>
      <c r="KYT40"/>
      <c r="KYU40" s="124"/>
      <c r="KYV40"/>
      <c r="KYW40" s="124"/>
      <c r="KYX40"/>
      <c r="KYY40" s="124"/>
      <c r="KYZ40"/>
      <c r="KZA40" s="124"/>
      <c r="KZB40"/>
      <c r="KZC40" s="124"/>
      <c r="KZD40"/>
      <c r="KZE40" s="124"/>
      <c r="KZF40"/>
      <c r="KZG40" s="124"/>
      <c r="KZH40"/>
      <c r="KZI40" s="124"/>
      <c r="KZJ40"/>
      <c r="KZK40" s="124"/>
      <c r="KZL40"/>
      <c r="KZM40" s="124"/>
      <c r="KZN40"/>
      <c r="KZO40" s="124"/>
      <c r="KZP40"/>
      <c r="KZQ40" s="124"/>
      <c r="KZR40"/>
      <c r="KZS40" s="124"/>
      <c r="KZT40"/>
      <c r="KZU40" s="124"/>
      <c r="KZV40"/>
      <c r="KZW40" s="124"/>
      <c r="KZX40"/>
      <c r="KZY40" s="124"/>
      <c r="KZZ40"/>
      <c r="LAA40" s="124"/>
      <c r="LAB40"/>
      <c r="LAC40" s="124"/>
      <c r="LAD40"/>
      <c r="LAE40" s="124"/>
      <c r="LAF40"/>
      <c r="LAG40" s="124"/>
      <c r="LAH40"/>
      <c r="LAI40" s="124"/>
      <c r="LAJ40"/>
      <c r="LAK40" s="124"/>
      <c r="LAL40"/>
      <c r="LAM40" s="124"/>
      <c r="LAN40"/>
      <c r="LAO40" s="124"/>
      <c r="LAP40"/>
      <c r="LAQ40" s="124"/>
      <c r="LAR40"/>
      <c r="LAS40" s="124"/>
      <c r="LAT40"/>
      <c r="LAU40" s="124"/>
      <c r="LAV40"/>
      <c r="LAW40" s="124"/>
      <c r="LAX40"/>
      <c r="LAY40" s="124"/>
      <c r="LAZ40"/>
      <c r="LBA40" s="124"/>
      <c r="LBB40"/>
      <c r="LBC40" s="124"/>
      <c r="LBD40"/>
      <c r="LBE40" s="124"/>
      <c r="LBF40"/>
      <c r="LBG40" s="124"/>
      <c r="LBH40"/>
      <c r="LBI40" s="124"/>
      <c r="LBJ40"/>
      <c r="LBK40" s="124"/>
      <c r="LBL40"/>
      <c r="LBM40" s="124"/>
      <c r="LBN40"/>
      <c r="LBO40" s="124"/>
      <c r="LBP40"/>
      <c r="LBQ40" s="124"/>
      <c r="LBR40"/>
      <c r="LBS40" s="124"/>
      <c r="LBT40"/>
      <c r="LBU40" s="124"/>
      <c r="LBV40"/>
      <c r="LBW40" s="124"/>
      <c r="LBX40"/>
      <c r="LBY40" s="124"/>
      <c r="LBZ40"/>
      <c r="LCA40" s="124"/>
      <c r="LCB40"/>
      <c r="LCC40" s="124"/>
      <c r="LCD40"/>
      <c r="LCE40" s="124"/>
      <c r="LCF40"/>
      <c r="LCG40" s="124"/>
      <c r="LCH40"/>
      <c r="LCI40" s="124"/>
      <c r="LCJ40"/>
      <c r="LCK40" s="124"/>
      <c r="LCL40"/>
      <c r="LCM40" s="124"/>
      <c r="LCN40"/>
      <c r="LCO40" s="124"/>
      <c r="LCP40"/>
      <c r="LCQ40" s="124"/>
      <c r="LCR40"/>
      <c r="LCS40" s="124"/>
      <c r="LCT40"/>
      <c r="LCU40" s="124"/>
      <c r="LCV40"/>
      <c r="LCW40" s="124"/>
      <c r="LCX40"/>
      <c r="LCY40" s="124"/>
      <c r="LCZ40"/>
      <c r="LDA40" s="124"/>
      <c r="LDB40"/>
      <c r="LDC40" s="124"/>
      <c r="LDD40"/>
      <c r="LDE40" s="124"/>
      <c r="LDF40"/>
      <c r="LDG40" s="124"/>
      <c r="LDH40"/>
      <c r="LDI40" s="124"/>
      <c r="LDJ40"/>
      <c r="LDK40" s="124"/>
      <c r="LDL40"/>
      <c r="LDM40" s="124"/>
      <c r="LDN40"/>
      <c r="LDO40" s="124"/>
      <c r="LDP40"/>
      <c r="LDQ40" s="124"/>
      <c r="LDR40"/>
      <c r="LDS40" s="124"/>
      <c r="LDT40"/>
      <c r="LDU40" s="124"/>
      <c r="LDV40"/>
      <c r="LDW40" s="124"/>
      <c r="LDX40"/>
      <c r="LDY40" s="124"/>
      <c r="LDZ40"/>
      <c r="LEA40" s="124"/>
      <c r="LEB40"/>
      <c r="LEC40" s="124"/>
      <c r="LED40"/>
      <c r="LEE40" s="124"/>
      <c r="LEF40"/>
      <c r="LEG40" s="124"/>
      <c r="LEH40"/>
      <c r="LEI40" s="124"/>
      <c r="LEJ40"/>
      <c r="LEK40" s="124"/>
      <c r="LEL40"/>
      <c r="LEM40" s="124"/>
      <c r="LEN40"/>
      <c r="LEO40" s="124"/>
      <c r="LEP40"/>
      <c r="LEQ40" s="124"/>
      <c r="LER40"/>
      <c r="LES40" s="124"/>
      <c r="LET40"/>
      <c r="LEU40" s="124"/>
      <c r="LEV40"/>
      <c r="LEW40" s="124"/>
      <c r="LEX40"/>
      <c r="LEY40" s="124"/>
      <c r="LEZ40"/>
      <c r="LFA40" s="124"/>
      <c r="LFB40"/>
      <c r="LFC40" s="124"/>
      <c r="LFD40"/>
      <c r="LFE40" s="124"/>
      <c r="LFF40"/>
      <c r="LFG40" s="124"/>
      <c r="LFH40"/>
      <c r="LFI40" s="124"/>
      <c r="LFJ40"/>
      <c r="LFK40" s="124"/>
      <c r="LFL40"/>
      <c r="LFM40" s="124"/>
      <c r="LFN40"/>
      <c r="LFO40" s="124"/>
      <c r="LFP40"/>
      <c r="LFQ40" s="124"/>
      <c r="LFR40"/>
      <c r="LFS40" s="124"/>
      <c r="LFT40"/>
      <c r="LFU40" s="124"/>
      <c r="LFV40"/>
      <c r="LFW40" s="124"/>
      <c r="LFX40"/>
      <c r="LFY40" s="124"/>
      <c r="LFZ40"/>
      <c r="LGA40" s="124"/>
      <c r="LGB40"/>
      <c r="LGC40" s="124"/>
      <c r="LGD40"/>
      <c r="LGE40" s="124"/>
      <c r="LGF40"/>
      <c r="LGG40" s="124"/>
      <c r="LGH40"/>
      <c r="LGI40" s="124"/>
      <c r="LGJ40"/>
      <c r="LGK40" s="124"/>
      <c r="LGL40"/>
      <c r="LGM40" s="124"/>
      <c r="LGN40"/>
      <c r="LGO40" s="124"/>
      <c r="LGP40"/>
      <c r="LGQ40" s="124"/>
      <c r="LGR40"/>
      <c r="LGS40" s="124"/>
      <c r="LGT40"/>
      <c r="LGU40" s="124"/>
      <c r="LGV40"/>
      <c r="LGW40" s="124"/>
      <c r="LGX40"/>
      <c r="LGY40" s="124"/>
      <c r="LGZ40"/>
      <c r="LHA40" s="124"/>
      <c r="LHB40"/>
      <c r="LHC40" s="124"/>
      <c r="LHD40"/>
      <c r="LHE40" s="124"/>
      <c r="LHF40"/>
      <c r="LHG40" s="124"/>
      <c r="LHH40"/>
      <c r="LHI40" s="124"/>
      <c r="LHJ40"/>
      <c r="LHK40" s="124"/>
      <c r="LHL40"/>
      <c r="LHM40" s="124"/>
      <c r="LHN40"/>
      <c r="LHO40" s="124"/>
      <c r="LHP40"/>
      <c r="LHQ40" s="124"/>
      <c r="LHR40"/>
      <c r="LHS40" s="124"/>
      <c r="LHT40"/>
      <c r="LHU40" s="124"/>
      <c r="LHV40"/>
      <c r="LHW40" s="124"/>
      <c r="LHX40"/>
      <c r="LHY40" s="124"/>
      <c r="LHZ40"/>
      <c r="LIA40" s="124"/>
      <c r="LIB40"/>
      <c r="LIC40" s="124"/>
      <c r="LID40"/>
      <c r="LIE40" s="124"/>
      <c r="LIF40"/>
      <c r="LIG40" s="124"/>
      <c r="LIH40"/>
      <c r="LII40" s="124"/>
      <c r="LIJ40"/>
      <c r="LIK40" s="124"/>
      <c r="LIL40"/>
      <c r="LIM40" s="124"/>
      <c r="LIN40"/>
      <c r="LIO40" s="124"/>
      <c r="LIP40"/>
      <c r="LIQ40" s="124"/>
      <c r="LIR40"/>
      <c r="LIS40" s="124"/>
      <c r="LIT40"/>
      <c r="LIU40" s="124"/>
      <c r="LIV40"/>
      <c r="LIW40" s="124"/>
      <c r="LIX40"/>
      <c r="LIY40" s="124"/>
      <c r="LIZ40"/>
      <c r="LJA40" s="124"/>
      <c r="LJB40"/>
      <c r="LJC40" s="124"/>
      <c r="LJD40"/>
      <c r="LJE40" s="124"/>
      <c r="LJF40"/>
      <c r="LJG40" s="124"/>
      <c r="LJH40"/>
      <c r="LJI40" s="124"/>
      <c r="LJJ40"/>
      <c r="LJK40" s="124"/>
      <c r="LJL40"/>
      <c r="LJM40" s="124"/>
      <c r="LJN40"/>
      <c r="LJO40" s="124"/>
      <c r="LJP40"/>
      <c r="LJQ40" s="124"/>
      <c r="LJR40"/>
      <c r="LJS40" s="124"/>
      <c r="LJT40"/>
      <c r="LJU40" s="124"/>
      <c r="LJV40"/>
      <c r="LJW40" s="124"/>
      <c r="LJX40"/>
      <c r="LJY40" s="124"/>
      <c r="LJZ40"/>
      <c r="LKA40" s="124"/>
      <c r="LKB40"/>
      <c r="LKC40" s="124"/>
      <c r="LKD40"/>
      <c r="LKE40" s="124"/>
      <c r="LKF40"/>
      <c r="LKG40" s="124"/>
      <c r="LKH40"/>
      <c r="LKI40" s="124"/>
      <c r="LKJ40"/>
      <c r="LKK40" s="124"/>
      <c r="LKL40"/>
      <c r="LKM40" s="124"/>
      <c r="LKN40"/>
      <c r="LKO40" s="124"/>
      <c r="LKP40"/>
      <c r="LKQ40" s="124"/>
      <c r="LKR40"/>
      <c r="LKS40" s="124"/>
      <c r="LKT40"/>
      <c r="LKU40" s="124"/>
      <c r="LKV40"/>
      <c r="LKW40" s="124"/>
      <c r="LKX40"/>
      <c r="LKY40" s="124"/>
      <c r="LKZ40"/>
      <c r="LLA40" s="124"/>
      <c r="LLB40"/>
      <c r="LLC40" s="124"/>
      <c r="LLD40"/>
      <c r="LLE40" s="124"/>
      <c r="LLF40"/>
      <c r="LLG40" s="124"/>
      <c r="LLH40"/>
      <c r="LLI40" s="124"/>
      <c r="LLJ40"/>
      <c r="LLK40" s="124"/>
      <c r="LLL40"/>
      <c r="LLM40" s="124"/>
      <c r="LLN40"/>
      <c r="LLO40" s="124"/>
      <c r="LLP40"/>
      <c r="LLQ40" s="124"/>
      <c r="LLR40"/>
      <c r="LLS40" s="124"/>
      <c r="LLT40"/>
      <c r="LLU40" s="124"/>
      <c r="LLV40"/>
      <c r="LLW40" s="124"/>
      <c r="LLX40"/>
      <c r="LLY40" s="124"/>
      <c r="LLZ40"/>
      <c r="LMA40" s="124"/>
      <c r="LMB40"/>
      <c r="LMC40" s="124"/>
      <c r="LMD40"/>
      <c r="LME40" s="124"/>
      <c r="LMF40"/>
      <c r="LMG40" s="124"/>
      <c r="LMH40"/>
      <c r="LMI40" s="124"/>
      <c r="LMJ40"/>
      <c r="LMK40" s="124"/>
      <c r="LML40"/>
      <c r="LMM40" s="124"/>
      <c r="LMN40"/>
      <c r="LMO40" s="124"/>
      <c r="LMP40"/>
      <c r="LMQ40" s="124"/>
      <c r="LMR40"/>
      <c r="LMS40" s="124"/>
      <c r="LMT40"/>
      <c r="LMU40" s="124"/>
      <c r="LMV40"/>
      <c r="LMW40" s="124"/>
      <c r="LMX40"/>
      <c r="LMY40" s="124"/>
      <c r="LMZ40"/>
      <c r="LNA40" s="124"/>
      <c r="LNB40"/>
      <c r="LNC40" s="124"/>
      <c r="LND40"/>
      <c r="LNE40" s="124"/>
      <c r="LNF40"/>
      <c r="LNG40" s="124"/>
      <c r="LNH40"/>
      <c r="LNI40" s="124"/>
      <c r="LNJ40"/>
      <c r="LNK40" s="124"/>
      <c r="LNL40"/>
      <c r="LNM40" s="124"/>
      <c r="LNN40"/>
      <c r="LNO40" s="124"/>
      <c r="LNP40"/>
      <c r="LNQ40" s="124"/>
      <c r="LNR40"/>
      <c r="LNS40" s="124"/>
      <c r="LNT40"/>
      <c r="LNU40" s="124"/>
      <c r="LNV40"/>
      <c r="LNW40" s="124"/>
      <c r="LNX40"/>
      <c r="LNY40" s="124"/>
      <c r="LNZ40"/>
      <c r="LOA40" s="124"/>
      <c r="LOB40"/>
      <c r="LOC40" s="124"/>
      <c r="LOD40"/>
      <c r="LOE40" s="124"/>
      <c r="LOF40"/>
      <c r="LOG40" s="124"/>
      <c r="LOH40"/>
      <c r="LOI40" s="124"/>
      <c r="LOJ40"/>
      <c r="LOK40" s="124"/>
      <c r="LOL40"/>
      <c r="LOM40" s="124"/>
      <c r="LON40"/>
      <c r="LOO40" s="124"/>
      <c r="LOP40"/>
      <c r="LOQ40" s="124"/>
      <c r="LOR40"/>
      <c r="LOS40" s="124"/>
      <c r="LOT40"/>
      <c r="LOU40" s="124"/>
      <c r="LOV40"/>
      <c r="LOW40" s="124"/>
      <c r="LOX40"/>
      <c r="LOY40" s="124"/>
      <c r="LOZ40"/>
      <c r="LPA40" s="124"/>
      <c r="LPB40"/>
      <c r="LPC40" s="124"/>
      <c r="LPD40"/>
      <c r="LPE40" s="124"/>
      <c r="LPF40"/>
      <c r="LPG40" s="124"/>
      <c r="LPH40"/>
      <c r="LPI40" s="124"/>
      <c r="LPJ40"/>
      <c r="LPK40" s="124"/>
      <c r="LPL40"/>
      <c r="LPM40" s="124"/>
      <c r="LPN40"/>
      <c r="LPO40" s="124"/>
      <c r="LPP40"/>
      <c r="LPQ40" s="124"/>
      <c r="LPR40"/>
      <c r="LPS40" s="124"/>
      <c r="LPT40"/>
      <c r="LPU40" s="124"/>
      <c r="LPV40"/>
      <c r="LPW40" s="124"/>
      <c r="LPX40"/>
      <c r="LPY40" s="124"/>
      <c r="LPZ40"/>
      <c r="LQA40" s="124"/>
      <c r="LQB40"/>
      <c r="LQC40" s="124"/>
      <c r="LQD40"/>
      <c r="LQE40" s="124"/>
      <c r="LQF40"/>
      <c r="LQG40" s="124"/>
      <c r="LQH40"/>
      <c r="LQI40" s="124"/>
      <c r="LQJ40"/>
      <c r="LQK40" s="124"/>
      <c r="LQL40"/>
      <c r="LQM40" s="124"/>
      <c r="LQN40"/>
      <c r="LQO40" s="124"/>
      <c r="LQP40"/>
      <c r="LQQ40" s="124"/>
      <c r="LQR40"/>
      <c r="LQS40" s="124"/>
      <c r="LQT40"/>
      <c r="LQU40" s="124"/>
      <c r="LQV40"/>
      <c r="LQW40" s="124"/>
      <c r="LQX40"/>
      <c r="LQY40" s="124"/>
      <c r="LQZ40"/>
      <c r="LRA40" s="124"/>
      <c r="LRB40"/>
      <c r="LRC40" s="124"/>
      <c r="LRD40"/>
      <c r="LRE40" s="124"/>
      <c r="LRF40"/>
      <c r="LRG40" s="124"/>
      <c r="LRH40"/>
      <c r="LRI40" s="124"/>
      <c r="LRJ40"/>
      <c r="LRK40" s="124"/>
      <c r="LRL40"/>
      <c r="LRM40" s="124"/>
      <c r="LRN40"/>
      <c r="LRO40" s="124"/>
      <c r="LRP40"/>
      <c r="LRQ40" s="124"/>
      <c r="LRR40"/>
      <c r="LRS40" s="124"/>
      <c r="LRT40"/>
      <c r="LRU40" s="124"/>
      <c r="LRV40"/>
      <c r="LRW40" s="124"/>
      <c r="LRX40"/>
      <c r="LRY40" s="124"/>
      <c r="LRZ40"/>
      <c r="LSA40" s="124"/>
      <c r="LSB40"/>
      <c r="LSC40" s="124"/>
      <c r="LSD40"/>
      <c r="LSE40" s="124"/>
      <c r="LSF40"/>
      <c r="LSG40" s="124"/>
      <c r="LSH40"/>
      <c r="LSI40" s="124"/>
      <c r="LSJ40"/>
      <c r="LSK40" s="124"/>
      <c r="LSL40"/>
      <c r="LSM40" s="124"/>
      <c r="LSN40"/>
      <c r="LSO40" s="124"/>
      <c r="LSP40"/>
      <c r="LSQ40" s="124"/>
      <c r="LSR40"/>
      <c r="LSS40" s="124"/>
      <c r="LST40"/>
      <c r="LSU40" s="124"/>
      <c r="LSV40"/>
      <c r="LSW40" s="124"/>
      <c r="LSX40"/>
      <c r="LSY40" s="124"/>
      <c r="LSZ40"/>
      <c r="LTA40" s="124"/>
      <c r="LTB40"/>
      <c r="LTC40" s="124"/>
      <c r="LTD40"/>
      <c r="LTE40" s="124"/>
      <c r="LTF40"/>
      <c r="LTG40" s="124"/>
      <c r="LTH40"/>
      <c r="LTI40" s="124"/>
      <c r="LTJ40"/>
      <c r="LTK40" s="124"/>
      <c r="LTL40"/>
      <c r="LTM40" s="124"/>
      <c r="LTN40"/>
      <c r="LTO40" s="124"/>
      <c r="LTP40"/>
      <c r="LTQ40" s="124"/>
      <c r="LTR40"/>
      <c r="LTS40" s="124"/>
      <c r="LTT40"/>
      <c r="LTU40" s="124"/>
      <c r="LTV40"/>
      <c r="LTW40" s="124"/>
      <c r="LTX40"/>
      <c r="LTY40" s="124"/>
      <c r="LTZ40"/>
      <c r="LUA40" s="124"/>
      <c r="LUB40"/>
      <c r="LUC40" s="124"/>
      <c r="LUD40"/>
      <c r="LUE40" s="124"/>
      <c r="LUF40"/>
      <c r="LUG40" s="124"/>
      <c r="LUH40"/>
      <c r="LUI40" s="124"/>
      <c r="LUJ40"/>
      <c r="LUK40" s="124"/>
      <c r="LUL40"/>
      <c r="LUM40" s="124"/>
      <c r="LUN40"/>
      <c r="LUO40" s="124"/>
      <c r="LUP40"/>
      <c r="LUQ40" s="124"/>
      <c r="LUR40"/>
      <c r="LUS40" s="124"/>
      <c r="LUT40"/>
      <c r="LUU40" s="124"/>
      <c r="LUV40"/>
      <c r="LUW40" s="124"/>
      <c r="LUX40"/>
      <c r="LUY40" s="124"/>
      <c r="LUZ40"/>
      <c r="LVA40" s="124"/>
      <c r="LVB40"/>
      <c r="LVC40" s="124"/>
      <c r="LVD40"/>
      <c r="LVE40" s="124"/>
      <c r="LVF40"/>
      <c r="LVG40" s="124"/>
      <c r="LVH40"/>
      <c r="LVI40" s="124"/>
      <c r="LVJ40"/>
      <c r="LVK40" s="124"/>
      <c r="LVL40"/>
      <c r="LVM40" s="124"/>
      <c r="LVN40"/>
      <c r="LVO40" s="124"/>
      <c r="LVP40"/>
      <c r="LVQ40" s="124"/>
      <c r="LVR40"/>
      <c r="LVS40" s="124"/>
      <c r="LVT40"/>
      <c r="LVU40" s="124"/>
      <c r="LVV40"/>
      <c r="LVW40" s="124"/>
      <c r="LVX40"/>
      <c r="LVY40" s="124"/>
      <c r="LVZ40"/>
      <c r="LWA40" s="124"/>
      <c r="LWB40"/>
      <c r="LWC40" s="124"/>
      <c r="LWD40"/>
      <c r="LWE40" s="124"/>
      <c r="LWF40"/>
      <c r="LWG40" s="124"/>
      <c r="LWH40"/>
      <c r="LWI40" s="124"/>
      <c r="LWJ40"/>
      <c r="LWK40" s="124"/>
      <c r="LWL40"/>
      <c r="LWM40" s="124"/>
      <c r="LWN40"/>
      <c r="LWO40" s="124"/>
      <c r="LWP40"/>
      <c r="LWQ40" s="124"/>
      <c r="LWR40"/>
      <c r="LWS40" s="124"/>
      <c r="LWT40"/>
      <c r="LWU40" s="124"/>
      <c r="LWV40"/>
      <c r="LWW40" s="124"/>
      <c r="LWX40"/>
      <c r="LWY40" s="124"/>
      <c r="LWZ40"/>
      <c r="LXA40" s="124"/>
      <c r="LXB40"/>
      <c r="LXC40" s="124"/>
      <c r="LXD40"/>
      <c r="LXE40" s="124"/>
      <c r="LXF40"/>
      <c r="LXG40" s="124"/>
      <c r="LXH40"/>
      <c r="LXI40" s="124"/>
      <c r="LXJ40"/>
      <c r="LXK40" s="124"/>
      <c r="LXL40"/>
      <c r="LXM40" s="124"/>
      <c r="LXN40"/>
      <c r="LXO40" s="124"/>
      <c r="LXP40"/>
      <c r="LXQ40" s="124"/>
      <c r="LXR40"/>
      <c r="LXS40" s="124"/>
      <c r="LXT40"/>
      <c r="LXU40" s="124"/>
      <c r="LXV40"/>
      <c r="LXW40" s="124"/>
      <c r="LXX40"/>
      <c r="LXY40" s="124"/>
      <c r="LXZ40"/>
      <c r="LYA40" s="124"/>
      <c r="LYB40"/>
      <c r="LYC40" s="124"/>
      <c r="LYD40"/>
      <c r="LYE40" s="124"/>
      <c r="LYF40"/>
      <c r="LYG40" s="124"/>
      <c r="LYH40"/>
      <c r="LYI40" s="124"/>
      <c r="LYJ40"/>
      <c r="LYK40" s="124"/>
      <c r="LYL40"/>
      <c r="LYM40" s="124"/>
      <c r="LYN40"/>
      <c r="LYO40" s="124"/>
      <c r="LYP40"/>
      <c r="LYQ40" s="124"/>
      <c r="LYR40"/>
      <c r="LYS40" s="124"/>
      <c r="LYT40"/>
      <c r="LYU40" s="124"/>
      <c r="LYV40"/>
      <c r="LYW40" s="124"/>
      <c r="LYX40"/>
      <c r="LYY40" s="124"/>
      <c r="LYZ40"/>
      <c r="LZA40" s="124"/>
      <c r="LZB40"/>
      <c r="LZC40" s="124"/>
      <c r="LZD40"/>
      <c r="LZE40" s="124"/>
      <c r="LZF40"/>
      <c r="LZG40" s="124"/>
      <c r="LZH40"/>
      <c r="LZI40" s="124"/>
      <c r="LZJ40"/>
      <c r="LZK40" s="124"/>
      <c r="LZL40"/>
      <c r="LZM40" s="124"/>
      <c r="LZN40"/>
      <c r="LZO40" s="124"/>
      <c r="LZP40"/>
      <c r="LZQ40" s="124"/>
      <c r="LZR40"/>
      <c r="LZS40" s="124"/>
      <c r="LZT40"/>
      <c r="LZU40" s="124"/>
      <c r="LZV40"/>
      <c r="LZW40" s="124"/>
      <c r="LZX40"/>
      <c r="LZY40" s="124"/>
      <c r="LZZ40"/>
      <c r="MAA40" s="124"/>
      <c r="MAB40"/>
      <c r="MAC40" s="124"/>
      <c r="MAD40"/>
      <c r="MAE40" s="124"/>
      <c r="MAF40"/>
      <c r="MAG40" s="124"/>
      <c r="MAH40"/>
      <c r="MAI40" s="124"/>
      <c r="MAJ40"/>
      <c r="MAK40" s="124"/>
      <c r="MAL40"/>
      <c r="MAM40" s="124"/>
      <c r="MAN40"/>
      <c r="MAO40" s="124"/>
      <c r="MAP40"/>
      <c r="MAQ40" s="124"/>
      <c r="MAR40"/>
      <c r="MAS40" s="124"/>
      <c r="MAT40"/>
      <c r="MAU40" s="124"/>
      <c r="MAV40"/>
      <c r="MAW40" s="124"/>
      <c r="MAX40"/>
      <c r="MAY40" s="124"/>
      <c r="MAZ40"/>
      <c r="MBA40" s="124"/>
      <c r="MBB40"/>
      <c r="MBC40" s="124"/>
      <c r="MBD40"/>
      <c r="MBE40" s="124"/>
      <c r="MBF40"/>
      <c r="MBG40" s="124"/>
      <c r="MBH40"/>
      <c r="MBI40" s="124"/>
      <c r="MBJ40"/>
      <c r="MBK40" s="124"/>
      <c r="MBL40"/>
      <c r="MBM40" s="124"/>
      <c r="MBN40"/>
      <c r="MBO40" s="124"/>
      <c r="MBP40"/>
      <c r="MBQ40" s="124"/>
      <c r="MBR40"/>
      <c r="MBS40" s="124"/>
      <c r="MBT40"/>
      <c r="MBU40" s="124"/>
      <c r="MBV40"/>
      <c r="MBW40" s="124"/>
      <c r="MBX40"/>
      <c r="MBY40" s="124"/>
      <c r="MBZ40"/>
      <c r="MCA40" s="124"/>
      <c r="MCB40"/>
      <c r="MCC40" s="124"/>
      <c r="MCD40"/>
      <c r="MCE40" s="124"/>
      <c r="MCF40"/>
      <c r="MCG40" s="124"/>
      <c r="MCH40"/>
      <c r="MCI40" s="124"/>
      <c r="MCJ40"/>
      <c r="MCK40" s="124"/>
      <c r="MCL40"/>
      <c r="MCM40" s="124"/>
      <c r="MCN40"/>
      <c r="MCO40" s="124"/>
      <c r="MCP40"/>
      <c r="MCQ40" s="124"/>
      <c r="MCR40"/>
      <c r="MCS40" s="124"/>
      <c r="MCT40"/>
      <c r="MCU40" s="124"/>
      <c r="MCV40"/>
      <c r="MCW40" s="124"/>
      <c r="MCX40"/>
      <c r="MCY40" s="124"/>
      <c r="MCZ40"/>
      <c r="MDA40" s="124"/>
      <c r="MDB40"/>
      <c r="MDC40" s="124"/>
      <c r="MDD40"/>
      <c r="MDE40" s="124"/>
      <c r="MDF40"/>
      <c r="MDG40" s="124"/>
      <c r="MDH40"/>
      <c r="MDI40" s="124"/>
      <c r="MDJ40"/>
      <c r="MDK40" s="124"/>
      <c r="MDL40"/>
      <c r="MDM40" s="124"/>
      <c r="MDN40"/>
      <c r="MDO40" s="124"/>
      <c r="MDP40"/>
      <c r="MDQ40" s="124"/>
      <c r="MDR40"/>
      <c r="MDS40" s="124"/>
      <c r="MDT40"/>
      <c r="MDU40" s="124"/>
      <c r="MDV40"/>
      <c r="MDW40" s="124"/>
      <c r="MDX40"/>
      <c r="MDY40" s="124"/>
      <c r="MDZ40"/>
      <c r="MEA40" s="124"/>
      <c r="MEB40"/>
      <c r="MEC40" s="124"/>
      <c r="MED40"/>
      <c r="MEE40" s="124"/>
      <c r="MEF40"/>
      <c r="MEG40" s="124"/>
      <c r="MEH40"/>
      <c r="MEI40" s="124"/>
      <c r="MEJ40"/>
      <c r="MEK40" s="124"/>
      <c r="MEL40"/>
      <c r="MEM40" s="124"/>
      <c r="MEN40"/>
      <c r="MEO40" s="124"/>
      <c r="MEP40"/>
      <c r="MEQ40" s="124"/>
      <c r="MER40"/>
      <c r="MES40" s="124"/>
      <c r="MET40"/>
      <c r="MEU40" s="124"/>
      <c r="MEV40"/>
      <c r="MEW40" s="124"/>
      <c r="MEX40"/>
      <c r="MEY40" s="124"/>
      <c r="MEZ40"/>
      <c r="MFA40" s="124"/>
      <c r="MFB40"/>
      <c r="MFC40" s="124"/>
      <c r="MFD40"/>
      <c r="MFE40" s="124"/>
      <c r="MFF40"/>
      <c r="MFG40" s="124"/>
      <c r="MFH40"/>
      <c r="MFI40" s="124"/>
      <c r="MFJ40"/>
      <c r="MFK40" s="124"/>
      <c r="MFL40"/>
      <c r="MFM40" s="124"/>
      <c r="MFN40"/>
      <c r="MFO40" s="124"/>
      <c r="MFP40"/>
      <c r="MFQ40" s="124"/>
      <c r="MFR40"/>
      <c r="MFS40" s="124"/>
      <c r="MFT40"/>
      <c r="MFU40" s="124"/>
      <c r="MFV40"/>
      <c r="MFW40" s="124"/>
      <c r="MFX40"/>
      <c r="MFY40" s="124"/>
      <c r="MFZ40"/>
      <c r="MGA40" s="124"/>
      <c r="MGB40"/>
      <c r="MGC40" s="124"/>
      <c r="MGD40"/>
      <c r="MGE40" s="124"/>
      <c r="MGF40"/>
      <c r="MGG40" s="124"/>
      <c r="MGH40"/>
      <c r="MGI40" s="124"/>
      <c r="MGJ40"/>
      <c r="MGK40" s="124"/>
      <c r="MGL40"/>
      <c r="MGM40" s="124"/>
      <c r="MGN40"/>
      <c r="MGO40" s="124"/>
      <c r="MGP40"/>
      <c r="MGQ40" s="124"/>
      <c r="MGR40"/>
      <c r="MGS40" s="124"/>
      <c r="MGT40"/>
      <c r="MGU40" s="124"/>
      <c r="MGV40"/>
      <c r="MGW40" s="124"/>
      <c r="MGX40"/>
      <c r="MGY40" s="124"/>
      <c r="MGZ40"/>
      <c r="MHA40" s="124"/>
      <c r="MHB40"/>
      <c r="MHC40" s="124"/>
      <c r="MHD40"/>
      <c r="MHE40" s="124"/>
      <c r="MHF40"/>
      <c r="MHG40" s="124"/>
      <c r="MHH40"/>
      <c r="MHI40" s="124"/>
      <c r="MHJ40"/>
      <c r="MHK40" s="124"/>
      <c r="MHL40"/>
      <c r="MHM40" s="124"/>
      <c r="MHN40"/>
      <c r="MHO40" s="124"/>
      <c r="MHP40"/>
      <c r="MHQ40" s="124"/>
      <c r="MHR40"/>
      <c r="MHS40" s="124"/>
      <c r="MHT40"/>
      <c r="MHU40" s="124"/>
      <c r="MHV40"/>
      <c r="MHW40" s="124"/>
      <c r="MHX40"/>
      <c r="MHY40" s="124"/>
      <c r="MHZ40"/>
      <c r="MIA40" s="124"/>
      <c r="MIB40"/>
      <c r="MIC40" s="124"/>
      <c r="MID40"/>
      <c r="MIE40" s="124"/>
      <c r="MIF40"/>
      <c r="MIG40" s="124"/>
      <c r="MIH40"/>
      <c r="MII40" s="124"/>
      <c r="MIJ40"/>
      <c r="MIK40" s="124"/>
      <c r="MIL40"/>
      <c r="MIM40" s="124"/>
      <c r="MIN40"/>
      <c r="MIO40" s="124"/>
      <c r="MIP40"/>
      <c r="MIQ40" s="124"/>
      <c r="MIR40"/>
      <c r="MIS40" s="124"/>
      <c r="MIT40"/>
      <c r="MIU40" s="124"/>
      <c r="MIV40"/>
      <c r="MIW40" s="124"/>
      <c r="MIX40"/>
      <c r="MIY40" s="124"/>
      <c r="MIZ40"/>
      <c r="MJA40" s="124"/>
      <c r="MJB40"/>
      <c r="MJC40" s="124"/>
      <c r="MJD40"/>
      <c r="MJE40" s="124"/>
      <c r="MJF40"/>
      <c r="MJG40" s="124"/>
      <c r="MJH40"/>
      <c r="MJI40" s="124"/>
      <c r="MJJ40"/>
      <c r="MJK40" s="124"/>
      <c r="MJL40"/>
      <c r="MJM40" s="124"/>
      <c r="MJN40"/>
      <c r="MJO40" s="124"/>
      <c r="MJP40"/>
      <c r="MJQ40" s="124"/>
      <c r="MJR40"/>
      <c r="MJS40" s="124"/>
      <c r="MJT40"/>
      <c r="MJU40" s="124"/>
      <c r="MJV40"/>
      <c r="MJW40" s="124"/>
      <c r="MJX40"/>
      <c r="MJY40" s="124"/>
      <c r="MJZ40"/>
      <c r="MKA40" s="124"/>
      <c r="MKB40"/>
      <c r="MKC40" s="124"/>
      <c r="MKD40"/>
      <c r="MKE40" s="124"/>
      <c r="MKF40"/>
      <c r="MKG40" s="124"/>
      <c r="MKH40"/>
      <c r="MKI40" s="124"/>
      <c r="MKJ40"/>
      <c r="MKK40" s="124"/>
      <c r="MKL40"/>
      <c r="MKM40" s="124"/>
      <c r="MKN40"/>
      <c r="MKO40" s="124"/>
      <c r="MKP40"/>
      <c r="MKQ40" s="124"/>
      <c r="MKR40"/>
      <c r="MKS40" s="124"/>
      <c r="MKT40"/>
      <c r="MKU40" s="124"/>
      <c r="MKV40"/>
      <c r="MKW40" s="124"/>
      <c r="MKX40"/>
      <c r="MKY40" s="124"/>
      <c r="MKZ40"/>
      <c r="MLA40" s="124"/>
      <c r="MLB40"/>
      <c r="MLC40" s="124"/>
      <c r="MLD40"/>
      <c r="MLE40" s="124"/>
      <c r="MLF40"/>
      <c r="MLG40" s="124"/>
      <c r="MLH40"/>
      <c r="MLI40" s="124"/>
      <c r="MLJ40"/>
      <c r="MLK40" s="124"/>
      <c r="MLL40"/>
      <c r="MLM40" s="124"/>
      <c r="MLN40"/>
      <c r="MLO40" s="124"/>
      <c r="MLP40"/>
      <c r="MLQ40" s="124"/>
      <c r="MLR40"/>
      <c r="MLS40" s="124"/>
      <c r="MLT40"/>
      <c r="MLU40" s="124"/>
      <c r="MLV40"/>
      <c r="MLW40" s="124"/>
      <c r="MLX40"/>
      <c r="MLY40" s="124"/>
      <c r="MLZ40"/>
      <c r="MMA40" s="124"/>
      <c r="MMB40"/>
      <c r="MMC40" s="124"/>
      <c r="MMD40"/>
      <c r="MME40" s="124"/>
      <c r="MMF40"/>
      <c r="MMG40" s="124"/>
      <c r="MMH40"/>
      <c r="MMI40" s="124"/>
      <c r="MMJ40"/>
      <c r="MMK40" s="124"/>
      <c r="MML40"/>
      <c r="MMM40" s="124"/>
      <c r="MMN40"/>
      <c r="MMO40" s="124"/>
      <c r="MMP40"/>
      <c r="MMQ40" s="124"/>
      <c r="MMR40"/>
      <c r="MMS40" s="124"/>
      <c r="MMT40"/>
      <c r="MMU40" s="124"/>
      <c r="MMV40"/>
      <c r="MMW40" s="124"/>
      <c r="MMX40"/>
      <c r="MMY40" s="124"/>
      <c r="MMZ40"/>
      <c r="MNA40" s="124"/>
      <c r="MNB40"/>
      <c r="MNC40" s="124"/>
      <c r="MND40"/>
      <c r="MNE40" s="124"/>
      <c r="MNF40"/>
      <c r="MNG40" s="124"/>
      <c r="MNH40"/>
      <c r="MNI40" s="124"/>
      <c r="MNJ40"/>
      <c r="MNK40" s="124"/>
      <c r="MNL40"/>
      <c r="MNM40" s="124"/>
      <c r="MNN40"/>
      <c r="MNO40" s="124"/>
      <c r="MNP40"/>
      <c r="MNQ40" s="124"/>
      <c r="MNR40"/>
      <c r="MNS40" s="124"/>
      <c r="MNT40"/>
      <c r="MNU40" s="124"/>
      <c r="MNV40"/>
      <c r="MNW40" s="124"/>
      <c r="MNX40"/>
      <c r="MNY40" s="124"/>
      <c r="MNZ40"/>
      <c r="MOA40" s="124"/>
      <c r="MOB40"/>
      <c r="MOC40" s="124"/>
      <c r="MOD40"/>
      <c r="MOE40" s="124"/>
      <c r="MOF40"/>
      <c r="MOG40" s="124"/>
      <c r="MOH40"/>
      <c r="MOI40" s="124"/>
      <c r="MOJ40"/>
      <c r="MOK40" s="124"/>
      <c r="MOL40"/>
      <c r="MOM40" s="124"/>
      <c r="MON40"/>
      <c r="MOO40" s="124"/>
      <c r="MOP40"/>
      <c r="MOQ40" s="124"/>
      <c r="MOR40"/>
      <c r="MOS40" s="124"/>
      <c r="MOT40"/>
      <c r="MOU40" s="124"/>
      <c r="MOV40"/>
      <c r="MOW40" s="124"/>
      <c r="MOX40"/>
      <c r="MOY40" s="124"/>
      <c r="MOZ40"/>
      <c r="MPA40" s="124"/>
      <c r="MPB40"/>
      <c r="MPC40" s="124"/>
      <c r="MPD40"/>
      <c r="MPE40" s="124"/>
      <c r="MPF40"/>
      <c r="MPG40" s="124"/>
      <c r="MPH40"/>
      <c r="MPI40" s="124"/>
      <c r="MPJ40"/>
      <c r="MPK40" s="124"/>
      <c r="MPL40"/>
      <c r="MPM40" s="124"/>
      <c r="MPN40"/>
      <c r="MPO40" s="124"/>
      <c r="MPP40"/>
      <c r="MPQ40" s="124"/>
      <c r="MPR40"/>
      <c r="MPS40" s="124"/>
      <c r="MPT40"/>
      <c r="MPU40" s="124"/>
      <c r="MPV40"/>
      <c r="MPW40" s="124"/>
      <c r="MPX40"/>
      <c r="MPY40" s="124"/>
      <c r="MPZ40"/>
      <c r="MQA40" s="124"/>
      <c r="MQB40"/>
      <c r="MQC40" s="124"/>
      <c r="MQD40"/>
      <c r="MQE40" s="124"/>
      <c r="MQF40"/>
      <c r="MQG40" s="124"/>
      <c r="MQH40"/>
      <c r="MQI40" s="124"/>
      <c r="MQJ40"/>
      <c r="MQK40" s="124"/>
      <c r="MQL40"/>
      <c r="MQM40" s="124"/>
      <c r="MQN40"/>
      <c r="MQO40" s="124"/>
      <c r="MQP40"/>
      <c r="MQQ40" s="124"/>
      <c r="MQR40"/>
      <c r="MQS40" s="124"/>
      <c r="MQT40"/>
      <c r="MQU40" s="124"/>
      <c r="MQV40"/>
      <c r="MQW40" s="124"/>
      <c r="MQX40"/>
      <c r="MQY40" s="124"/>
      <c r="MQZ40"/>
      <c r="MRA40" s="124"/>
      <c r="MRB40"/>
      <c r="MRC40" s="124"/>
      <c r="MRD40"/>
      <c r="MRE40" s="124"/>
      <c r="MRF40"/>
      <c r="MRG40" s="124"/>
      <c r="MRH40"/>
      <c r="MRI40" s="124"/>
      <c r="MRJ40"/>
      <c r="MRK40" s="124"/>
      <c r="MRL40"/>
      <c r="MRM40" s="124"/>
      <c r="MRN40"/>
      <c r="MRO40" s="124"/>
      <c r="MRP40"/>
      <c r="MRQ40" s="124"/>
      <c r="MRR40"/>
      <c r="MRS40" s="124"/>
      <c r="MRT40"/>
      <c r="MRU40" s="124"/>
      <c r="MRV40"/>
      <c r="MRW40" s="124"/>
      <c r="MRX40"/>
      <c r="MRY40" s="124"/>
      <c r="MRZ40"/>
      <c r="MSA40" s="124"/>
      <c r="MSB40"/>
      <c r="MSC40" s="124"/>
      <c r="MSD40"/>
      <c r="MSE40" s="124"/>
      <c r="MSF40"/>
      <c r="MSG40" s="124"/>
      <c r="MSH40"/>
      <c r="MSI40" s="124"/>
      <c r="MSJ40"/>
      <c r="MSK40" s="124"/>
      <c r="MSL40"/>
      <c r="MSM40" s="124"/>
      <c r="MSN40"/>
      <c r="MSO40" s="124"/>
      <c r="MSP40"/>
      <c r="MSQ40" s="124"/>
      <c r="MSR40"/>
      <c r="MSS40" s="124"/>
      <c r="MST40"/>
      <c r="MSU40" s="124"/>
      <c r="MSV40"/>
      <c r="MSW40" s="124"/>
      <c r="MSX40"/>
      <c r="MSY40" s="124"/>
      <c r="MSZ40"/>
      <c r="MTA40" s="124"/>
      <c r="MTB40"/>
      <c r="MTC40" s="124"/>
      <c r="MTD40"/>
      <c r="MTE40" s="124"/>
      <c r="MTF40"/>
      <c r="MTG40" s="124"/>
      <c r="MTH40"/>
      <c r="MTI40" s="124"/>
      <c r="MTJ40"/>
      <c r="MTK40" s="124"/>
      <c r="MTL40"/>
      <c r="MTM40" s="124"/>
      <c r="MTN40"/>
      <c r="MTO40" s="124"/>
      <c r="MTP40"/>
      <c r="MTQ40" s="124"/>
      <c r="MTR40"/>
      <c r="MTS40" s="124"/>
      <c r="MTT40"/>
      <c r="MTU40" s="124"/>
      <c r="MTV40"/>
      <c r="MTW40" s="124"/>
      <c r="MTX40"/>
      <c r="MTY40" s="124"/>
      <c r="MTZ40"/>
      <c r="MUA40" s="124"/>
      <c r="MUB40"/>
      <c r="MUC40" s="124"/>
      <c r="MUD40"/>
      <c r="MUE40" s="124"/>
      <c r="MUF40"/>
      <c r="MUG40" s="124"/>
      <c r="MUH40"/>
      <c r="MUI40" s="124"/>
      <c r="MUJ40"/>
      <c r="MUK40" s="124"/>
      <c r="MUL40"/>
      <c r="MUM40" s="124"/>
      <c r="MUN40"/>
      <c r="MUO40" s="124"/>
      <c r="MUP40"/>
      <c r="MUQ40" s="124"/>
      <c r="MUR40"/>
      <c r="MUS40" s="124"/>
      <c r="MUT40"/>
      <c r="MUU40" s="124"/>
      <c r="MUV40"/>
      <c r="MUW40" s="124"/>
      <c r="MUX40"/>
      <c r="MUY40" s="124"/>
      <c r="MUZ40"/>
      <c r="MVA40" s="124"/>
      <c r="MVB40"/>
      <c r="MVC40" s="124"/>
      <c r="MVD40"/>
      <c r="MVE40" s="124"/>
      <c r="MVF40"/>
      <c r="MVG40" s="124"/>
      <c r="MVH40"/>
      <c r="MVI40" s="124"/>
      <c r="MVJ40"/>
      <c r="MVK40" s="124"/>
      <c r="MVL40"/>
      <c r="MVM40" s="124"/>
      <c r="MVN40"/>
      <c r="MVO40" s="124"/>
      <c r="MVP40"/>
      <c r="MVQ40" s="124"/>
      <c r="MVR40"/>
      <c r="MVS40" s="124"/>
      <c r="MVT40"/>
      <c r="MVU40" s="124"/>
      <c r="MVV40"/>
      <c r="MVW40" s="124"/>
      <c r="MVX40"/>
      <c r="MVY40" s="124"/>
      <c r="MVZ40"/>
      <c r="MWA40" s="124"/>
      <c r="MWB40"/>
      <c r="MWC40" s="124"/>
      <c r="MWD40"/>
      <c r="MWE40" s="124"/>
      <c r="MWF40"/>
      <c r="MWG40" s="124"/>
      <c r="MWH40"/>
      <c r="MWI40" s="124"/>
      <c r="MWJ40"/>
      <c r="MWK40" s="124"/>
      <c r="MWL40"/>
      <c r="MWM40" s="124"/>
      <c r="MWN40"/>
      <c r="MWO40" s="124"/>
      <c r="MWP40"/>
      <c r="MWQ40" s="124"/>
      <c r="MWR40"/>
      <c r="MWS40" s="124"/>
      <c r="MWT40"/>
      <c r="MWU40" s="124"/>
      <c r="MWV40"/>
      <c r="MWW40" s="124"/>
      <c r="MWX40"/>
      <c r="MWY40" s="124"/>
      <c r="MWZ40"/>
      <c r="MXA40" s="124"/>
      <c r="MXB40"/>
      <c r="MXC40" s="124"/>
      <c r="MXD40"/>
      <c r="MXE40" s="124"/>
      <c r="MXF40"/>
      <c r="MXG40" s="124"/>
      <c r="MXH40"/>
      <c r="MXI40" s="124"/>
      <c r="MXJ40"/>
      <c r="MXK40" s="124"/>
      <c r="MXL40"/>
      <c r="MXM40" s="124"/>
      <c r="MXN40"/>
      <c r="MXO40" s="124"/>
      <c r="MXP40"/>
      <c r="MXQ40" s="124"/>
      <c r="MXR40"/>
      <c r="MXS40" s="124"/>
      <c r="MXT40"/>
      <c r="MXU40" s="124"/>
      <c r="MXV40"/>
      <c r="MXW40" s="124"/>
      <c r="MXX40"/>
      <c r="MXY40" s="124"/>
      <c r="MXZ40"/>
      <c r="MYA40" s="124"/>
      <c r="MYB40"/>
      <c r="MYC40" s="124"/>
      <c r="MYD40"/>
      <c r="MYE40" s="124"/>
      <c r="MYF40"/>
      <c r="MYG40" s="124"/>
      <c r="MYH40"/>
      <c r="MYI40" s="124"/>
      <c r="MYJ40"/>
      <c r="MYK40" s="124"/>
      <c r="MYL40"/>
      <c r="MYM40" s="124"/>
      <c r="MYN40"/>
      <c r="MYO40" s="124"/>
      <c r="MYP40"/>
      <c r="MYQ40" s="124"/>
      <c r="MYR40"/>
      <c r="MYS40" s="124"/>
      <c r="MYT40"/>
      <c r="MYU40" s="124"/>
      <c r="MYV40"/>
      <c r="MYW40" s="124"/>
      <c r="MYX40"/>
      <c r="MYY40" s="124"/>
      <c r="MYZ40"/>
      <c r="MZA40" s="124"/>
      <c r="MZB40"/>
      <c r="MZC40" s="124"/>
      <c r="MZD40"/>
      <c r="MZE40" s="124"/>
      <c r="MZF40"/>
      <c r="MZG40" s="124"/>
      <c r="MZH40"/>
      <c r="MZI40" s="124"/>
      <c r="MZJ40"/>
      <c r="MZK40" s="124"/>
      <c r="MZL40"/>
      <c r="MZM40" s="124"/>
      <c r="MZN40"/>
      <c r="MZO40" s="124"/>
      <c r="MZP40"/>
      <c r="MZQ40" s="124"/>
      <c r="MZR40"/>
      <c r="MZS40" s="124"/>
      <c r="MZT40"/>
      <c r="MZU40" s="124"/>
      <c r="MZV40"/>
      <c r="MZW40" s="124"/>
      <c r="MZX40"/>
      <c r="MZY40" s="124"/>
      <c r="MZZ40"/>
      <c r="NAA40" s="124"/>
      <c r="NAB40"/>
      <c r="NAC40" s="124"/>
      <c r="NAD40"/>
      <c r="NAE40" s="124"/>
      <c r="NAF40"/>
      <c r="NAG40" s="124"/>
      <c r="NAH40"/>
      <c r="NAI40" s="124"/>
      <c r="NAJ40"/>
      <c r="NAK40" s="124"/>
      <c r="NAL40"/>
      <c r="NAM40" s="124"/>
      <c r="NAN40"/>
      <c r="NAO40" s="124"/>
      <c r="NAP40"/>
      <c r="NAQ40" s="124"/>
      <c r="NAR40"/>
      <c r="NAS40" s="124"/>
      <c r="NAT40"/>
      <c r="NAU40" s="124"/>
      <c r="NAV40"/>
      <c r="NAW40" s="124"/>
      <c r="NAX40"/>
      <c r="NAY40" s="124"/>
      <c r="NAZ40"/>
      <c r="NBA40" s="124"/>
      <c r="NBB40"/>
      <c r="NBC40" s="124"/>
      <c r="NBD40"/>
      <c r="NBE40" s="124"/>
      <c r="NBF40"/>
      <c r="NBG40" s="124"/>
      <c r="NBH40"/>
      <c r="NBI40" s="124"/>
      <c r="NBJ40"/>
      <c r="NBK40" s="124"/>
      <c r="NBL40"/>
      <c r="NBM40" s="124"/>
      <c r="NBN40"/>
      <c r="NBO40" s="124"/>
      <c r="NBP40"/>
      <c r="NBQ40" s="124"/>
      <c r="NBR40"/>
      <c r="NBS40" s="124"/>
      <c r="NBT40"/>
      <c r="NBU40" s="124"/>
      <c r="NBV40"/>
      <c r="NBW40" s="124"/>
      <c r="NBX40"/>
      <c r="NBY40" s="124"/>
      <c r="NBZ40"/>
      <c r="NCA40" s="124"/>
      <c r="NCB40"/>
      <c r="NCC40" s="124"/>
      <c r="NCD40"/>
      <c r="NCE40" s="124"/>
      <c r="NCF40"/>
      <c r="NCG40" s="124"/>
      <c r="NCH40"/>
      <c r="NCI40" s="124"/>
      <c r="NCJ40"/>
      <c r="NCK40" s="124"/>
      <c r="NCL40"/>
      <c r="NCM40" s="124"/>
      <c r="NCN40"/>
      <c r="NCO40" s="124"/>
      <c r="NCP40"/>
      <c r="NCQ40" s="124"/>
      <c r="NCR40"/>
      <c r="NCS40" s="124"/>
      <c r="NCT40"/>
      <c r="NCU40" s="124"/>
      <c r="NCV40"/>
      <c r="NCW40" s="124"/>
      <c r="NCX40"/>
      <c r="NCY40" s="124"/>
      <c r="NCZ40"/>
      <c r="NDA40" s="124"/>
      <c r="NDB40"/>
      <c r="NDC40" s="124"/>
      <c r="NDD40"/>
      <c r="NDE40" s="124"/>
      <c r="NDF40"/>
      <c r="NDG40" s="124"/>
      <c r="NDH40"/>
      <c r="NDI40" s="124"/>
      <c r="NDJ40"/>
      <c r="NDK40" s="124"/>
      <c r="NDL40"/>
      <c r="NDM40" s="124"/>
      <c r="NDN40"/>
      <c r="NDO40" s="124"/>
      <c r="NDP40"/>
      <c r="NDQ40" s="124"/>
      <c r="NDR40"/>
      <c r="NDS40" s="124"/>
      <c r="NDT40"/>
      <c r="NDU40" s="124"/>
      <c r="NDV40"/>
      <c r="NDW40" s="124"/>
      <c r="NDX40"/>
      <c r="NDY40" s="124"/>
      <c r="NDZ40"/>
      <c r="NEA40" s="124"/>
      <c r="NEB40"/>
      <c r="NEC40" s="124"/>
      <c r="NED40"/>
      <c r="NEE40" s="124"/>
      <c r="NEF40"/>
      <c r="NEG40" s="124"/>
      <c r="NEH40"/>
      <c r="NEI40" s="124"/>
      <c r="NEJ40"/>
      <c r="NEK40" s="124"/>
      <c r="NEL40"/>
      <c r="NEM40" s="124"/>
      <c r="NEN40"/>
      <c r="NEO40" s="124"/>
      <c r="NEP40"/>
      <c r="NEQ40" s="124"/>
      <c r="NER40"/>
      <c r="NES40" s="124"/>
      <c r="NET40"/>
      <c r="NEU40" s="124"/>
      <c r="NEV40"/>
      <c r="NEW40" s="124"/>
      <c r="NEX40"/>
      <c r="NEY40" s="124"/>
      <c r="NEZ40"/>
      <c r="NFA40" s="124"/>
      <c r="NFB40"/>
      <c r="NFC40" s="124"/>
      <c r="NFD40"/>
      <c r="NFE40" s="124"/>
      <c r="NFF40"/>
      <c r="NFG40" s="124"/>
      <c r="NFH40"/>
      <c r="NFI40" s="124"/>
      <c r="NFJ40"/>
      <c r="NFK40" s="124"/>
      <c r="NFL40"/>
      <c r="NFM40" s="124"/>
      <c r="NFN40"/>
      <c r="NFO40" s="124"/>
      <c r="NFP40"/>
      <c r="NFQ40" s="124"/>
      <c r="NFR40"/>
      <c r="NFS40" s="124"/>
      <c r="NFT40"/>
      <c r="NFU40" s="124"/>
      <c r="NFV40"/>
      <c r="NFW40" s="124"/>
      <c r="NFX40"/>
      <c r="NFY40" s="124"/>
      <c r="NFZ40"/>
      <c r="NGA40" s="124"/>
      <c r="NGB40"/>
      <c r="NGC40" s="124"/>
      <c r="NGD40"/>
      <c r="NGE40" s="124"/>
      <c r="NGF40"/>
      <c r="NGG40" s="124"/>
      <c r="NGH40"/>
      <c r="NGI40" s="124"/>
      <c r="NGJ40"/>
      <c r="NGK40" s="124"/>
      <c r="NGL40"/>
      <c r="NGM40" s="124"/>
      <c r="NGN40"/>
      <c r="NGO40" s="124"/>
      <c r="NGP40"/>
      <c r="NGQ40" s="124"/>
      <c r="NGR40"/>
      <c r="NGS40" s="124"/>
      <c r="NGT40"/>
      <c r="NGU40" s="124"/>
      <c r="NGV40"/>
      <c r="NGW40" s="124"/>
      <c r="NGX40"/>
      <c r="NGY40" s="124"/>
      <c r="NGZ40"/>
      <c r="NHA40" s="124"/>
      <c r="NHB40"/>
      <c r="NHC40" s="124"/>
      <c r="NHD40"/>
      <c r="NHE40" s="124"/>
      <c r="NHF40"/>
      <c r="NHG40" s="124"/>
      <c r="NHH40"/>
      <c r="NHI40" s="124"/>
      <c r="NHJ40"/>
      <c r="NHK40" s="124"/>
      <c r="NHL40"/>
      <c r="NHM40" s="124"/>
      <c r="NHN40"/>
      <c r="NHO40" s="124"/>
      <c r="NHP40"/>
      <c r="NHQ40" s="124"/>
      <c r="NHR40"/>
      <c r="NHS40" s="124"/>
      <c r="NHT40"/>
      <c r="NHU40" s="124"/>
      <c r="NHV40"/>
      <c r="NHW40" s="124"/>
      <c r="NHX40"/>
      <c r="NHY40" s="124"/>
      <c r="NHZ40"/>
      <c r="NIA40" s="124"/>
      <c r="NIB40"/>
      <c r="NIC40" s="124"/>
      <c r="NID40"/>
      <c r="NIE40" s="124"/>
      <c r="NIF40"/>
      <c r="NIG40" s="124"/>
      <c r="NIH40"/>
      <c r="NII40" s="124"/>
      <c r="NIJ40"/>
      <c r="NIK40" s="124"/>
      <c r="NIL40"/>
      <c r="NIM40" s="124"/>
      <c r="NIN40"/>
      <c r="NIO40" s="124"/>
      <c r="NIP40"/>
      <c r="NIQ40" s="124"/>
      <c r="NIR40"/>
      <c r="NIS40" s="124"/>
      <c r="NIT40"/>
      <c r="NIU40" s="124"/>
      <c r="NIV40"/>
      <c r="NIW40" s="124"/>
      <c r="NIX40"/>
      <c r="NIY40" s="124"/>
      <c r="NIZ40"/>
      <c r="NJA40" s="124"/>
      <c r="NJB40"/>
      <c r="NJC40" s="124"/>
      <c r="NJD40"/>
      <c r="NJE40" s="124"/>
      <c r="NJF40"/>
      <c r="NJG40" s="124"/>
      <c r="NJH40"/>
      <c r="NJI40" s="124"/>
      <c r="NJJ40"/>
      <c r="NJK40" s="124"/>
      <c r="NJL40"/>
      <c r="NJM40" s="124"/>
      <c r="NJN40"/>
      <c r="NJO40" s="124"/>
      <c r="NJP40"/>
      <c r="NJQ40" s="124"/>
      <c r="NJR40"/>
      <c r="NJS40" s="124"/>
      <c r="NJT40"/>
      <c r="NJU40" s="124"/>
      <c r="NJV40"/>
      <c r="NJW40" s="124"/>
      <c r="NJX40"/>
      <c r="NJY40" s="124"/>
      <c r="NJZ40"/>
      <c r="NKA40" s="124"/>
      <c r="NKB40"/>
      <c r="NKC40" s="124"/>
      <c r="NKD40"/>
      <c r="NKE40" s="124"/>
      <c r="NKF40"/>
      <c r="NKG40" s="124"/>
      <c r="NKH40"/>
      <c r="NKI40" s="124"/>
      <c r="NKJ40"/>
      <c r="NKK40" s="124"/>
      <c r="NKL40"/>
      <c r="NKM40" s="124"/>
      <c r="NKN40"/>
      <c r="NKO40" s="124"/>
      <c r="NKP40"/>
      <c r="NKQ40" s="124"/>
      <c r="NKR40"/>
      <c r="NKS40" s="124"/>
      <c r="NKT40"/>
      <c r="NKU40" s="124"/>
      <c r="NKV40"/>
      <c r="NKW40" s="124"/>
      <c r="NKX40"/>
      <c r="NKY40" s="124"/>
      <c r="NKZ40"/>
      <c r="NLA40" s="124"/>
      <c r="NLB40"/>
      <c r="NLC40" s="124"/>
      <c r="NLD40"/>
      <c r="NLE40" s="124"/>
      <c r="NLF40"/>
      <c r="NLG40" s="124"/>
      <c r="NLH40"/>
      <c r="NLI40" s="124"/>
      <c r="NLJ40"/>
      <c r="NLK40" s="124"/>
      <c r="NLL40"/>
      <c r="NLM40" s="124"/>
      <c r="NLN40"/>
      <c r="NLO40" s="124"/>
      <c r="NLP40"/>
      <c r="NLQ40" s="124"/>
      <c r="NLR40"/>
      <c r="NLS40" s="124"/>
      <c r="NLT40"/>
      <c r="NLU40" s="124"/>
      <c r="NLV40"/>
      <c r="NLW40" s="124"/>
      <c r="NLX40"/>
      <c r="NLY40" s="124"/>
      <c r="NLZ40"/>
      <c r="NMA40" s="124"/>
      <c r="NMB40"/>
      <c r="NMC40" s="124"/>
      <c r="NMD40"/>
      <c r="NME40" s="124"/>
      <c r="NMF40"/>
      <c r="NMG40" s="124"/>
      <c r="NMH40"/>
      <c r="NMI40" s="124"/>
      <c r="NMJ40"/>
      <c r="NMK40" s="124"/>
      <c r="NML40"/>
      <c r="NMM40" s="124"/>
      <c r="NMN40"/>
      <c r="NMO40" s="124"/>
      <c r="NMP40"/>
      <c r="NMQ40" s="124"/>
      <c r="NMR40"/>
      <c r="NMS40" s="124"/>
      <c r="NMT40"/>
      <c r="NMU40" s="124"/>
      <c r="NMV40"/>
      <c r="NMW40" s="124"/>
      <c r="NMX40"/>
      <c r="NMY40" s="124"/>
      <c r="NMZ40"/>
      <c r="NNA40" s="124"/>
      <c r="NNB40"/>
      <c r="NNC40" s="124"/>
      <c r="NND40"/>
      <c r="NNE40" s="124"/>
      <c r="NNF40"/>
      <c r="NNG40" s="124"/>
      <c r="NNH40"/>
      <c r="NNI40" s="124"/>
      <c r="NNJ40"/>
      <c r="NNK40" s="124"/>
      <c r="NNL40"/>
      <c r="NNM40" s="124"/>
      <c r="NNN40"/>
      <c r="NNO40" s="124"/>
      <c r="NNP40"/>
      <c r="NNQ40" s="124"/>
      <c r="NNR40"/>
      <c r="NNS40" s="124"/>
      <c r="NNT40"/>
      <c r="NNU40" s="124"/>
      <c r="NNV40"/>
      <c r="NNW40" s="124"/>
      <c r="NNX40"/>
      <c r="NNY40" s="124"/>
      <c r="NNZ40"/>
      <c r="NOA40" s="124"/>
      <c r="NOB40"/>
      <c r="NOC40" s="124"/>
      <c r="NOD40"/>
      <c r="NOE40" s="124"/>
      <c r="NOF40"/>
      <c r="NOG40" s="124"/>
      <c r="NOH40"/>
      <c r="NOI40" s="124"/>
      <c r="NOJ40"/>
      <c r="NOK40" s="124"/>
      <c r="NOL40"/>
      <c r="NOM40" s="124"/>
      <c r="NON40"/>
      <c r="NOO40" s="124"/>
      <c r="NOP40"/>
      <c r="NOQ40" s="124"/>
      <c r="NOR40"/>
      <c r="NOS40" s="124"/>
      <c r="NOT40"/>
      <c r="NOU40" s="124"/>
      <c r="NOV40"/>
      <c r="NOW40" s="124"/>
      <c r="NOX40"/>
      <c r="NOY40" s="124"/>
      <c r="NOZ40"/>
      <c r="NPA40" s="124"/>
      <c r="NPB40"/>
      <c r="NPC40" s="124"/>
      <c r="NPD40"/>
      <c r="NPE40" s="124"/>
      <c r="NPF40"/>
      <c r="NPG40" s="124"/>
      <c r="NPH40"/>
      <c r="NPI40" s="124"/>
      <c r="NPJ40"/>
      <c r="NPK40" s="124"/>
      <c r="NPL40"/>
      <c r="NPM40" s="124"/>
      <c r="NPN40"/>
      <c r="NPO40" s="124"/>
      <c r="NPP40"/>
      <c r="NPQ40" s="124"/>
      <c r="NPR40"/>
      <c r="NPS40" s="124"/>
      <c r="NPT40"/>
      <c r="NPU40" s="124"/>
      <c r="NPV40"/>
      <c r="NPW40" s="124"/>
      <c r="NPX40"/>
      <c r="NPY40" s="124"/>
      <c r="NPZ40"/>
      <c r="NQA40" s="124"/>
      <c r="NQB40"/>
      <c r="NQC40" s="124"/>
      <c r="NQD40"/>
      <c r="NQE40" s="124"/>
      <c r="NQF40"/>
      <c r="NQG40" s="124"/>
      <c r="NQH40"/>
      <c r="NQI40" s="124"/>
      <c r="NQJ40"/>
      <c r="NQK40" s="124"/>
      <c r="NQL40"/>
      <c r="NQM40" s="124"/>
      <c r="NQN40"/>
      <c r="NQO40" s="124"/>
      <c r="NQP40"/>
      <c r="NQQ40" s="124"/>
      <c r="NQR40"/>
      <c r="NQS40" s="124"/>
      <c r="NQT40"/>
      <c r="NQU40" s="124"/>
      <c r="NQV40"/>
      <c r="NQW40" s="124"/>
      <c r="NQX40"/>
      <c r="NQY40" s="124"/>
      <c r="NQZ40"/>
      <c r="NRA40" s="124"/>
      <c r="NRB40"/>
      <c r="NRC40" s="124"/>
      <c r="NRD40"/>
      <c r="NRE40" s="124"/>
      <c r="NRF40"/>
      <c r="NRG40" s="124"/>
      <c r="NRH40"/>
      <c r="NRI40" s="124"/>
      <c r="NRJ40"/>
      <c r="NRK40" s="124"/>
      <c r="NRL40"/>
      <c r="NRM40" s="124"/>
      <c r="NRN40"/>
      <c r="NRO40" s="124"/>
      <c r="NRP40"/>
      <c r="NRQ40" s="124"/>
      <c r="NRR40"/>
      <c r="NRS40" s="124"/>
      <c r="NRT40"/>
      <c r="NRU40" s="124"/>
      <c r="NRV40"/>
      <c r="NRW40" s="124"/>
      <c r="NRX40"/>
      <c r="NRY40" s="124"/>
      <c r="NRZ40"/>
      <c r="NSA40" s="124"/>
      <c r="NSB40"/>
      <c r="NSC40" s="124"/>
      <c r="NSD40"/>
      <c r="NSE40" s="124"/>
      <c r="NSF40"/>
      <c r="NSG40" s="124"/>
      <c r="NSH40"/>
      <c r="NSI40" s="124"/>
      <c r="NSJ40"/>
      <c r="NSK40" s="124"/>
      <c r="NSL40"/>
      <c r="NSM40" s="124"/>
      <c r="NSN40"/>
      <c r="NSO40" s="124"/>
      <c r="NSP40"/>
      <c r="NSQ40" s="124"/>
      <c r="NSR40"/>
      <c r="NSS40" s="124"/>
      <c r="NST40"/>
      <c r="NSU40" s="124"/>
      <c r="NSV40"/>
      <c r="NSW40" s="124"/>
      <c r="NSX40"/>
      <c r="NSY40" s="124"/>
      <c r="NSZ40"/>
      <c r="NTA40" s="124"/>
      <c r="NTB40"/>
      <c r="NTC40" s="124"/>
      <c r="NTD40"/>
      <c r="NTE40" s="124"/>
      <c r="NTF40"/>
      <c r="NTG40" s="124"/>
      <c r="NTH40"/>
      <c r="NTI40" s="124"/>
      <c r="NTJ40"/>
      <c r="NTK40" s="124"/>
      <c r="NTL40"/>
      <c r="NTM40" s="124"/>
      <c r="NTN40"/>
      <c r="NTO40" s="124"/>
      <c r="NTP40"/>
      <c r="NTQ40" s="124"/>
      <c r="NTR40"/>
      <c r="NTS40" s="124"/>
      <c r="NTT40"/>
      <c r="NTU40" s="124"/>
      <c r="NTV40"/>
      <c r="NTW40" s="124"/>
      <c r="NTX40"/>
      <c r="NTY40" s="124"/>
      <c r="NTZ40"/>
      <c r="NUA40" s="124"/>
      <c r="NUB40"/>
      <c r="NUC40" s="124"/>
      <c r="NUD40"/>
      <c r="NUE40" s="124"/>
      <c r="NUF40"/>
      <c r="NUG40" s="124"/>
      <c r="NUH40"/>
      <c r="NUI40" s="124"/>
      <c r="NUJ40"/>
      <c r="NUK40" s="124"/>
      <c r="NUL40"/>
      <c r="NUM40" s="124"/>
      <c r="NUN40"/>
      <c r="NUO40" s="124"/>
      <c r="NUP40"/>
      <c r="NUQ40" s="124"/>
      <c r="NUR40"/>
      <c r="NUS40" s="124"/>
      <c r="NUT40"/>
      <c r="NUU40" s="124"/>
      <c r="NUV40"/>
      <c r="NUW40" s="124"/>
      <c r="NUX40"/>
      <c r="NUY40" s="124"/>
      <c r="NUZ40"/>
      <c r="NVA40" s="124"/>
      <c r="NVB40"/>
      <c r="NVC40" s="124"/>
      <c r="NVD40"/>
      <c r="NVE40" s="124"/>
      <c r="NVF40"/>
      <c r="NVG40" s="124"/>
      <c r="NVH40"/>
      <c r="NVI40" s="124"/>
      <c r="NVJ40"/>
      <c r="NVK40" s="124"/>
      <c r="NVL40"/>
      <c r="NVM40" s="124"/>
      <c r="NVN40"/>
      <c r="NVO40" s="124"/>
      <c r="NVP40"/>
      <c r="NVQ40" s="124"/>
      <c r="NVR40"/>
      <c r="NVS40" s="124"/>
      <c r="NVT40"/>
      <c r="NVU40" s="124"/>
      <c r="NVV40"/>
      <c r="NVW40" s="124"/>
      <c r="NVX40"/>
      <c r="NVY40" s="124"/>
      <c r="NVZ40"/>
      <c r="NWA40" s="124"/>
      <c r="NWB40"/>
      <c r="NWC40" s="124"/>
      <c r="NWD40"/>
      <c r="NWE40" s="124"/>
      <c r="NWF40"/>
      <c r="NWG40" s="124"/>
      <c r="NWH40"/>
      <c r="NWI40" s="124"/>
      <c r="NWJ40"/>
      <c r="NWK40" s="124"/>
      <c r="NWL40"/>
      <c r="NWM40" s="124"/>
      <c r="NWN40"/>
      <c r="NWO40" s="124"/>
      <c r="NWP40"/>
      <c r="NWQ40" s="124"/>
      <c r="NWR40"/>
      <c r="NWS40" s="124"/>
      <c r="NWT40"/>
      <c r="NWU40" s="124"/>
      <c r="NWV40"/>
      <c r="NWW40" s="124"/>
      <c r="NWX40"/>
      <c r="NWY40" s="124"/>
      <c r="NWZ40"/>
      <c r="NXA40" s="124"/>
      <c r="NXB40"/>
      <c r="NXC40" s="124"/>
      <c r="NXD40"/>
      <c r="NXE40" s="124"/>
      <c r="NXF40"/>
      <c r="NXG40" s="124"/>
      <c r="NXH40"/>
      <c r="NXI40" s="124"/>
      <c r="NXJ40"/>
      <c r="NXK40" s="124"/>
      <c r="NXL40"/>
      <c r="NXM40" s="124"/>
      <c r="NXN40"/>
      <c r="NXO40" s="124"/>
      <c r="NXP40"/>
      <c r="NXQ40" s="124"/>
      <c r="NXR40"/>
      <c r="NXS40" s="124"/>
      <c r="NXT40"/>
      <c r="NXU40" s="124"/>
      <c r="NXV40"/>
      <c r="NXW40" s="124"/>
      <c r="NXX40"/>
      <c r="NXY40" s="124"/>
      <c r="NXZ40"/>
      <c r="NYA40" s="124"/>
      <c r="NYB40"/>
      <c r="NYC40" s="124"/>
      <c r="NYD40"/>
      <c r="NYE40" s="124"/>
      <c r="NYF40"/>
      <c r="NYG40" s="124"/>
      <c r="NYH40"/>
      <c r="NYI40" s="124"/>
      <c r="NYJ40"/>
      <c r="NYK40" s="124"/>
      <c r="NYL40"/>
      <c r="NYM40" s="124"/>
      <c r="NYN40"/>
      <c r="NYO40" s="124"/>
      <c r="NYP40"/>
      <c r="NYQ40" s="124"/>
      <c r="NYR40"/>
      <c r="NYS40" s="124"/>
      <c r="NYT40"/>
      <c r="NYU40" s="124"/>
      <c r="NYV40"/>
      <c r="NYW40" s="124"/>
      <c r="NYX40"/>
      <c r="NYY40" s="124"/>
      <c r="NYZ40"/>
      <c r="NZA40" s="124"/>
      <c r="NZB40"/>
      <c r="NZC40" s="124"/>
      <c r="NZD40"/>
      <c r="NZE40" s="124"/>
      <c r="NZF40"/>
      <c r="NZG40" s="124"/>
      <c r="NZH40"/>
      <c r="NZI40" s="124"/>
      <c r="NZJ40"/>
      <c r="NZK40" s="124"/>
      <c r="NZL40"/>
      <c r="NZM40" s="124"/>
      <c r="NZN40"/>
      <c r="NZO40" s="124"/>
      <c r="NZP40"/>
      <c r="NZQ40" s="124"/>
      <c r="NZR40"/>
      <c r="NZS40" s="124"/>
      <c r="NZT40"/>
      <c r="NZU40" s="124"/>
      <c r="NZV40"/>
      <c r="NZW40" s="124"/>
      <c r="NZX40"/>
      <c r="NZY40" s="124"/>
      <c r="NZZ40"/>
      <c r="OAA40" s="124"/>
      <c r="OAB40"/>
      <c r="OAC40" s="124"/>
      <c r="OAD40"/>
      <c r="OAE40" s="124"/>
      <c r="OAF40"/>
      <c r="OAG40" s="124"/>
      <c r="OAH40"/>
      <c r="OAI40" s="124"/>
      <c r="OAJ40"/>
      <c r="OAK40" s="124"/>
      <c r="OAL40"/>
      <c r="OAM40" s="124"/>
      <c r="OAN40"/>
      <c r="OAO40" s="124"/>
      <c r="OAP40"/>
      <c r="OAQ40" s="124"/>
      <c r="OAR40"/>
      <c r="OAS40" s="124"/>
      <c r="OAT40"/>
      <c r="OAU40" s="124"/>
      <c r="OAV40"/>
      <c r="OAW40" s="124"/>
      <c r="OAX40"/>
      <c r="OAY40" s="124"/>
      <c r="OAZ40"/>
      <c r="OBA40" s="124"/>
      <c r="OBB40"/>
      <c r="OBC40" s="124"/>
      <c r="OBD40"/>
      <c r="OBE40" s="124"/>
      <c r="OBF40"/>
      <c r="OBG40" s="124"/>
      <c r="OBH40"/>
      <c r="OBI40" s="124"/>
      <c r="OBJ40"/>
      <c r="OBK40" s="124"/>
      <c r="OBL40"/>
      <c r="OBM40" s="124"/>
      <c r="OBN40"/>
      <c r="OBO40" s="124"/>
      <c r="OBP40"/>
      <c r="OBQ40" s="124"/>
      <c r="OBR40"/>
      <c r="OBS40" s="124"/>
      <c r="OBT40"/>
      <c r="OBU40" s="124"/>
      <c r="OBV40"/>
      <c r="OBW40" s="124"/>
      <c r="OBX40"/>
      <c r="OBY40" s="124"/>
      <c r="OBZ40"/>
      <c r="OCA40" s="124"/>
      <c r="OCB40"/>
      <c r="OCC40" s="124"/>
      <c r="OCD40"/>
      <c r="OCE40" s="124"/>
      <c r="OCF40"/>
      <c r="OCG40" s="124"/>
      <c r="OCH40"/>
      <c r="OCI40" s="124"/>
      <c r="OCJ40"/>
      <c r="OCK40" s="124"/>
      <c r="OCL40"/>
      <c r="OCM40" s="124"/>
      <c r="OCN40"/>
      <c r="OCO40" s="124"/>
      <c r="OCP40"/>
      <c r="OCQ40" s="124"/>
      <c r="OCR40"/>
      <c r="OCS40" s="124"/>
      <c r="OCT40"/>
      <c r="OCU40" s="124"/>
      <c r="OCV40"/>
      <c r="OCW40" s="124"/>
      <c r="OCX40"/>
      <c r="OCY40" s="124"/>
      <c r="OCZ40"/>
      <c r="ODA40" s="124"/>
      <c r="ODB40"/>
      <c r="ODC40" s="124"/>
      <c r="ODD40"/>
      <c r="ODE40" s="124"/>
      <c r="ODF40"/>
      <c r="ODG40" s="124"/>
      <c r="ODH40"/>
      <c r="ODI40" s="124"/>
      <c r="ODJ40"/>
      <c r="ODK40" s="124"/>
      <c r="ODL40"/>
      <c r="ODM40" s="124"/>
      <c r="ODN40"/>
      <c r="ODO40" s="124"/>
      <c r="ODP40"/>
      <c r="ODQ40" s="124"/>
      <c r="ODR40"/>
      <c r="ODS40" s="124"/>
      <c r="ODT40"/>
      <c r="ODU40" s="124"/>
      <c r="ODV40"/>
      <c r="ODW40" s="124"/>
      <c r="ODX40"/>
      <c r="ODY40" s="124"/>
      <c r="ODZ40"/>
      <c r="OEA40" s="124"/>
      <c r="OEB40"/>
      <c r="OEC40" s="124"/>
      <c r="OED40"/>
      <c r="OEE40" s="124"/>
      <c r="OEF40"/>
      <c r="OEG40" s="124"/>
      <c r="OEH40"/>
      <c r="OEI40" s="124"/>
      <c r="OEJ40"/>
      <c r="OEK40" s="124"/>
      <c r="OEL40"/>
      <c r="OEM40" s="124"/>
      <c r="OEN40"/>
      <c r="OEO40" s="124"/>
      <c r="OEP40"/>
      <c r="OEQ40" s="124"/>
      <c r="OER40"/>
      <c r="OES40" s="124"/>
      <c r="OET40"/>
      <c r="OEU40" s="124"/>
      <c r="OEV40"/>
      <c r="OEW40" s="124"/>
      <c r="OEX40"/>
      <c r="OEY40" s="124"/>
      <c r="OEZ40"/>
      <c r="OFA40" s="124"/>
      <c r="OFB40"/>
      <c r="OFC40" s="124"/>
      <c r="OFD40"/>
      <c r="OFE40" s="124"/>
      <c r="OFF40"/>
      <c r="OFG40" s="124"/>
      <c r="OFH40"/>
      <c r="OFI40" s="124"/>
      <c r="OFJ40"/>
      <c r="OFK40" s="124"/>
      <c r="OFL40"/>
      <c r="OFM40" s="124"/>
      <c r="OFN40"/>
      <c r="OFO40" s="124"/>
      <c r="OFP40"/>
      <c r="OFQ40" s="124"/>
      <c r="OFR40"/>
      <c r="OFS40" s="124"/>
      <c r="OFT40"/>
      <c r="OFU40" s="124"/>
      <c r="OFV40"/>
      <c r="OFW40" s="124"/>
      <c r="OFX40"/>
      <c r="OFY40" s="124"/>
      <c r="OFZ40"/>
      <c r="OGA40" s="124"/>
      <c r="OGB40"/>
      <c r="OGC40" s="124"/>
      <c r="OGD40"/>
      <c r="OGE40" s="124"/>
      <c r="OGF40"/>
      <c r="OGG40" s="124"/>
      <c r="OGH40"/>
      <c r="OGI40" s="124"/>
      <c r="OGJ40"/>
      <c r="OGK40" s="124"/>
      <c r="OGL40"/>
      <c r="OGM40" s="124"/>
      <c r="OGN40"/>
      <c r="OGO40" s="124"/>
      <c r="OGP40"/>
      <c r="OGQ40" s="124"/>
      <c r="OGR40"/>
      <c r="OGS40" s="124"/>
      <c r="OGT40"/>
      <c r="OGU40" s="124"/>
      <c r="OGV40"/>
      <c r="OGW40" s="124"/>
      <c r="OGX40"/>
      <c r="OGY40" s="124"/>
      <c r="OGZ40"/>
      <c r="OHA40" s="124"/>
      <c r="OHB40"/>
      <c r="OHC40" s="124"/>
      <c r="OHD40"/>
      <c r="OHE40" s="124"/>
      <c r="OHF40"/>
      <c r="OHG40" s="124"/>
      <c r="OHH40"/>
      <c r="OHI40" s="124"/>
      <c r="OHJ40"/>
      <c r="OHK40" s="124"/>
      <c r="OHL40"/>
      <c r="OHM40" s="124"/>
      <c r="OHN40"/>
      <c r="OHO40" s="124"/>
      <c r="OHP40"/>
      <c r="OHQ40" s="124"/>
      <c r="OHR40"/>
      <c r="OHS40" s="124"/>
      <c r="OHT40"/>
      <c r="OHU40" s="124"/>
      <c r="OHV40"/>
      <c r="OHW40" s="124"/>
      <c r="OHX40"/>
      <c r="OHY40" s="124"/>
      <c r="OHZ40"/>
      <c r="OIA40" s="124"/>
      <c r="OIB40"/>
      <c r="OIC40" s="124"/>
      <c r="OID40"/>
      <c r="OIE40" s="124"/>
      <c r="OIF40"/>
      <c r="OIG40" s="124"/>
      <c r="OIH40"/>
      <c r="OII40" s="124"/>
      <c r="OIJ40"/>
      <c r="OIK40" s="124"/>
      <c r="OIL40"/>
      <c r="OIM40" s="124"/>
      <c r="OIN40"/>
      <c r="OIO40" s="124"/>
      <c r="OIP40"/>
      <c r="OIQ40" s="124"/>
      <c r="OIR40"/>
      <c r="OIS40" s="124"/>
      <c r="OIT40"/>
      <c r="OIU40" s="124"/>
      <c r="OIV40"/>
      <c r="OIW40" s="124"/>
      <c r="OIX40"/>
      <c r="OIY40" s="124"/>
      <c r="OIZ40"/>
      <c r="OJA40" s="124"/>
      <c r="OJB40"/>
      <c r="OJC40" s="124"/>
      <c r="OJD40"/>
      <c r="OJE40" s="124"/>
      <c r="OJF40"/>
      <c r="OJG40" s="124"/>
      <c r="OJH40"/>
      <c r="OJI40" s="124"/>
      <c r="OJJ40"/>
      <c r="OJK40" s="124"/>
      <c r="OJL40"/>
      <c r="OJM40" s="124"/>
      <c r="OJN40"/>
      <c r="OJO40" s="124"/>
      <c r="OJP40"/>
      <c r="OJQ40" s="124"/>
      <c r="OJR40"/>
      <c r="OJS40" s="124"/>
      <c r="OJT40"/>
      <c r="OJU40" s="124"/>
      <c r="OJV40"/>
      <c r="OJW40" s="124"/>
      <c r="OJX40"/>
      <c r="OJY40" s="124"/>
      <c r="OJZ40"/>
      <c r="OKA40" s="124"/>
      <c r="OKB40"/>
      <c r="OKC40" s="124"/>
      <c r="OKD40"/>
      <c r="OKE40" s="124"/>
      <c r="OKF40"/>
      <c r="OKG40" s="124"/>
      <c r="OKH40"/>
      <c r="OKI40" s="124"/>
      <c r="OKJ40"/>
      <c r="OKK40" s="124"/>
      <c r="OKL40"/>
      <c r="OKM40" s="124"/>
      <c r="OKN40"/>
      <c r="OKO40" s="124"/>
      <c r="OKP40"/>
      <c r="OKQ40" s="124"/>
      <c r="OKR40"/>
      <c r="OKS40" s="124"/>
      <c r="OKT40"/>
      <c r="OKU40" s="124"/>
      <c r="OKV40"/>
      <c r="OKW40" s="124"/>
      <c r="OKX40"/>
      <c r="OKY40" s="124"/>
      <c r="OKZ40"/>
      <c r="OLA40" s="124"/>
      <c r="OLB40"/>
      <c r="OLC40" s="124"/>
      <c r="OLD40"/>
      <c r="OLE40" s="124"/>
      <c r="OLF40"/>
      <c r="OLG40" s="124"/>
      <c r="OLH40"/>
      <c r="OLI40" s="124"/>
      <c r="OLJ40"/>
      <c r="OLK40" s="124"/>
      <c r="OLL40"/>
      <c r="OLM40" s="124"/>
      <c r="OLN40"/>
      <c r="OLO40" s="124"/>
      <c r="OLP40"/>
      <c r="OLQ40" s="124"/>
      <c r="OLR40"/>
      <c r="OLS40" s="124"/>
      <c r="OLT40"/>
      <c r="OLU40" s="124"/>
      <c r="OLV40"/>
      <c r="OLW40" s="124"/>
      <c r="OLX40"/>
      <c r="OLY40" s="124"/>
      <c r="OLZ40"/>
      <c r="OMA40" s="124"/>
      <c r="OMB40"/>
      <c r="OMC40" s="124"/>
      <c r="OMD40"/>
      <c r="OME40" s="124"/>
      <c r="OMF40"/>
      <c r="OMG40" s="124"/>
      <c r="OMH40"/>
      <c r="OMI40" s="124"/>
      <c r="OMJ40"/>
      <c r="OMK40" s="124"/>
      <c r="OML40"/>
      <c r="OMM40" s="124"/>
      <c r="OMN40"/>
      <c r="OMO40" s="124"/>
      <c r="OMP40"/>
      <c r="OMQ40" s="124"/>
      <c r="OMR40"/>
      <c r="OMS40" s="124"/>
      <c r="OMT40"/>
      <c r="OMU40" s="124"/>
      <c r="OMV40"/>
      <c r="OMW40" s="124"/>
      <c r="OMX40"/>
      <c r="OMY40" s="124"/>
      <c r="OMZ40"/>
      <c r="ONA40" s="124"/>
      <c r="ONB40"/>
      <c r="ONC40" s="124"/>
      <c r="OND40"/>
      <c r="ONE40" s="124"/>
      <c r="ONF40"/>
      <c r="ONG40" s="124"/>
      <c r="ONH40"/>
      <c r="ONI40" s="124"/>
      <c r="ONJ40"/>
      <c r="ONK40" s="124"/>
      <c r="ONL40"/>
      <c r="ONM40" s="124"/>
      <c r="ONN40"/>
      <c r="ONO40" s="124"/>
      <c r="ONP40"/>
      <c r="ONQ40" s="124"/>
      <c r="ONR40"/>
      <c r="ONS40" s="124"/>
      <c r="ONT40"/>
      <c r="ONU40" s="124"/>
      <c r="ONV40"/>
      <c r="ONW40" s="124"/>
      <c r="ONX40"/>
      <c r="ONY40" s="124"/>
      <c r="ONZ40"/>
      <c r="OOA40" s="124"/>
      <c r="OOB40"/>
      <c r="OOC40" s="124"/>
      <c r="OOD40"/>
      <c r="OOE40" s="124"/>
      <c r="OOF40"/>
      <c r="OOG40" s="124"/>
      <c r="OOH40"/>
      <c r="OOI40" s="124"/>
      <c r="OOJ40"/>
      <c r="OOK40" s="124"/>
      <c r="OOL40"/>
      <c r="OOM40" s="124"/>
      <c r="OON40"/>
      <c r="OOO40" s="124"/>
      <c r="OOP40"/>
      <c r="OOQ40" s="124"/>
      <c r="OOR40"/>
      <c r="OOS40" s="124"/>
      <c r="OOT40"/>
      <c r="OOU40" s="124"/>
      <c r="OOV40"/>
      <c r="OOW40" s="124"/>
      <c r="OOX40"/>
      <c r="OOY40" s="124"/>
      <c r="OOZ40"/>
      <c r="OPA40" s="124"/>
      <c r="OPB40"/>
      <c r="OPC40" s="124"/>
      <c r="OPD40"/>
      <c r="OPE40" s="124"/>
      <c r="OPF40"/>
      <c r="OPG40" s="124"/>
      <c r="OPH40"/>
      <c r="OPI40" s="124"/>
      <c r="OPJ40"/>
      <c r="OPK40" s="124"/>
      <c r="OPL40"/>
      <c r="OPM40" s="124"/>
      <c r="OPN40"/>
      <c r="OPO40" s="124"/>
      <c r="OPP40"/>
      <c r="OPQ40" s="124"/>
      <c r="OPR40"/>
      <c r="OPS40" s="124"/>
      <c r="OPT40"/>
      <c r="OPU40" s="124"/>
      <c r="OPV40"/>
      <c r="OPW40" s="124"/>
      <c r="OPX40"/>
      <c r="OPY40" s="124"/>
      <c r="OPZ40"/>
      <c r="OQA40" s="124"/>
      <c r="OQB40"/>
      <c r="OQC40" s="124"/>
      <c r="OQD40"/>
      <c r="OQE40" s="124"/>
      <c r="OQF40"/>
      <c r="OQG40" s="124"/>
      <c r="OQH40"/>
      <c r="OQI40" s="124"/>
      <c r="OQJ40"/>
      <c r="OQK40" s="124"/>
      <c r="OQL40"/>
      <c r="OQM40" s="124"/>
      <c r="OQN40"/>
      <c r="OQO40" s="124"/>
      <c r="OQP40"/>
      <c r="OQQ40" s="124"/>
      <c r="OQR40"/>
      <c r="OQS40" s="124"/>
      <c r="OQT40"/>
      <c r="OQU40" s="124"/>
      <c r="OQV40"/>
      <c r="OQW40" s="124"/>
      <c r="OQX40"/>
      <c r="OQY40" s="124"/>
      <c r="OQZ40"/>
      <c r="ORA40" s="124"/>
      <c r="ORB40"/>
      <c r="ORC40" s="124"/>
      <c r="ORD40"/>
      <c r="ORE40" s="124"/>
      <c r="ORF40"/>
      <c r="ORG40" s="124"/>
      <c r="ORH40"/>
      <c r="ORI40" s="124"/>
      <c r="ORJ40"/>
      <c r="ORK40" s="124"/>
      <c r="ORL40"/>
      <c r="ORM40" s="124"/>
      <c r="ORN40"/>
      <c r="ORO40" s="124"/>
      <c r="ORP40"/>
      <c r="ORQ40" s="124"/>
      <c r="ORR40"/>
      <c r="ORS40" s="124"/>
      <c r="ORT40"/>
      <c r="ORU40" s="124"/>
      <c r="ORV40"/>
      <c r="ORW40" s="124"/>
      <c r="ORX40"/>
      <c r="ORY40" s="124"/>
      <c r="ORZ40"/>
      <c r="OSA40" s="124"/>
      <c r="OSB40"/>
      <c r="OSC40" s="124"/>
      <c r="OSD40"/>
      <c r="OSE40" s="124"/>
      <c r="OSF40"/>
      <c r="OSG40" s="124"/>
      <c r="OSH40"/>
      <c r="OSI40" s="124"/>
      <c r="OSJ40"/>
      <c r="OSK40" s="124"/>
      <c r="OSL40"/>
      <c r="OSM40" s="124"/>
      <c r="OSN40"/>
      <c r="OSO40" s="124"/>
      <c r="OSP40"/>
      <c r="OSQ40" s="124"/>
      <c r="OSR40"/>
      <c r="OSS40" s="124"/>
      <c r="OST40"/>
      <c r="OSU40" s="124"/>
      <c r="OSV40"/>
      <c r="OSW40" s="124"/>
      <c r="OSX40"/>
      <c r="OSY40" s="124"/>
      <c r="OSZ40"/>
      <c r="OTA40" s="124"/>
      <c r="OTB40"/>
      <c r="OTC40" s="124"/>
      <c r="OTD40"/>
      <c r="OTE40" s="124"/>
      <c r="OTF40"/>
      <c r="OTG40" s="124"/>
      <c r="OTH40"/>
      <c r="OTI40" s="124"/>
      <c r="OTJ40"/>
      <c r="OTK40" s="124"/>
      <c r="OTL40"/>
      <c r="OTM40" s="124"/>
      <c r="OTN40"/>
      <c r="OTO40" s="124"/>
      <c r="OTP40"/>
      <c r="OTQ40" s="124"/>
      <c r="OTR40"/>
      <c r="OTS40" s="124"/>
      <c r="OTT40"/>
      <c r="OTU40" s="124"/>
      <c r="OTV40"/>
      <c r="OTW40" s="124"/>
      <c r="OTX40"/>
      <c r="OTY40" s="124"/>
      <c r="OTZ40"/>
      <c r="OUA40" s="124"/>
      <c r="OUB40"/>
      <c r="OUC40" s="124"/>
      <c r="OUD40"/>
      <c r="OUE40" s="124"/>
      <c r="OUF40"/>
      <c r="OUG40" s="124"/>
      <c r="OUH40"/>
      <c r="OUI40" s="124"/>
      <c r="OUJ40"/>
      <c r="OUK40" s="124"/>
      <c r="OUL40"/>
      <c r="OUM40" s="124"/>
      <c r="OUN40"/>
      <c r="OUO40" s="124"/>
      <c r="OUP40"/>
      <c r="OUQ40" s="124"/>
      <c r="OUR40"/>
      <c r="OUS40" s="124"/>
      <c r="OUT40"/>
      <c r="OUU40" s="124"/>
      <c r="OUV40"/>
      <c r="OUW40" s="124"/>
      <c r="OUX40"/>
      <c r="OUY40" s="124"/>
      <c r="OUZ40"/>
      <c r="OVA40" s="124"/>
      <c r="OVB40"/>
      <c r="OVC40" s="124"/>
      <c r="OVD40"/>
      <c r="OVE40" s="124"/>
      <c r="OVF40"/>
      <c r="OVG40" s="124"/>
      <c r="OVH40"/>
      <c r="OVI40" s="124"/>
      <c r="OVJ40"/>
      <c r="OVK40" s="124"/>
      <c r="OVL40"/>
      <c r="OVM40" s="124"/>
      <c r="OVN40"/>
      <c r="OVO40" s="124"/>
      <c r="OVP40"/>
      <c r="OVQ40" s="124"/>
      <c r="OVR40"/>
      <c r="OVS40" s="124"/>
      <c r="OVT40"/>
      <c r="OVU40" s="124"/>
      <c r="OVV40"/>
      <c r="OVW40" s="124"/>
      <c r="OVX40"/>
      <c r="OVY40" s="124"/>
      <c r="OVZ40"/>
      <c r="OWA40" s="124"/>
      <c r="OWB40"/>
      <c r="OWC40" s="124"/>
      <c r="OWD40"/>
      <c r="OWE40" s="124"/>
      <c r="OWF40"/>
      <c r="OWG40" s="124"/>
      <c r="OWH40"/>
      <c r="OWI40" s="124"/>
      <c r="OWJ40"/>
      <c r="OWK40" s="124"/>
      <c r="OWL40"/>
      <c r="OWM40" s="124"/>
      <c r="OWN40"/>
      <c r="OWO40" s="124"/>
      <c r="OWP40"/>
      <c r="OWQ40" s="124"/>
      <c r="OWR40"/>
      <c r="OWS40" s="124"/>
      <c r="OWT40"/>
      <c r="OWU40" s="124"/>
      <c r="OWV40"/>
      <c r="OWW40" s="124"/>
      <c r="OWX40"/>
      <c r="OWY40" s="124"/>
      <c r="OWZ40"/>
      <c r="OXA40" s="124"/>
      <c r="OXB40"/>
      <c r="OXC40" s="124"/>
      <c r="OXD40"/>
      <c r="OXE40" s="124"/>
      <c r="OXF40"/>
      <c r="OXG40" s="124"/>
      <c r="OXH40"/>
      <c r="OXI40" s="124"/>
      <c r="OXJ40"/>
      <c r="OXK40" s="124"/>
      <c r="OXL40"/>
      <c r="OXM40" s="124"/>
      <c r="OXN40"/>
      <c r="OXO40" s="124"/>
      <c r="OXP40"/>
      <c r="OXQ40" s="124"/>
      <c r="OXR40"/>
      <c r="OXS40" s="124"/>
      <c r="OXT40"/>
      <c r="OXU40" s="124"/>
      <c r="OXV40"/>
      <c r="OXW40" s="124"/>
      <c r="OXX40"/>
      <c r="OXY40" s="124"/>
      <c r="OXZ40"/>
      <c r="OYA40" s="124"/>
      <c r="OYB40"/>
      <c r="OYC40" s="124"/>
      <c r="OYD40"/>
      <c r="OYE40" s="124"/>
      <c r="OYF40"/>
      <c r="OYG40" s="124"/>
      <c r="OYH40"/>
      <c r="OYI40" s="124"/>
      <c r="OYJ40"/>
      <c r="OYK40" s="124"/>
      <c r="OYL40"/>
      <c r="OYM40" s="124"/>
      <c r="OYN40"/>
      <c r="OYO40" s="124"/>
      <c r="OYP40"/>
      <c r="OYQ40" s="124"/>
      <c r="OYR40"/>
      <c r="OYS40" s="124"/>
      <c r="OYT40"/>
      <c r="OYU40" s="124"/>
      <c r="OYV40"/>
      <c r="OYW40" s="124"/>
      <c r="OYX40"/>
      <c r="OYY40" s="124"/>
      <c r="OYZ40"/>
      <c r="OZA40" s="124"/>
      <c r="OZB40"/>
      <c r="OZC40" s="124"/>
      <c r="OZD40"/>
      <c r="OZE40" s="124"/>
      <c r="OZF40"/>
      <c r="OZG40" s="124"/>
      <c r="OZH40"/>
      <c r="OZI40" s="124"/>
      <c r="OZJ40"/>
      <c r="OZK40" s="124"/>
      <c r="OZL40"/>
      <c r="OZM40" s="124"/>
      <c r="OZN40"/>
      <c r="OZO40" s="124"/>
      <c r="OZP40"/>
      <c r="OZQ40" s="124"/>
      <c r="OZR40"/>
      <c r="OZS40" s="124"/>
      <c r="OZT40"/>
      <c r="OZU40" s="124"/>
      <c r="OZV40"/>
      <c r="OZW40" s="124"/>
      <c r="OZX40"/>
      <c r="OZY40" s="124"/>
      <c r="OZZ40"/>
      <c r="PAA40" s="124"/>
      <c r="PAB40"/>
      <c r="PAC40" s="124"/>
      <c r="PAD40"/>
      <c r="PAE40" s="124"/>
      <c r="PAF40"/>
      <c r="PAG40" s="124"/>
      <c r="PAH40"/>
      <c r="PAI40" s="124"/>
      <c r="PAJ40"/>
      <c r="PAK40" s="124"/>
      <c r="PAL40"/>
      <c r="PAM40" s="124"/>
      <c r="PAN40"/>
      <c r="PAO40" s="124"/>
      <c r="PAP40"/>
      <c r="PAQ40" s="124"/>
      <c r="PAR40"/>
      <c r="PAS40" s="124"/>
      <c r="PAT40"/>
      <c r="PAU40" s="124"/>
      <c r="PAV40"/>
      <c r="PAW40" s="124"/>
      <c r="PAX40"/>
      <c r="PAY40" s="124"/>
      <c r="PAZ40"/>
      <c r="PBA40" s="124"/>
      <c r="PBB40"/>
      <c r="PBC40" s="124"/>
      <c r="PBD40"/>
      <c r="PBE40" s="124"/>
      <c r="PBF40"/>
      <c r="PBG40" s="124"/>
      <c r="PBH40"/>
      <c r="PBI40" s="124"/>
      <c r="PBJ40"/>
      <c r="PBK40" s="124"/>
      <c r="PBL40"/>
      <c r="PBM40" s="124"/>
      <c r="PBN40"/>
      <c r="PBO40" s="124"/>
      <c r="PBP40"/>
      <c r="PBQ40" s="124"/>
      <c r="PBR40"/>
      <c r="PBS40" s="124"/>
      <c r="PBT40"/>
      <c r="PBU40" s="124"/>
      <c r="PBV40"/>
      <c r="PBW40" s="124"/>
      <c r="PBX40"/>
      <c r="PBY40" s="124"/>
      <c r="PBZ40"/>
      <c r="PCA40" s="124"/>
      <c r="PCB40"/>
      <c r="PCC40" s="124"/>
      <c r="PCD40"/>
      <c r="PCE40" s="124"/>
      <c r="PCF40"/>
      <c r="PCG40" s="124"/>
      <c r="PCH40"/>
      <c r="PCI40" s="124"/>
      <c r="PCJ40"/>
      <c r="PCK40" s="124"/>
      <c r="PCL40"/>
      <c r="PCM40" s="124"/>
      <c r="PCN40"/>
      <c r="PCO40" s="124"/>
      <c r="PCP40"/>
      <c r="PCQ40" s="124"/>
      <c r="PCR40"/>
      <c r="PCS40" s="124"/>
      <c r="PCT40"/>
      <c r="PCU40" s="124"/>
      <c r="PCV40"/>
      <c r="PCW40" s="124"/>
      <c r="PCX40"/>
      <c r="PCY40" s="124"/>
      <c r="PCZ40"/>
      <c r="PDA40" s="124"/>
      <c r="PDB40"/>
      <c r="PDC40" s="124"/>
      <c r="PDD40"/>
      <c r="PDE40" s="124"/>
      <c r="PDF40"/>
      <c r="PDG40" s="124"/>
      <c r="PDH40"/>
      <c r="PDI40" s="124"/>
      <c r="PDJ40"/>
      <c r="PDK40" s="124"/>
      <c r="PDL40"/>
      <c r="PDM40" s="124"/>
      <c r="PDN40"/>
      <c r="PDO40" s="124"/>
      <c r="PDP40"/>
      <c r="PDQ40" s="124"/>
      <c r="PDR40"/>
      <c r="PDS40" s="124"/>
      <c r="PDT40"/>
      <c r="PDU40" s="124"/>
      <c r="PDV40"/>
      <c r="PDW40" s="124"/>
      <c r="PDX40"/>
      <c r="PDY40" s="124"/>
      <c r="PDZ40"/>
      <c r="PEA40" s="124"/>
      <c r="PEB40"/>
      <c r="PEC40" s="124"/>
      <c r="PED40"/>
      <c r="PEE40" s="124"/>
      <c r="PEF40"/>
      <c r="PEG40" s="124"/>
      <c r="PEH40"/>
      <c r="PEI40" s="124"/>
      <c r="PEJ40"/>
      <c r="PEK40" s="124"/>
      <c r="PEL40"/>
      <c r="PEM40" s="124"/>
      <c r="PEN40"/>
      <c r="PEO40" s="124"/>
      <c r="PEP40"/>
      <c r="PEQ40" s="124"/>
      <c r="PER40"/>
      <c r="PES40" s="124"/>
      <c r="PET40"/>
      <c r="PEU40" s="124"/>
      <c r="PEV40"/>
      <c r="PEW40" s="124"/>
      <c r="PEX40"/>
      <c r="PEY40" s="124"/>
      <c r="PEZ40"/>
      <c r="PFA40" s="124"/>
      <c r="PFB40"/>
      <c r="PFC40" s="124"/>
      <c r="PFD40"/>
      <c r="PFE40" s="124"/>
      <c r="PFF40"/>
      <c r="PFG40" s="124"/>
      <c r="PFH40"/>
      <c r="PFI40" s="124"/>
      <c r="PFJ40"/>
      <c r="PFK40" s="124"/>
      <c r="PFL40"/>
      <c r="PFM40" s="124"/>
      <c r="PFN40"/>
      <c r="PFO40" s="124"/>
      <c r="PFP40"/>
      <c r="PFQ40" s="124"/>
      <c r="PFR40"/>
      <c r="PFS40" s="124"/>
      <c r="PFT40"/>
      <c r="PFU40" s="124"/>
      <c r="PFV40"/>
      <c r="PFW40" s="124"/>
      <c r="PFX40"/>
      <c r="PFY40" s="124"/>
      <c r="PFZ40"/>
      <c r="PGA40" s="124"/>
      <c r="PGB40"/>
      <c r="PGC40" s="124"/>
      <c r="PGD40"/>
      <c r="PGE40" s="124"/>
      <c r="PGF40"/>
      <c r="PGG40" s="124"/>
      <c r="PGH40"/>
      <c r="PGI40" s="124"/>
      <c r="PGJ40"/>
      <c r="PGK40" s="124"/>
      <c r="PGL40"/>
      <c r="PGM40" s="124"/>
      <c r="PGN40"/>
      <c r="PGO40" s="124"/>
      <c r="PGP40"/>
      <c r="PGQ40" s="124"/>
      <c r="PGR40"/>
      <c r="PGS40" s="124"/>
      <c r="PGT40"/>
      <c r="PGU40" s="124"/>
      <c r="PGV40"/>
      <c r="PGW40" s="124"/>
      <c r="PGX40"/>
      <c r="PGY40" s="124"/>
      <c r="PGZ40"/>
      <c r="PHA40" s="124"/>
      <c r="PHB40"/>
      <c r="PHC40" s="124"/>
      <c r="PHD40"/>
      <c r="PHE40" s="124"/>
      <c r="PHF40"/>
      <c r="PHG40" s="124"/>
      <c r="PHH40"/>
      <c r="PHI40" s="124"/>
      <c r="PHJ40"/>
      <c r="PHK40" s="124"/>
      <c r="PHL40"/>
      <c r="PHM40" s="124"/>
      <c r="PHN40"/>
      <c r="PHO40" s="124"/>
      <c r="PHP40"/>
      <c r="PHQ40" s="124"/>
      <c r="PHR40"/>
      <c r="PHS40" s="124"/>
      <c r="PHT40"/>
      <c r="PHU40" s="124"/>
      <c r="PHV40"/>
      <c r="PHW40" s="124"/>
      <c r="PHX40"/>
      <c r="PHY40" s="124"/>
      <c r="PHZ40"/>
      <c r="PIA40" s="124"/>
      <c r="PIB40"/>
      <c r="PIC40" s="124"/>
      <c r="PID40"/>
      <c r="PIE40" s="124"/>
      <c r="PIF40"/>
      <c r="PIG40" s="124"/>
      <c r="PIH40"/>
      <c r="PII40" s="124"/>
      <c r="PIJ40"/>
      <c r="PIK40" s="124"/>
      <c r="PIL40"/>
      <c r="PIM40" s="124"/>
      <c r="PIN40"/>
      <c r="PIO40" s="124"/>
      <c r="PIP40"/>
      <c r="PIQ40" s="124"/>
      <c r="PIR40"/>
      <c r="PIS40" s="124"/>
      <c r="PIT40"/>
      <c r="PIU40" s="124"/>
      <c r="PIV40"/>
      <c r="PIW40" s="124"/>
      <c r="PIX40"/>
      <c r="PIY40" s="124"/>
      <c r="PIZ40"/>
      <c r="PJA40" s="124"/>
      <c r="PJB40"/>
      <c r="PJC40" s="124"/>
      <c r="PJD40"/>
      <c r="PJE40" s="124"/>
      <c r="PJF40"/>
      <c r="PJG40" s="124"/>
      <c r="PJH40"/>
      <c r="PJI40" s="124"/>
      <c r="PJJ40"/>
      <c r="PJK40" s="124"/>
      <c r="PJL40"/>
      <c r="PJM40" s="124"/>
      <c r="PJN40"/>
      <c r="PJO40" s="124"/>
      <c r="PJP40"/>
      <c r="PJQ40" s="124"/>
      <c r="PJR40"/>
      <c r="PJS40" s="124"/>
      <c r="PJT40"/>
      <c r="PJU40" s="124"/>
      <c r="PJV40"/>
      <c r="PJW40" s="124"/>
      <c r="PJX40"/>
      <c r="PJY40" s="124"/>
      <c r="PJZ40"/>
      <c r="PKA40" s="124"/>
      <c r="PKB40"/>
      <c r="PKC40" s="124"/>
      <c r="PKD40"/>
      <c r="PKE40" s="124"/>
      <c r="PKF40"/>
      <c r="PKG40" s="124"/>
      <c r="PKH40"/>
      <c r="PKI40" s="124"/>
      <c r="PKJ40"/>
      <c r="PKK40" s="124"/>
      <c r="PKL40"/>
      <c r="PKM40" s="124"/>
      <c r="PKN40"/>
      <c r="PKO40" s="124"/>
      <c r="PKP40"/>
      <c r="PKQ40" s="124"/>
      <c r="PKR40"/>
      <c r="PKS40" s="124"/>
      <c r="PKT40"/>
      <c r="PKU40" s="124"/>
      <c r="PKV40"/>
      <c r="PKW40" s="124"/>
      <c r="PKX40"/>
      <c r="PKY40" s="124"/>
      <c r="PKZ40"/>
      <c r="PLA40" s="124"/>
      <c r="PLB40"/>
      <c r="PLC40" s="124"/>
      <c r="PLD40"/>
      <c r="PLE40" s="124"/>
      <c r="PLF40"/>
      <c r="PLG40" s="124"/>
      <c r="PLH40"/>
      <c r="PLI40" s="124"/>
      <c r="PLJ40"/>
      <c r="PLK40" s="124"/>
      <c r="PLL40"/>
      <c r="PLM40" s="124"/>
      <c r="PLN40"/>
      <c r="PLO40" s="124"/>
      <c r="PLP40"/>
      <c r="PLQ40" s="124"/>
      <c r="PLR40"/>
      <c r="PLS40" s="124"/>
      <c r="PLT40"/>
      <c r="PLU40" s="124"/>
      <c r="PLV40"/>
      <c r="PLW40" s="124"/>
      <c r="PLX40"/>
      <c r="PLY40" s="124"/>
      <c r="PLZ40"/>
      <c r="PMA40" s="124"/>
      <c r="PMB40"/>
      <c r="PMC40" s="124"/>
      <c r="PMD40"/>
      <c r="PME40" s="124"/>
      <c r="PMF40"/>
      <c r="PMG40" s="124"/>
      <c r="PMH40"/>
      <c r="PMI40" s="124"/>
      <c r="PMJ40"/>
      <c r="PMK40" s="124"/>
      <c r="PML40"/>
      <c r="PMM40" s="124"/>
      <c r="PMN40"/>
      <c r="PMO40" s="124"/>
      <c r="PMP40"/>
      <c r="PMQ40" s="124"/>
      <c r="PMR40"/>
      <c r="PMS40" s="124"/>
      <c r="PMT40"/>
      <c r="PMU40" s="124"/>
      <c r="PMV40"/>
      <c r="PMW40" s="124"/>
      <c r="PMX40"/>
      <c r="PMY40" s="124"/>
      <c r="PMZ40"/>
      <c r="PNA40" s="124"/>
      <c r="PNB40"/>
      <c r="PNC40" s="124"/>
      <c r="PND40"/>
      <c r="PNE40" s="124"/>
      <c r="PNF40"/>
      <c r="PNG40" s="124"/>
      <c r="PNH40"/>
      <c r="PNI40" s="124"/>
      <c r="PNJ40"/>
      <c r="PNK40" s="124"/>
      <c r="PNL40"/>
      <c r="PNM40" s="124"/>
      <c r="PNN40"/>
      <c r="PNO40" s="124"/>
      <c r="PNP40"/>
      <c r="PNQ40" s="124"/>
      <c r="PNR40"/>
      <c r="PNS40" s="124"/>
      <c r="PNT40"/>
      <c r="PNU40" s="124"/>
      <c r="PNV40"/>
      <c r="PNW40" s="124"/>
      <c r="PNX40"/>
      <c r="PNY40" s="124"/>
      <c r="PNZ40"/>
      <c r="POA40" s="124"/>
      <c r="POB40"/>
      <c r="POC40" s="124"/>
      <c r="POD40"/>
      <c r="POE40" s="124"/>
      <c r="POF40"/>
      <c r="POG40" s="124"/>
      <c r="POH40"/>
      <c r="POI40" s="124"/>
      <c r="POJ40"/>
      <c r="POK40" s="124"/>
      <c r="POL40"/>
      <c r="POM40" s="124"/>
      <c r="PON40"/>
      <c r="POO40" s="124"/>
      <c r="POP40"/>
      <c r="POQ40" s="124"/>
      <c r="POR40"/>
      <c r="POS40" s="124"/>
      <c r="POT40"/>
      <c r="POU40" s="124"/>
      <c r="POV40"/>
      <c r="POW40" s="124"/>
      <c r="POX40"/>
      <c r="POY40" s="124"/>
      <c r="POZ40"/>
      <c r="PPA40" s="124"/>
      <c r="PPB40"/>
      <c r="PPC40" s="124"/>
      <c r="PPD40"/>
      <c r="PPE40" s="124"/>
      <c r="PPF40"/>
      <c r="PPG40" s="124"/>
      <c r="PPH40"/>
      <c r="PPI40" s="124"/>
      <c r="PPJ40"/>
      <c r="PPK40" s="124"/>
      <c r="PPL40"/>
      <c r="PPM40" s="124"/>
      <c r="PPN40"/>
      <c r="PPO40" s="124"/>
      <c r="PPP40"/>
      <c r="PPQ40" s="124"/>
      <c r="PPR40"/>
      <c r="PPS40" s="124"/>
      <c r="PPT40"/>
      <c r="PPU40" s="124"/>
      <c r="PPV40"/>
      <c r="PPW40" s="124"/>
      <c r="PPX40"/>
      <c r="PPY40" s="124"/>
      <c r="PPZ40"/>
      <c r="PQA40" s="124"/>
      <c r="PQB40"/>
      <c r="PQC40" s="124"/>
      <c r="PQD40"/>
      <c r="PQE40" s="124"/>
      <c r="PQF40"/>
      <c r="PQG40" s="124"/>
      <c r="PQH40"/>
      <c r="PQI40" s="124"/>
      <c r="PQJ40"/>
      <c r="PQK40" s="124"/>
      <c r="PQL40"/>
      <c r="PQM40" s="124"/>
      <c r="PQN40"/>
      <c r="PQO40" s="124"/>
      <c r="PQP40"/>
      <c r="PQQ40" s="124"/>
      <c r="PQR40"/>
      <c r="PQS40" s="124"/>
      <c r="PQT40"/>
      <c r="PQU40" s="124"/>
      <c r="PQV40"/>
      <c r="PQW40" s="124"/>
      <c r="PQX40"/>
      <c r="PQY40" s="124"/>
      <c r="PQZ40"/>
      <c r="PRA40" s="124"/>
      <c r="PRB40"/>
      <c r="PRC40" s="124"/>
      <c r="PRD40"/>
      <c r="PRE40" s="124"/>
      <c r="PRF40"/>
      <c r="PRG40" s="124"/>
      <c r="PRH40"/>
      <c r="PRI40" s="124"/>
      <c r="PRJ40"/>
      <c r="PRK40" s="124"/>
      <c r="PRL40"/>
      <c r="PRM40" s="124"/>
      <c r="PRN40"/>
      <c r="PRO40" s="124"/>
      <c r="PRP40"/>
      <c r="PRQ40" s="124"/>
      <c r="PRR40"/>
      <c r="PRS40" s="124"/>
      <c r="PRT40"/>
      <c r="PRU40" s="124"/>
      <c r="PRV40"/>
      <c r="PRW40" s="124"/>
      <c r="PRX40"/>
      <c r="PRY40" s="124"/>
      <c r="PRZ40"/>
      <c r="PSA40" s="124"/>
      <c r="PSB40"/>
      <c r="PSC40" s="124"/>
      <c r="PSD40"/>
      <c r="PSE40" s="124"/>
      <c r="PSF40"/>
      <c r="PSG40" s="124"/>
      <c r="PSH40"/>
      <c r="PSI40" s="124"/>
      <c r="PSJ40"/>
      <c r="PSK40" s="124"/>
      <c r="PSL40"/>
      <c r="PSM40" s="124"/>
      <c r="PSN40"/>
      <c r="PSO40" s="124"/>
      <c r="PSP40"/>
      <c r="PSQ40" s="124"/>
      <c r="PSR40"/>
      <c r="PSS40" s="124"/>
      <c r="PST40"/>
      <c r="PSU40" s="124"/>
      <c r="PSV40"/>
      <c r="PSW40" s="124"/>
      <c r="PSX40"/>
      <c r="PSY40" s="124"/>
      <c r="PSZ40"/>
      <c r="PTA40" s="124"/>
      <c r="PTB40"/>
      <c r="PTC40" s="124"/>
      <c r="PTD40"/>
      <c r="PTE40" s="124"/>
      <c r="PTF40"/>
      <c r="PTG40" s="124"/>
      <c r="PTH40"/>
      <c r="PTI40" s="124"/>
      <c r="PTJ40"/>
      <c r="PTK40" s="124"/>
      <c r="PTL40"/>
      <c r="PTM40" s="124"/>
      <c r="PTN40"/>
      <c r="PTO40" s="124"/>
      <c r="PTP40"/>
      <c r="PTQ40" s="124"/>
      <c r="PTR40"/>
      <c r="PTS40" s="124"/>
      <c r="PTT40"/>
      <c r="PTU40" s="124"/>
      <c r="PTV40"/>
      <c r="PTW40" s="124"/>
      <c r="PTX40"/>
      <c r="PTY40" s="124"/>
      <c r="PTZ40"/>
      <c r="PUA40" s="124"/>
      <c r="PUB40"/>
      <c r="PUC40" s="124"/>
      <c r="PUD40"/>
      <c r="PUE40" s="124"/>
      <c r="PUF40"/>
      <c r="PUG40" s="124"/>
      <c r="PUH40"/>
      <c r="PUI40" s="124"/>
      <c r="PUJ40"/>
      <c r="PUK40" s="124"/>
      <c r="PUL40"/>
      <c r="PUM40" s="124"/>
      <c r="PUN40"/>
      <c r="PUO40" s="124"/>
      <c r="PUP40"/>
      <c r="PUQ40" s="124"/>
      <c r="PUR40"/>
      <c r="PUS40" s="124"/>
      <c r="PUT40"/>
      <c r="PUU40" s="124"/>
      <c r="PUV40"/>
      <c r="PUW40" s="124"/>
      <c r="PUX40"/>
      <c r="PUY40" s="124"/>
      <c r="PUZ40"/>
      <c r="PVA40" s="124"/>
      <c r="PVB40"/>
      <c r="PVC40" s="124"/>
      <c r="PVD40"/>
      <c r="PVE40" s="124"/>
      <c r="PVF40"/>
      <c r="PVG40" s="124"/>
      <c r="PVH40"/>
      <c r="PVI40" s="124"/>
      <c r="PVJ40"/>
      <c r="PVK40" s="124"/>
      <c r="PVL40"/>
      <c r="PVM40" s="124"/>
      <c r="PVN40"/>
      <c r="PVO40" s="124"/>
      <c r="PVP40"/>
      <c r="PVQ40" s="124"/>
      <c r="PVR40"/>
      <c r="PVS40" s="124"/>
      <c r="PVT40"/>
      <c r="PVU40" s="124"/>
      <c r="PVV40"/>
      <c r="PVW40" s="124"/>
      <c r="PVX40"/>
      <c r="PVY40" s="124"/>
      <c r="PVZ40"/>
      <c r="PWA40" s="124"/>
      <c r="PWB40"/>
      <c r="PWC40" s="124"/>
      <c r="PWD40"/>
      <c r="PWE40" s="124"/>
      <c r="PWF40"/>
      <c r="PWG40" s="124"/>
      <c r="PWH40"/>
      <c r="PWI40" s="124"/>
      <c r="PWJ40"/>
      <c r="PWK40" s="124"/>
      <c r="PWL40"/>
      <c r="PWM40" s="124"/>
      <c r="PWN40"/>
      <c r="PWO40" s="124"/>
      <c r="PWP40"/>
      <c r="PWQ40" s="124"/>
      <c r="PWR40"/>
      <c r="PWS40" s="124"/>
      <c r="PWT40"/>
      <c r="PWU40" s="124"/>
      <c r="PWV40"/>
      <c r="PWW40" s="124"/>
      <c r="PWX40"/>
      <c r="PWY40" s="124"/>
      <c r="PWZ40"/>
      <c r="PXA40" s="124"/>
      <c r="PXB40"/>
      <c r="PXC40" s="124"/>
      <c r="PXD40"/>
      <c r="PXE40" s="124"/>
      <c r="PXF40"/>
      <c r="PXG40" s="124"/>
      <c r="PXH40"/>
      <c r="PXI40" s="124"/>
      <c r="PXJ40"/>
      <c r="PXK40" s="124"/>
      <c r="PXL40"/>
      <c r="PXM40" s="124"/>
      <c r="PXN40"/>
      <c r="PXO40" s="124"/>
      <c r="PXP40"/>
      <c r="PXQ40" s="124"/>
      <c r="PXR40"/>
      <c r="PXS40" s="124"/>
      <c r="PXT40"/>
      <c r="PXU40" s="124"/>
      <c r="PXV40"/>
      <c r="PXW40" s="124"/>
      <c r="PXX40"/>
      <c r="PXY40" s="124"/>
      <c r="PXZ40"/>
      <c r="PYA40" s="124"/>
      <c r="PYB40"/>
      <c r="PYC40" s="124"/>
      <c r="PYD40"/>
      <c r="PYE40" s="124"/>
      <c r="PYF40"/>
      <c r="PYG40" s="124"/>
      <c r="PYH40"/>
      <c r="PYI40" s="124"/>
      <c r="PYJ40"/>
      <c r="PYK40" s="124"/>
      <c r="PYL40"/>
      <c r="PYM40" s="124"/>
      <c r="PYN40"/>
      <c r="PYO40" s="124"/>
      <c r="PYP40"/>
      <c r="PYQ40" s="124"/>
      <c r="PYR40"/>
      <c r="PYS40" s="124"/>
      <c r="PYT40"/>
      <c r="PYU40" s="124"/>
      <c r="PYV40"/>
      <c r="PYW40" s="124"/>
      <c r="PYX40"/>
      <c r="PYY40" s="124"/>
      <c r="PYZ40"/>
      <c r="PZA40" s="124"/>
      <c r="PZB40"/>
      <c r="PZC40" s="124"/>
      <c r="PZD40"/>
      <c r="PZE40" s="124"/>
      <c r="PZF40"/>
      <c r="PZG40" s="124"/>
      <c r="PZH40"/>
      <c r="PZI40" s="124"/>
      <c r="PZJ40"/>
      <c r="PZK40" s="124"/>
      <c r="PZL40"/>
      <c r="PZM40" s="124"/>
      <c r="PZN40"/>
      <c r="PZO40" s="124"/>
      <c r="PZP40"/>
      <c r="PZQ40" s="124"/>
      <c r="PZR40"/>
      <c r="PZS40" s="124"/>
      <c r="PZT40"/>
      <c r="PZU40" s="124"/>
      <c r="PZV40"/>
      <c r="PZW40" s="124"/>
      <c r="PZX40"/>
      <c r="PZY40" s="124"/>
      <c r="PZZ40"/>
      <c r="QAA40" s="124"/>
      <c r="QAB40"/>
      <c r="QAC40" s="124"/>
      <c r="QAD40"/>
      <c r="QAE40" s="124"/>
      <c r="QAF40"/>
      <c r="QAG40" s="124"/>
      <c r="QAH40"/>
      <c r="QAI40" s="124"/>
      <c r="QAJ40"/>
      <c r="QAK40" s="124"/>
      <c r="QAL40"/>
      <c r="QAM40" s="124"/>
      <c r="QAN40"/>
      <c r="QAO40" s="124"/>
      <c r="QAP40"/>
      <c r="QAQ40" s="124"/>
      <c r="QAR40"/>
      <c r="QAS40" s="124"/>
      <c r="QAT40"/>
      <c r="QAU40" s="124"/>
      <c r="QAV40"/>
      <c r="QAW40" s="124"/>
      <c r="QAX40"/>
      <c r="QAY40" s="124"/>
      <c r="QAZ40"/>
      <c r="QBA40" s="124"/>
      <c r="QBB40"/>
      <c r="QBC40" s="124"/>
      <c r="QBD40"/>
      <c r="QBE40" s="124"/>
      <c r="QBF40"/>
      <c r="QBG40" s="124"/>
      <c r="QBH40"/>
      <c r="QBI40" s="124"/>
      <c r="QBJ40"/>
      <c r="QBK40" s="124"/>
      <c r="QBL40"/>
      <c r="QBM40" s="124"/>
      <c r="QBN40"/>
      <c r="QBO40" s="124"/>
      <c r="QBP40"/>
      <c r="QBQ40" s="124"/>
      <c r="QBR40"/>
      <c r="QBS40" s="124"/>
      <c r="QBT40"/>
      <c r="QBU40" s="124"/>
      <c r="QBV40"/>
      <c r="QBW40" s="124"/>
      <c r="QBX40"/>
      <c r="QBY40" s="124"/>
      <c r="QBZ40"/>
      <c r="QCA40" s="124"/>
      <c r="QCB40"/>
      <c r="QCC40" s="124"/>
      <c r="QCD40"/>
      <c r="QCE40" s="124"/>
      <c r="QCF40"/>
      <c r="QCG40" s="124"/>
      <c r="QCH40"/>
      <c r="QCI40" s="124"/>
      <c r="QCJ40"/>
      <c r="QCK40" s="124"/>
      <c r="QCL40"/>
      <c r="QCM40" s="124"/>
      <c r="QCN40"/>
      <c r="QCO40" s="124"/>
      <c r="QCP40"/>
      <c r="QCQ40" s="124"/>
      <c r="QCR40"/>
      <c r="QCS40" s="124"/>
      <c r="QCT40"/>
      <c r="QCU40" s="124"/>
      <c r="QCV40"/>
      <c r="QCW40" s="124"/>
      <c r="QCX40"/>
      <c r="QCY40" s="124"/>
      <c r="QCZ40"/>
      <c r="QDA40" s="124"/>
      <c r="QDB40"/>
      <c r="QDC40" s="124"/>
      <c r="QDD40"/>
      <c r="QDE40" s="124"/>
      <c r="QDF40"/>
      <c r="QDG40" s="124"/>
      <c r="QDH40"/>
      <c r="QDI40" s="124"/>
      <c r="QDJ40"/>
      <c r="QDK40" s="124"/>
      <c r="QDL40"/>
      <c r="QDM40" s="124"/>
      <c r="QDN40"/>
      <c r="QDO40" s="124"/>
      <c r="QDP40"/>
      <c r="QDQ40" s="124"/>
      <c r="QDR40"/>
      <c r="QDS40" s="124"/>
      <c r="QDT40"/>
      <c r="QDU40" s="124"/>
      <c r="QDV40"/>
      <c r="QDW40" s="124"/>
      <c r="QDX40"/>
      <c r="QDY40" s="124"/>
      <c r="QDZ40"/>
      <c r="QEA40" s="124"/>
      <c r="QEB40"/>
      <c r="QEC40" s="124"/>
      <c r="QED40"/>
      <c r="QEE40" s="124"/>
      <c r="QEF40"/>
      <c r="QEG40" s="124"/>
      <c r="QEH40"/>
      <c r="QEI40" s="124"/>
      <c r="QEJ40"/>
      <c r="QEK40" s="124"/>
      <c r="QEL40"/>
      <c r="QEM40" s="124"/>
      <c r="QEN40"/>
      <c r="QEO40" s="124"/>
      <c r="QEP40"/>
      <c r="QEQ40" s="124"/>
      <c r="QER40"/>
      <c r="QES40" s="124"/>
      <c r="QET40"/>
      <c r="QEU40" s="124"/>
      <c r="QEV40"/>
      <c r="QEW40" s="124"/>
      <c r="QEX40"/>
      <c r="QEY40" s="124"/>
      <c r="QEZ40"/>
      <c r="QFA40" s="124"/>
      <c r="QFB40"/>
      <c r="QFC40" s="124"/>
      <c r="QFD40"/>
      <c r="QFE40" s="124"/>
      <c r="QFF40"/>
      <c r="QFG40" s="124"/>
      <c r="QFH40"/>
      <c r="QFI40" s="124"/>
      <c r="QFJ40"/>
      <c r="QFK40" s="124"/>
      <c r="QFL40"/>
      <c r="QFM40" s="124"/>
      <c r="QFN40"/>
      <c r="QFO40" s="124"/>
      <c r="QFP40"/>
      <c r="QFQ40" s="124"/>
      <c r="QFR40"/>
      <c r="QFS40" s="124"/>
      <c r="QFT40"/>
      <c r="QFU40" s="124"/>
      <c r="QFV40"/>
      <c r="QFW40" s="124"/>
      <c r="QFX40"/>
      <c r="QFY40" s="124"/>
      <c r="QFZ40"/>
      <c r="QGA40" s="124"/>
      <c r="QGB40"/>
      <c r="QGC40" s="124"/>
      <c r="QGD40"/>
      <c r="QGE40" s="124"/>
      <c r="QGF40"/>
      <c r="QGG40" s="124"/>
      <c r="QGH40"/>
      <c r="QGI40" s="124"/>
      <c r="QGJ40"/>
      <c r="QGK40" s="124"/>
      <c r="QGL40"/>
      <c r="QGM40" s="124"/>
      <c r="QGN40"/>
      <c r="QGO40" s="124"/>
      <c r="QGP40"/>
      <c r="QGQ40" s="124"/>
      <c r="QGR40"/>
      <c r="QGS40" s="124"/>
      <c r="QGT40"/>
      <c r="QGU40" s="124"/>
      <c r="QGV40"/>
      <c r="QGW40" s="124"/>
      <c r="QGX40"/>
      <c r="QGY40" s="124"/>
      <c r="QGZ40"/>
      <c r="QHA40" s="124"/>
      <c r="QHB40"/>
      <c r="QHC40" s="124"/>
      <c r="QHD40"/>
      <c r="QHE40" s="124"/>
      <c r="QHF40"/>
      <c r="QHG40" s="124"/>
      <c r="QHH40"/>
      <c r="QHI40" s="124"/>
      <c r="QHJ40"/>
      <c r="QHK40" s="124"/>
      <c r="QHL40"/>
      <c r="QHM40" s="124"/>
      <c r="QHN40"/>
      <c r="QHO40" s="124"/>
      <c r="QHP40"/>
      <c r="QHQ40" s="124"/>
      <c r="QHR40"/>
      <c r="QHS40" s="124"/>
      <c r="QHT40"/>
      <c r="QHU40" s="124"/>
      <c r="QHV40"/>
      <c r="QHW40" s="124"/>
      <c r="QHX40"/>
      <c r="QHY40" s="124"/>
      <c r="QHZ40"/>
      <c r="QIA40" s="124"/>
      <c r="QIB40"/>
      <c r="QIC40" s="124"/>
      <c r="QID40"/>
      <c r="QIE40" s="124"/>
      <c r="QIF40"/>
      <c r="QIG40" s="124"/>
      <c r="QIH40"/>
      <c r="QII40" s="124"/>
      <c r="QIJ40"/>
      <c r="QIK40" s="124"/>
      <c r="QIL40"/>
      <c r="QIM40" s="124"/>
      <c r="QIN40"/>
      <c r="QIO40" s="124"/>
      <c r="QIP40"/>
      <c r="QIQ40" s="124"/>
      <c r="QIR40"/>
      <c r="QIS40" s="124"/>
      <c r="QIT40"/>
      <c r="QIU40" s="124"/>
      <c r="QIV40"/>
      <c r="QIW40" s="124"/>
      <c r="QIX40"/>
      <c r="QIY40" s="124"/>
      <c r="QIZ40"/>
      <c r="QJA40" s="124"/>
      <c r="QJB40"/>
      <c r="QJC40" s="124"/>
      <c r="QJD40"/>
      <c r="QJE40" s="124"/>
      <c r="QJF40"/>
      <c r="QJG40" s="124"/>
      <c r="QJH40"/>
      <c r="QJI40" s="124"/>
      <c r="QJJ40"/>
      <c r="QJK40" s="124"/>
      <c r="QJL40"/>
      <c r="QJM40" s="124"/>
      <c r="QJN40"/>
      <c r="QJO40" s="124"/>
      <c r="QJP40"/>
      <c r="QJQ40" s="124"/>
      <c r="QJR40"/>
      <c r="QJS40" s="124"/>
      <c r="QJT40"/>
      <c r="QJU40" s="124"/>
      <c r="QJV40"/>
      <c r="QJW40" s="124"/>
      <c r="QJX40"/>
      <c r="QJY40" s="124"/>
      <c r="QJZ40"/>
      <c r="QKA40" s="124"/>
      <c r="QKB40"/>
      <c r="QKC40" s="124"/>
      <c r="QKD40"/>
      <c r="QKE40" s="124"/>
      <c r="QKF40"/>
      <c r="QKG40" s="124"/>
      <c r="QKH40"/>
      <c r="QKI40" s="124"/>
      <c r="QKJ40"/>
      <c r="QKK40" s="124"/>
      <c r="QKL40"/>
      <c r="QKM40" s="124"/>
      <c r="QKN40"/>
      <c r="QKO40" s="124"/>
      <c r="QKP40"/>
      <c r="QKQ40" s="124"/>
      <c r="QKR40"/>
      <c r="QKS40" s="124"/>
      <c r="QKT40"/>
      <c r="QKU40" s="124"/>
      <c r="QKV40"/>
      <c r="QKW40" s="124"/>
      <c r="QKX40"/>
      <c r="QKY40" s="124"/>
      <c r="QKZ40"/>
      <c r="QLA40" s="124"/>
      <c r="QLB40"/>
      <c r="QLC40" s="124"/>
      <c r="QLD40"/>
      <c r="QLE40" s="124"/>
      <c r="QLF40"/>
      <c r="QLG40" s="124"/>
      <c r="QLH40"/>
      <c r="QLI40" s="124"/>
      <c r="QLJ40"/>
      <c r="QLK40" s="124"/>
      <c r="QLL40"/>
      <c r="QLM40" s="124"/>
      <c r="QLN40"/>
      <c r="QLO40" s="124"/>
      <c r="QLP40"/>
      <c r="QLQ40" s="124"/>
      <c r="QLR40"/>
      <c r="QLS40" s="124"/>
      <c r="QLT40"/>
      <c r="QLU40" s="124"/>
      <c r="QLV40"/>
      <c r="QLW40" s="124"/>
      <c r="QLX40"/>
      <c r="QLY40" s="124"/>
      <c r="QLZ40"/>
      <c r="QMA40" s="124"/>
      <c r="QMB40"/>
      <c r="QMC40" s="124"/>
      <c r="QMD40"/>
      <c r="QME40" s="124"/>
      <c r="QMF40"/>
      <c r="QMG40" s="124"/>
      <c r="QMH40"/>
      <c r="QMI40" s="124"/>
      <c r="QMJ40"/>
      <c r="QMK40" s="124"/>
      <c r="QML40"/>
      <c r="QMM40" s="124"/>
      <c r="QMN40"/>
      <c r="QMO40" s="124"/>
      <c r="QMP40"/>
      <c r="QMQ40" s="124"/>
      <c r="QMR40"/>
      <c r="QMS40" s="124"/>
      <c r="QMT40"/>
      <c r="QMU40" s="124"/>
      <c r="QMV40"/>
      <c r="QMW40" s="124"/>
      <c r="QMX40"/>
      <c r="QMY40" s="124"/>
      <c r="QMZ40"/>
      <c r="QNA40" s="124"/>
      <c r="QNB40"/>
      <c r="QNC40" s="124"/>
      <c r="QND40"/>
      <c r="QNE40" s="124"/>
      <c r="QNF40"/>
      <c r="QNG40" s="124"/>
      <c r="QNH40"/>
      <c r="QNI40" s="124"/>
      <c r="QNJ40"/>
      <c r="QNK40" s="124"/>
      <c r="QNL40"/>
      <c r="QNM40" s="124"/>
      <c r="QNN40"/>
      <c r="QNO40" s="124"/>
      <c r="QNP40"/>
      <c r="QNQ40" s="124"/>
      <c r="QNR40"/>
      <c r="QNS40" s="124"/>
      <c r="QNT40"/>
      <c r="QNU40" s="124"/>
      <c r="QNV40"/>
      <c r="QNW40" s="124"/>
      <c r="QNX40"/>
      <c r="QNY40" s="124"/>
      <c r="QNZ40"/>
      <c r="QOA40" s="124"/>
      <c r="QOB40"/>
      <c r="QOC40" s="124"/>
      <c r="QOD40"/>
      <c r="QOE40" s="124"/>
      <c r="QOF40"/>
      <c r="QOG40" s="124"/>
      <c r="QOH40"/>
      <c r="QOI40" s="124"/>
      <c r="QOJ40"/>
      <c r="QOK40" s="124"/>
      <c r="QOL40"/>
      <c r="QOM40" s="124"/>
      <c r="QON40"/>
      <c r="QOO40" s="124"/>
      <c r="QOP40"/>
      <c r="QOQ40" s="124"/>
      <c r="QOR40"/>
      <c r="QOS40" s="124"/>
      <c r="QOT40"/>
      <c r="QOU40" s="124"/>
      <c r="QOV40"/>
      <c r="QOW40" s="124"/>
      <c r="QOX40"/>
      <c r="QOY40" s="124"/>
      <c r="QOZ40"/>
      <c r="QPA40" s="124"/>
      <c r="QPB40"/>
      <c r="QPC40" s="124"/>
      <c r="QPD40"/>
      <c r="QPE40" s="124"/>
      <c r="QPF40"/>
      <c r="QPG40" s="124"/>
      <c r="QPH40"/>
      <c r="QPI40" s="124"/>
      <c r="QPJ40"/>
      <c r="QPK40" s="124"/>
      <c r="QPL40"/>
      <c r="QPM40" s="124"/>
      <c r="QPN40"/>
      <c r="QPO40" s="124"/>
      <c r="QPP40"/>
      <c r="QPQ40" s="124"/>
      <c r="QPR40"/>
      <c r="QPS40" s="124"/>
      <c r="QPT40"/>
      <c r="QPU40" s="124"/>
      <c r="QPV40"/>
      <c r="QPW40" s="124"/>
      <c r="QPX40"/>
      <c r="QPY40" s="124"/>
      <c r="QPZ40"/>
      <c r="QQA40" s="124"/>
      <c r="QQB40"/>
      <c r="QQC40" s="124"/>
      <c r="QQD40"/>
      <c r="QQE40" s="124"/>
      <c r="QQF40"/>
      <c r="QQG40" s="124"/>
      <c r="QQH40"/>
      <c r="QQI40" s="124"/>
      <c r="QQJ40"/>
      <c r="QQK40" s="124"/>
      <c r="QQL40"/>
      <c r="QQM40" s="124"/>
      <c r="QQN40"/>
      <c r="QQO40" s="124"/>
      <c r="QQP40"/>
      <c r="QQQ40" s="124"/>
      <c r="QQR40"/>
      <c r="QQS40" s="124"/>
      <c r="QQT40"/>
      <c r="QQU40" s="124"/>
      <c r="QQV40"/>
      <c r="QQW40" s="124"/>
      <c r="QQX40"/>
      <c r="QQY40" s="124"/>
      <c r="QQZ40"/>
      <c r="QRA40" s="124"/>
      <c r="QRB40"/>
      <c r="QRC40" s="124"/>
      <c r="QRD40"/>
      <c r="QRE40" s="124"/>
      <c r="QRF40"/>
      <c r="QRG40" s="124"/>
      <c r="QRH40"/>
      <c r="QRI40" s="124"/>
      <c r="QRJ40"/>
      <c r="QRK40" s="124"/>
      <c r="QRL40"/>
      <c r="QRM40" s="124"/>
      <c r="QRN40"/>
      <c r="QRO40" s="124"/>
      <c r="QRP40"/>
      <c r="QRQ40" s="124"/>
      <c r="QRR40"/>
      <c r="QRS40" s="124"/>
      <c r="QRT40"/>
      <c r="QRU40" s="124"/>
      <c r="QRV40"/>
      <c r="QRW40" s="124"/>
      <c r="QRX40"/>
      <c r="QRY40" s="124"/>
      <c r="QRZ40"/>
      <c r="QSA40" s="124"/>
      <c r="QSB40"/>
      <c r="QSC40" s="124"/>
      <c r="QSD40"/>
      <c r="QSE40" s="124"/>
      <c r="QSF40"/>
      <c r="QSG40" s="124"/>
      <c r="QSH40"/>
      <c r="QSI40" s="124"/>
      <c r="QSJ40"/>
      <c r="QSK40" s="124"/>
      <c r="QSL40"/>
      <c r="QSM40" s="124"/>
      <c r="QSN40"/>
      <c r="QSO40" s="124"/>
      <c r="QSP40"/>
      <c r="QSQ40" s="124"/>
      <c r="QSR40"/>
      <c r="QSS40" s="124"/>
      <c r="QST40"/>
      <c r="QSU40" s="124"/>
      <c r="QSV40"/>
      <c r="QSW40" s="124"/>
      <c r="QSX40"/>
      <c r="QSY40" s="124"/>
      <c r="QSZ40"/>
      <c r="QTA40" s="124"/>
      <c r="QTB40"/>
      <c r="QTC40" s="124"/>
      <c r="QTD40"/>
      <c r="QTE40" s="124"/>
      <c r="QTF40"/>
      <c r="QTG40" s="124"/>
      <c r="QTH40"/>
      <c r="QTI40" s="124"/>
      <c r="QTJ40"/>
      <c r="QTK40" s="124"/>
      <c r="QTL40"/>
      <c r="QTM40" s="124"/>
      <c r="QTN40"/>
      <c r="QTO40" s="124"/>
      <c r="QTP40"/>
      <c r="QTQ40" s="124"/>
      <c r="QTR40"/>
      <c r="QTS40" s="124"/>
      <c r="QTT40"/>
      <c r="QTU40" s="124"/>
      <c r="QTV40"/>
      <c r="QTW40" s="124"/>
      <c r="QTX40"/>
      <c r="QTY40" s="124"/>
      <c r="QTZ40"/>
      <c r="QUA40" s="124"/>
      <c r="QUB40"/>
      <c r="QUC40" s="124"/>
      <c r="QUD40"/>
      <c r="QUE40" s="124"/>
      <c r="QUF40"/>
      <c r="QUG40" s="124"/>
      <c r="QUH40"/>
      <c r="QUI40" s="124"/>
      <c r="QUJ40"/>
      <c r="QUK40" s="124"/>
      <c r="QUL40"/>
      <c r="QUM40" s="124"/>
      <c r="QUN40"/>
      <c r="QUO40" s="124"/>
      <c r="QUP40"/>
      <c r="QUQ40" s="124"/>
      <c r="QUR40"/>
      <c r="QUS40" s="124"/>
      <c r="QUT40"/>
      <c r="QUU40" s="124"/>
      <c r="QUV40"/>
      <c r="QUW40" s="124"/>
      <c r="QUX40"/>
      <c r="QUY40" s="124"/>
      <c r="QUZ40"/>
      <c r="QVA40" s="124"/>
      <c r="QVB40"/>
      <c r="QVC40" s="124"/>
      <c r="QVD40"/>
      <c r="QVE40" s="124"/>
      <c r="QVF40"/>
      <c r="QVG40" s="124"/>
      <c r="QVH40"/>
      <c r="QVI40" s="124"/>
      <c r="QVJ40"/>
      <c r="QVK40" s="124"/>
      <c r="QVL40"/>
      <c r="QVM40" s="124"/>
      <c r="QVN40"/>
      <c r="QVO40" s="124"/>
      <c r="QVP40"/>
      <c r="QVQ40" s="124"/>
      <c r="QVR40"/>
      <c r="QVS40" s="124"/>
      <c r="QVT40"/>
      <c r="QVU40" s="124"/>
      <c r="QVV40"/>
      <c r="QVW40" s="124"/>
      <c r="QVX40"/>
      <c r="QVY40" s="124"/>
      <c r="QVZ40"/>
      <c r="QWA40" s="124"/>
      <c r="QWB40"/>
      <c r="QWC40" s="124"/>
      <c r="QWD40"/>
      <c r="QWE40" s="124"/>
      <c r="QWF40"/>
      <c r="QWG40" s="124"/>
      <c r="QWH40"/>
      <c r="QWI40" s="124"/>
      <c r="QWJ40"/>
      <c r="QWK40" s="124"/>
      <c r="QWL40"/>
      <c r="QWM40" s="124"/>
      <c r="QWN40"/>
      <c r="QWO40" s="124"/>
      <c r="QWP40"/>
      <c r="QWQ40" s="124"/>
      <c r="QWR40"/>
      <c r="QWS40" s="124"/>
      <c r="QWT40"/>
      <c r="QWU40" s="124"/>
      <c r="QWV40"/>
      <c r="QWW40" s="124"/>
      <c r="QWX40"/>
      <c r="QWY40" s="124"/>
      <c r="QWZ40"/>
      <c r="QXA40" s="124"/>
      <c r="QXB40"/>
      <c r="QXC40" s="124"/>
      <c r="QXD40"/>
      <c r="QXE40" s="124"/>
      <c r="QXF40"/>
      <c r="QXG40" s="124"/>
      <c r="QXH40"/>
      <c r="QXI40" s="124"/>
      <c r="QXJ40"/>
      <c r="QXK40" s="124"/>
      <c r="QXL40"/>
      <c r="QXM40" s="124"/>
      <c r="QXN40"/>
      <c r="QXO40" s="124"/>
      <c r="QXP40"/>
      <c r="QXQ40" s="124"/>
      <c r="QXR40"/>
      <c r="QXS40" s="124"/>
      <c r="QXT40"/>
      <c r="QXU40" s="124"/>
      <c r="QXV40"/>
      <c r="QXW40" s="124"/>
      <c r="QXX40"/>
      <c r="QXY40" s="124"/>
      <c r="QXZ40"/>
      <c r="QYA40" s="124"/>
      <c r="QYB40"/>
      <c r="QYC40" s="124"/>
      <c r="QYD40"/>
      <c r="QYE40" s="124"/>
      <c r="QYF40"/>
      <c r="QYG40" s="124"/>
      <c r="QYH40"/>
      <c r="QYI40" s="124"/>
      <c r="QYJ40"/>
      <c r="QYK40" s="124"/>
      <c r="QYL40"/>
      <c r="QYM40" s="124"/>
      <c r="QYN40"/>
      <c r="QYO40" s="124"/>
      <c r="QYP40"/>
      <c r="QYQ40" s="124"/>
      <c r="QYR40"/>
      <c r="QYS40" s="124"/>
      <c r="QYT40"/>
      <c r="QYU40" s="124"/>
      <c r="QYV40"/>
      <c r="QYW40" s="124"/>
      <c r="QYX40"/>
      <c r="QYY40" s="124"/>
      <c r="QYZ40"/>
      <c r="QZA40" s="124"/>
      <c r="QZB40"/>
      <c r="QZC40" s="124"/>
      <c r="QZD40"/>
      <c r="QZE40" s="124"/>
      <c r="QZF40"/>
      <c r="QZG40" s="124"/>
      <c r="QZH40"/>
      <c r="QZI40" s="124"/>
      <c r="QZJ40"/>
      <c r="QZK40" s="124"/>
      <c r="QZL40"/>
      <c r="QZM40" s="124"/>
      <c r="QZN40"/>
      <c r="QZO40" s="124"/>
      <c r="QZP40"/>
      <c r="QZQ40" s="124"/>
      <c r="QZR40"/>
      <c r="QZS40" s="124"/>
      <c r="QZT40"/>
      <c r="QZU40" s="124"/>
      <c r="QZV40"/>
      <c r="QZW40" s="124"/>
      <c r="QZX40"/>
      <c r="QZY40" s="124"/>
      <c r="QZZ40"/>
      <c r="RAA40" s="124"/>
      <c r="RAB40"/>
      <c r="RAC40" s="124"/>
      <c r="RAD40"/>
      <c r="RAE40" s="124"/>
      <c r="RAF40"/>
      <c r="RAG40" s="124"/>
      <c r="RAH40"/>
      <c r="RAI40" s="124"/>
      <c r="RAJ40"/>
      <c r="RAK40" s="124"/>
      <c r="RAL40"/>
      <c r="RAM40" s="124"/>
      <c r="RAN40"/>
      <c r="RAO40" s="124"/>
      <c r="RAP40"/>
      <c r="RAQ40" s="124"/>
      <c r="RAR40"/>
      <c r="RAS40" s="124"/>
      <c r="RAT40"/>
      <c r="RAU40" s="124"/>
      <c r="RAV40"/>
      <c r="RAW40" s="124"/>
      <c r="RAX40"/>
      <c r="RAY40" s="124"/>
      <c r="RAZ40"/>
      <c r="RBA40" s="124"/>
      <c r="RBB40"/>
      <c r="RBC40" s="124"/>
      <c r="RBD40"/>
      <c r="RBE40" s="124"/>
      <c r="RBF40"/>
      <c r="RBG40" s="124"/>
      <c r="RBH40"/>
      <c r="RBI40" s="124"/>
      <c r="RBJ40"/>
      <c r="RBK40" s="124"/>
      <c r="RBL40"/>
      <c r="RBM40" s="124"/>
      <c r="RBN40"/>
      <c r="RBO40" s="124"/>
      <c r="RBP40"/>
      <c r="RBQ40" s="124"/>
      <c r="RBR40"/>
      <c r="RBS40" s="124"/>
      <c r="RBT40"/>
      <c r="RBU40" s="124"/>
      <c r="RBV40"/>
      <c r="RBW40" s="124"/>
      <c r="RBX40"/>
      <c r="RBY40" s="124"/>
      <c r="RBZ40"/>
      <c r="RCA40" s="124"/>
      <c r="RCB40"/>
      <c r="RCC40" s="124"/>
      <c r="RCD40"/>
      <c r="RCE40" s="124"/>
      <c r="RCF40"/>
      <c r="RCG40" s="124"/>
      <c r="RCH40"/>
      <c r="RCI40" s="124"/>
      <c r="RCJ40"/>
      <c r="RCK40" s="124"/>
      <c r="RCL40"/>
      <c r="RCM40" s="124"/>
      <c r="RCN40"/>
      <c r="RCO40" s="124"/>
      <c r="RCP40"/>
      <c r="RCQ40" s="124"/>
      <c r="RCR40"/>
      <c r="RCS40" s="124"/>
      <c r="RCT40"/>
      <c r="RCU40" s="124"/>
      <c r="RCV40"/>
      <c r="RCW40" s="124"/>
      <c r="RCX40"/>
      <c r="RCY40" s="124"/>
      <c r="RCZ40"/>
      <c r="RDA40" s="124"/>
      <c r="RDB40"/>
      <c r="RDC40" s="124"/>
      <c r="RDD40"/>
      <c r="RDE40" s="124"/>
      <c r="RDF40"/>
      <c r="RDG40" s="124"/>
      <c r="RDH40"/>
      <c r="RDI40" s="124"/>
      <c r="RDJ40"/>
      <c r="RDK40" s="124"/>
      <c r="RDL40"/>
      <c r="RDM40" s="124"/>
      <c r="RDN40"/>
      <c r="RDO40" s="124"/>
      <c r="RDP40"/>
      <c r="RDQ40" s="124"/>
      <c r="RDR40"/>
      <c r="RDS40" s="124"/>
      <c r="RDT40"/>
      <c r="RDU40" s="124"/>
      <c r="RDV40"/>
      <c r="RDW40" s="124"/>
      <c r="RDX40"/>
      <c r="RDY40" s="124"/>
      <c r="RDZ40"/>
      <c r="REA40" s="124"/>
      <c r="REB40"/>
      <c r="REC40" s="124"/>
      <c r="RED40"/>
      <c r="REE40" s="124"/>
      <c r="REF40"/>
      <c r="REG40" s="124"/>
      <c r="REH40"/>
      <c r="REI40" s="124"/>
      <c r="REJ40"/>
      <c r="REK40" s="124"/>
      <c r="REL40"/>
      <c r="REM40" s="124"/>
      <c r="REN40"/>
      <c r="REO40" s="124"/>
      <c r="REP40"/>
      <c r="REQ40" s="124"/>
      <c r="RER40"/>
      <c r="RES40" s="124"/>
      <c r="RET40"/>
      <c r="REU40" s="124"/>
      <c r="REV40"/>
      <c r="REW40" s="124"/>
      <c r="REX40"/>
      <c r="REY40" s="124"/>
      <c r="REZ40"/>
      <c r="RFA40" s="124"/>
      <c r="RFB40"/>
      <c r="RFC40" s="124"/>
      <c r="RFD40"/>
      <c r="RFE40" s="124"/>
      <c r="RFF40"/>
      <c r="RFG40" s="124"/>
      <c r="RFH40"/>
      <c r="RFI40" s="124"/>
      <c r="RFJ40"/>
      <c r="RFK40" s="124"/>
      <c r="RFL40"/>
      <c r="RFM40" s="124"/>
      <c r="RFN40"/>
      <c r="RFO40" s="124"/>
      <c r="RFP40"/>
      <c r="RFQ40" s="124"/>
      <c r="RFR40"/>
      <c r="RFS40" s="124"/>
      <c r="RFT40"/>
      <c r="RFU40" s="124"/>
      <c r="RFV40"/>
      <c r="RFW40" s="124"/>
      <c r="RFX40"/>
      <c r="RFY40" s="124"/>
      <c r="RFZ40"/>
      <c r="RGA40" s="124"/>
      <c r="RGB40"/>
      <c r="RGC40" s="124"/>
      <c r="RGD40"/>
      <c r="RGE40" s="124"/>
      <c r="RGF40"/>
      <c r="RGG40" s="124"/>
      <c r="RGH40"/>
      <c r="RGI40" s="124"/>
      <c r="RGJ40"/>
      <c r="RGK40" s="124"/>
      <c r="RGL40"/>
      <c r="RGM40" s="124"/>
      <c r="RGN40"/>
      <c r="RGO40" s="124"/>
      <c r="RGP40"/>
      <c r="RGQ40" s="124"/>
      <c r="RGR40"/>
      <c r="RGS40" s="124"/>
      <c r="RGT40"/>
      <c r="RGU40" s="124"/>
      <c r="RGV40"/>
      <c r="RGW40" s="124"/>
      <c r="RGX40"/>
      <c r="RGY40" s="124"/>
      <c r="RGZ40"/>
      <c r="RHA40" s="124"/>
      <c r="RHB40"/>
      <c r="RHC40" s="124"/>
      <c r="RHD40"/>
      <c r="RHE40" s="124"/>
      <c r="RHF40"/>
      <c r="RHG40" s="124"/>
      <c r="RHH40"/>
      <c r="RHI40" s="124"/>
      <c r="RHJ40"/>
      <c r="RHK40" s="124"/>
      <c r="RHL40"/>
      <c r="RHM40" s="124"/>
      <c r="RHN40"/>
      <c r="RHO40" s="124"/>
      <c r="RHP40"/>
      <c r="RHQ40" s="124"/>
      <c r="RHR40"/>
      <c r="RHS40" s="124"/>
      <c r="RHT40"/>
      <c r="RHU40" s="124"/>
      <c r="RHV40"/>
      <c r="RHW40" s="124"/>
      <c r="RHX40"/>
      <c r="RHY40" s="124"/>
      <c r="RHZ40"/>
      <c r="RIA40" s="124"/>
      <c r="RIB40"/>
      <c r="RIC40" s="124"/>
      <c r="RID40"/>
      <c r="RIE40" s="124"/>
      <c r="RIF40"/>
      <c r="RIG40" s="124"/>
      <c r="RIH40"/>
      <c r="RII40" s="124"/>
      <c r="RIJ40"/>
      <c r="RIK40" s="124"/>
      <c r="RIL40"/>
      <c r="RIM40" s="124"/>
      <c r="RIN40"/>
      <c r="RIO40" s="124"/>
      <c r="RIP40"/>
      <c r="RIQ40" s="124"/>
      <c r="RIR40"/>
      <c r="RIS40" s="124"/>
      <c r="RIT40"/>
      <c r="RIU40" s="124"/>
      <c r="RIV40"/>
      <c r="RIW40" s="124"/>
      <c r="RIX40"/>
      <c r="RIY40" s="124"/>
      <c r="RIZ40"/>
      <c r="RJA40" s="124"/>
      <c r="RJB40"/>
      <c r="RJC40" s="124"/>
      <c r="RJD40"/>
      <c r="RJE40" s="124"/>
      <c r="RJF40"/>
      <c r="RJG40" s="124"/>
      <c r="RJH40"/>
      <c r="RJI40" s="124"/>
      <c r="RJJ40"/>
      <c r="RJK40" s="124"/>
      <c r="RJL40"/>
      <c r="RJM40" s="124"/>
      <c r="RJN40"/>
      <c r="RJO40" s="124"/>
      <c r="RJP40"/>
      <c r="RJQ40" s="124"/>
      <c r="RJR40"/>
      <c r="RJS40" s="124"/>
      <c r="RJT40"/>
      <c r="RJU40" s="124"/>
      <c r="RJV40"/>
      <c r="RJW40" s="124"/>
      <c r="RJX40"/>
      <c r="RJY40" s="124"/>
      <c r="RJZ40"/>
      <c r="RKA40" s="124"/>
      <c r="RKB40"/>
      <c r="RKC40" s="124"/>
      <c r="RKD40"/>
      <c r="RKE40" s="124"/>
      <c r="RKF40"/>
      <c r="RKG40" s="124"/>
      <c r="RKH40"/>
      <c r="RKI40" s="124"/>
      <c r="RKJ40"/>
      <c r="RKK40" s="124"/>
      <c r="RKL40"/>
      <c r="RKM40" s="124"/>
      <c r="RKN40"/>
      <c r="RKO40" s="124"/>
      <c r="RKP40"/>
      <c r="RKQ40" s="124"/>
      <c r="RKR40"/>
      <c r="RKS40" s="124"/>
      <c r="RKT40"/>
      <c r="RKU40" s="124"/>
      <c r="RKV40"/>
      <c r="RKW40" s="124"/>
      <c r="RKX40"/>
      <c r="RKY40" s="124"/>
      <c r="RKZ40"/>
      <c r="RLA40" s="124"/>
      <c r="RLB40"/>
      <c r="RLC40" s="124"/>
      <c r="RLD40"/>
      <c r="RLE40" s="124"/>
      <c r="RLF40"/>
      <c r="RLG40" s="124"/>
      <c r="RLH40"/>
      <c r="RLI40" s="124"/>
      <c r="RLJ40"/>
      <c r="RLK40" s="124"/>
      <c r="RLL40"/>
      <c r="RLM40" s="124"/>
      <c r="RLN40"/>
      <c r="RLO40" s="124"/>
      <c r="RLP40"/>
      <c r="RLQ40" s="124"/>
      <c r="RLR40"/>
      <c r="RLS40" s="124"/>
      <c r="RLT40"/>
      <c r="RLU40" s="124"/>
      <c r="RLV40"/>
      <c r="RLW40" s="124"/>
      <c r="RLX40"/>
      <c r="RLY40" s="124"/>
      <c r="RLZ40"/>
      <c r="RMA40" s="124"/>
      <c r="RMB40"/>
      <c r="RMC40" s="124"/>
      <c r="RMD40"/>
      <c r="RME40" s="124"/>
      <c r="RMF40"/>
      <c r="RMG40" s="124"/>
      <c r="RMH40"/>
      <c r="RMI40" s="124"/>
      <c r="RMJ40"/>
      <c r="RMK40" s="124"/>
      <c r="RML40"/>
      <c r="RMM40" s="124"/>
      <c r="RMN40"/>
      <c r="RMO40" s="124"/>
      <c r="RMP40"/>
      <c r="RMQ40" s="124"/>
      <c r="RMR40"/>
      <c r="RMS40" s="124"/>
      <c r="RMT40"/>
      <c r="RMU40" s="124"/>
      <c r="RMV40"/>
      <c r="RMW40" s="124"/>
      <c r="RMX40"/>
      <c r="RMY40" s="124"/>
      <c r="RMZ40"/>
      <c r="RNA40" s="124"/>
      <c r="RNB40"/>
      <c r="RNC40" s="124"/>
      <c r="RND40"/>
      <c r="RNE40" s="124"/>
      <c r="RNF40"/>
      <c r="RNG40" s="124"/>
      <c r="RNH40"/>
      <c r="RNI40" s="124"/>
      <c r="RNJ40"/>
      <c r="RNK40" s="124"/>
      <c r="RNL40"/>
      <c r="RNM40" s="124"/>
      <c r="RNN40"/>
      <c r="RNO40" s="124"/>
      <c r="RNP40"/>
      <c r="RNQ40" s="124"/>
      <c r="RNR40"/>
      <c r="RNS40" s="124"/>
      <c r="RNT40"/>
      <c r="RNU40" s="124"/>
      <c r="RNV40"/>
      <c r="RNW40" s="124"/>
      <c r="RNX40"/>
      <c r="RNY40" s="124"/>
      <c r="RNZ40"/>
      <c r="ROA40" s="124"/>
      <c r="ROB40"/>
      <c r="ROC40" s="124"/>
      <c r="ROD40"/>
      <c r="ROE40" s="124"/>
      <c r="ROF40"/>
      <c r="ROG40" s="124"/>
      <c r="ROH40"/>
      <c r="ROI40" s="124"/>
      <c r="ROJ40"/>
      <c r="ROK40" s="124"/>
      <c r="ROL40"/>
      <c r="ROM40" s="124"/>
      <c r="RON40"/>
      <c r="ROO40" s="124"/>
      <c r="ROP40"/>
      <c r="ROQ40" s="124"/>
      <c r="ROR40"/>
      <c r="ROS40" s="124"/>
      <c r="ROT40"/>
      <c r="ROU40" s="124"/>
      <c r="ROV40"/>
      <c r="ROW40" s="124"/>
      <c r="ROX40"/>
      <c r="ROY40" s="124"/>
      <c r="ROZ40"/>
      <c r="RPA40" s="124"/>
      <c r="RPB40"/>
      <c r="RPC40" s="124"/>
      <c r="RPD40"/>
      <c r="RPE40" s="124"/>
      <c r="RPF40"/>
      <c r="RPG40" s="124"/>
      <c r="RPH40"/>
      <c r="RPI40" s="124"/>
      <c r="RPJ40"/>
      <c r="RPK40" s="124"/>
      <c r="RPL40"/>
      <c r="RPM40" s="124"/>
      <c r="RPN40"/>
      <c r="RPO40" s="124"/>
      <c r="RPP40"/>
      <c r="RPQ40" s="124"/>
      <c r="RPR40"/>
      <c r="RPS40" s="124"/>
      <c r="RPT40"/>
      <c r="RPU40" s="124"/>
      <c r="RPV40"/>
      <c r="RPW40" s="124"/>
      <c r="RPX40"/>
      <c r="RPY40" s="124"/>
      <c r="RPZ40"/>
      <c r="RQA40" s="124"/>
      <c r="RQB40"/>
      <c r="RQC40" s="124"/>
      <c r="RQD40"/>
      <c r="RQE40" s="124"/>
      <c r="RQF40"/>
      <c r="RQG40" s="124"/>
      <c r="RQH40"/>
      <c r="RQI40" s="124"/>
      <c r="RQJ40"/>
      <c r="RQK40" s="124"/>
      <c r="RQL40"/>
      <c r="RQM40" s="124"/>
      <c r="RQN40"/>
      <c r="RQO40" s="124"/>
      <c r="RQP40"/>
      <c r="RQQ40" s="124"/>
      <c r="RQR40"/>
      <c r="RQS40" s="124"/>
      <c r="RQT40"/>
      <c r="RQU40" s="124"/>
      <c r="RQV40"/>
      <c r="RQW40" s="124"/>
      <c r="RQX40"/>
      <c r="RQY40" s="124"/>
      <c r="RQZ40"/>
      <c r="RRA40" s="124"/>
      <c r="RRB40"/>
      <c r="RRC40" s="124"/>
      <c r="RRD40"/>
      <c r="RRE40" s="124"/>
      <c r="RRF40"/>
      <c r="RRG40" s="124"/>
      <c r="RRH40"/>
      <c r="RRI40" s="124"/>
      <c r="RRJ40"/>
      <c r="RRK40" s="124"/>
      <c r="RRL40"/>
      <c r="RRM40" s="124"/>
      <c r="RRN40"/>
      <c r="RRO40" s="124"/>
      <c r="RRP40"/>
      <c r="RRQ40" s="124"/>
      <c r="RRR40"/>
      <c r="RRS40" s="124"/>
      <c r="RRT40"/>
      <c r="RRU40" s="124"/>
      <c r="RRV40"/>
      <c r="RRW40" s="124"/>
      <c r="RRX40"/>
      <c r="RRY40" s="124"/>
      <c r="RRZ40"/>
      <c r="RSA40" s="124"/>
      <c r="RSB40"/>
      <c r="RSC40" s="124"/>
      <c r="RSD40"/>
      <c r="RSE40" s="124"/>
      <c r="RSF40"/>
      <c r="RSG40" s="124"/>
      <c r="RSH40"/>
      <c r="RSI40" s="124"/>
      <c r="RSJ40"/>
      <c r="RSK40" s="124"/>
      <c r="RSL40"/>
      <c r="RSM40" s="124"/>
      <c r="RSN40"/>
      <c r="RSO40" s="124"/>
      <c r="RSP40"/>
      <c r="RSQ40" s="124"/>
      <c r="RSR40"/>
      <c r="RSS40" s="124"/>
      <c r="RST40"/>
      <c r="RSU40" s="124"/>
      <c r="RSV40"/>
      <c r="RSW40" s="124"/>
      <c r="RSX40"/>
      <c r="RSY40" s="124"/>
      <c r="RSZ40"/>
      <c r="RTA40" s="124"/>
      <c r="RTB40"/>
      <c r="RTC40" s="124"/>
      <c r="RTD40"/>
      <c r="RTE40" s="124"/>
      <c r="RTF40"/>
      <c r="RTG40" s="124"/>
      <c r="RTH40"/>
      <c r="RTI40" s="124"/>
      <c r="RTJ40"/>
      <c r="RTK40" s="124"/>
      <c r="RTL40"/>
      <c r="RTM40" s="124"/>
      <c r="RTN40"/>
      <c r="RTO40" s="124"/>
      <c r="RTP40"/>
      <c r="RTQ40" s="124"/>
      <c r="RTR40"/>
      <c r="RTS40" s="124"/>
      <c r="RTT40"/>
      <c r="RTU40" s="124"/>
      <c r="RTV40"/>
      <c r="RTW40" s="124"/>
      <c r="RTX40"/>
      <c r="RTY40" s="124"/>
      <c r="RTZ40"/>
      <c r="RUA40" s="124"/>
      <c r="RUB40"/>
      <c r="RUC40" s="124"/>
      <c r="RUD40"/>
      <c r="RUE40" s="124"/>
      <c r="RUF40"/>
      <c r="RUG40" s="124"/>
      <c r="RUH40"/>
      <c r="RUI40" s="124"/>
      <c r="RUJ40"/>
      <c r="RUK40" s="124"/>
      <c r="RUL40"/>
      <c r="RUM40" s="124"/>
      <c r="RUN40"/>
      <c r="RUO40" s="124"/>
      <c r="RUP40"/>
      <c r="RUQ40" s="124"/>
      <c r="RUR40"/>
      <c r="RUS40" s="124"/>
      <c r="RUT40"/>
      <c r="RUU40" s="124"/>
      <c r="RUV40"/>
      <c r="RUW40" s="124"/>
      <c r="RUX40"/>
      <c r="RUY40" s="124"/>
      <c r="RUZ40"/>
      <c r="RVA40" s="124"/>
      <c r="RVB40"/>
      <c r="RVC40" s="124"/>
      <c r="RVD40"/>
      <c r="RVE40" s="124"/>
      <c r="RVF40"/>
      <c r="RVG40" s="124"/>
      <c r="RVH40"/>
      <c r="RVI40" s="124"/>
      <c r="RVJ40"/>
      <c r="RVK40" s="124"/>
      <c r="RVL40"/>
      <c r="RVM40" s="124"/>
      <c r="RVN40"/>
      <c r="RVO40" s="124"/>
      <c r="RVP40"/>
      <c r="RVQ40" s="124"/>
      <c r="RVR40"/>
      <c r="RVS40" s="124"/>
      <c r="RVT40"/>
      <c r="RVU40" s="124"/>
      <c r="RVV40"/>
      <c r="RVW40" s="124"/>
      <c r="RVX40"/>
      <c r="RVY40" s="124"/>
      <c r="RVZ40"/>
      <c r="RWA40" s="124"/>
      <c r="RWB40"/>
      <c r="RWC40" s="124"/>
      <c r="RWD40"/>
      <c r="RWE40" s="124"/>
      <c r="RWF40"/>
      <c r="RWG40" s="124"/>
      <c r="RWH40"/>
      <c r="RWI40" s="124"/>
      <c r="RWJ40"/>
      <c r="RWK40" s="124"/>
      <c r="RWL40"/>
      <c r="RWM40" s="124"/>
      <c r="RWN40"/>
      <c r="RWO40" s="124"/>
      <c r="RWP40"/>
      <c r="RWQ40" s="124"/>
      <c r="RWR40"/>
      <c r="RWS40" s="124"/>
      <c r="RWT40"/>
      <c r="RWU40" s="124"/>
      <c r="RWV40"/>
      <c r="RWW40" s="124"/>
      <c r="RWX40"/>
      <c r="RWY40" s="124"/>
      <c r="RWZ40"/>
      <c r="RXA40" s="124"/>
      <c r="RXB40"/>
      <c r="RXC40" s="124"/>
      <c r="RXD40"/>
      <c r="RXE40" s="124"/>
      <c r="RXF40"/>
      <c r="RXG40" s="124"/>
      <c r="RXH40"/>
      <c r="RXI40" s="124"/>
      <c r="RXJ40"/>
      <c r="RXK40" s="124"/>
      <c r="RXL40"/>
      <c r="RXM40" s="124"/>
      <c r="RXN40"/>
      <c r="RXO40" s="124"/>
      <c r="RXP40"/>
      <c r="RXQ40" s="124"/>
      <c r="RXR40"/>
      <c r="RXS40" s="124"/>
      <c r="RXT40"/>
      <c r="RXU40" s="124"/>
      <c r="RXV40"/>
      <c r="RXW40" s="124"/>
      <c r="RXX40"/>
      <c r="RXY40" s="124"/>
      <c r="RXZ40"/>
      <c r="RYA40" s="124"/>
      <c r="RYB40"/>
      <c r="RYC40" s="124"/>
      <c r="RYD40"/>
      <c r="RYE40" s="124"/>
      <c r="RYF40"/>
      <c r="RYG40" s="124"/>
      <c r="RYH40"/>
      <c r="RYI40" s="124"/>
      <c r="RYJ40"/>
      <c r="RYK40" s="124"/>
      <c r="RYL40"/>
      <c r="RYM40" s="124"/>
      <c r="RYN40"/>
      <c r="RYO40" s="124"/>
      <c r="RYP40"/>
      <c r="RYQ40" s="124"/>
      <c r="RYR40"/>
      <c r="RYS40" s="124"/>
      <c r="RYT40"/>
      <c r="RYU40" s="124"/>
      <c r="RYV40"/>
      <c r="RYW40" s="124"/>
      <c r="RYX40"/>
      <c r="RYY40" s="124"/>
      <c r="RYZ40"/>
      <c r="RZA40" s="124"/>
      <c r="RZB40"/>
      <c r="RZC40" s="124"/>
      <c r="RZD40"/>
      <c r="RZE40" s="124"/>
      <c r="RZF40"/>
      <c r="RZG40" s="124"/>
      <c r="RZH40"/>
      <c r="RZI40" s="124"/>
      <c r="RZJ40"/>
      <c r="RZK40" s="124"/>
      <c r="RZL40"/>
      <c r="RZM40" s="124"/>
      <c r="RZN40"/>
      <c r="RZO40" s="124"/>
      <c r="RZP40"/>
      <c r="RZQ40" s="124"/>
      <c r="RZR40"/>
      <c r="RZS40" s="124"/>
      <c r="RZT40"/>
      <c r="RZU40" s="124"/>
      <c r="RZV40"/>
      <c r="RZW40" s="124"/>
      <c r="RZX40"/>
      <c r="RZY40" s="124"/>
      <c r="RZZ40"/>
      <c r="SAA40" s="124"/>
      <c r="SAB40"/>
      <c r="SAC40" s="124"/>
      <c r="SAD40"/>
      <c r="SAE40" s="124"/>
      <c r="SAF40"/>
      <c r="SAG40" s="124"/>
      <c r="SAH40"/>
      <c r="SAI40" s="124"/>
      <c r="SAJ40"/>
      <c r="SAK40" s="124"/>
      <c r="SAL40"/>
      <c r="SAM40" s="124"/>
      <c r="SAN40"/>
      <c r="SAO40" s="124"/>
      <c r="SAP40"/>
      <c r="SAQ40" s="124"/>
      <c r="SAR40"/>
      <c r="SAS40" s="124"/>
      <c r="SAT40"/>
      <c r="SAU40" s="124"/>
      <c r="SAV40"/>
      <c r="SAW40" s="124"/>
      <c r="SAX40"/>
      <c r="SAY40" s="124"/>
      <c r="SAZ40"/>
      <c r="SBA40" s="124"/>
      <c r="SBB40"/>
      <c r="SBC40" s="124"/>
      <c r="SBD40"/>
      <c r="SBE40" s="124"/>
      <c r="SBF40"/>
      <c r="SBG40" s="124"/>
      <c r="SBH40"/>
      <c r="SBI40" s="124"/>
      <c r="SBJ40"/>
      <c r="SBK40" s="124"/>
      <c r="SBL40"/>
      <c r="SBM40" s="124"/>
      <c r="SBN40"/>
      <c r="SBO40" s="124"/>
      <c r="SBP40"/>
      <c r="SBQ40" s="124"/>
      <c r="SBR40"/>
      <c r="SBS40" s="124"/>
      <c r="SBT40"/>
      <c r="SBU40" s="124"/>
      <c r="SBV40"/>
      <c r="SBW40" s="124"/>
      <c r="SBX40"/>
      <c r="SBY40" s="124"/>
      <c r="SBZ40"/>
      <c r="SCA40" s="124"/>
      <c r="SCB40"/>
      <c r="SCC40" s="124"/>
      <c r="SCD40"/>
      <c r="SCE40" s="124"/>
      <c r="SCF40"/>
      <c r="SCG40" s="124"/>
      <c r="SCH40"/>
      <c r="SCI40" s="124"/>
      <c r="SCJ40"/>
      <c r="SCK40" s="124"/>
      <c r="SCL40"/>
      <c r="SCM40" s="124"/>
      <c r="SCN40"/>
      <c r="SCO40" s="124"/>
      <c r="SCP40"/>
      <c r="SCQ40" s="124"/>
      <c r="SCR40"/>
      <c r="SCS40" s="124"/>
      <c r="SCT40"/>
      <c r="SCU40" s="124"/>
      <c r="SCV40"/>
      <c r="SCW40" s="124"/>
      <c r="SCX40"/>
      <c r="SCY40" s="124"/>
      <c r="SCZ40"/>
      <c r="SDA40" s="124"/>
      <c r="SDB40"/>
      <c r="SDC40" s="124"/>
      <c r="SDD40"/>
      <c r="SDE40" s="124"/>
      <c r="SDF40"/>
      <c r="SDG40" s="124"/>
      <c r="SDH40"/>
      <c r="SDI40" s="124"/>
      <c r="SDJ40"/>
      <c r="SDK40" s="124"/>
      <c r="SDL40"/>
      <c r="SDM40" s="124"/>
      <c r="SDN40"/>
      <c r="SDO40" s="124"/>
      <c r="SDP40"/>
      <c r="SDQ40" s="124"/>
      <c r="SDR40"/>
      <c r="SDS40" s="124"/>
      <c r="SDT40"/>
      <c r="SDU40" s="124"/>
      <c r="SDV40"/>
      <c r="SDW40" s="124"/>
      <c r="SDX40"/>
      <c r="SDY40" s="124"/>
      <c r="SDZ40"/>
      <c r="SEA40" s="124"/>
      <c r="SEB40"/>
      <c r="SEC40" s="124"/>
      <c r="SED40"/>
      <c r="SEE40" s="124"/>
      <c r="SEF40"/>
      <c r="SEG40" s="124"/>
      <c r="SEH40"/>
      <c r="SEI40" s="124"/>
      <c r="SEJ40"/>
      <c r="SEK40" s="124"/>
      <c r="SEL40"/>
      <c r="SEM40" s="124"/>
      <c r="SEN40"/>
      <c r="SEO40" s="124"/>
      <c r="SEP40"/>
      <c r="SEQ40" s="124"/>
      <c r="SER40"/>
      <c r="SES40" s="124"/>
      <c r="SET40"/>
      <c r="SEU40" s="124"/>
      <c r="SEV40"/>
      <c r="SEW40" s="124"/>
      <c r="SEX40"/>
      <c r="SEY40" s="124"/>
      <c r="SEZ40"/>
      <c r="SFA40" s="124"/>
      <c r="SFB40"/>
      <c r="SFC40" s="124"/>
      <c r="SFD40"/>
      <c r="SFE40" s="124"/>
      <c r="SFF40"/>
      <c r="SFG40" s="124"/>
      <c r="SFH40"/>
      <c r="SFI40" s="124"/>
      <c r="SFJ40"/>
      <c r="SFK40" s="124"/>
      <c r="SFL40"/>
      <c r="SFM40" s="124"/>
      <c r="SFN40"/>
      <c r="SFO40" s="124"/>
      <c r="SFP40"/>
      <c r="SFQ40" s="124"/>
      <c r="SFR40"/>
      <c r="SFS40" s="124"/>
      <c r="SFT40"/>
      <c r="SFU40" s="124"/>
      <c r="SFV40"/>
      <c r="SFW40" s="124"/>
      <c r="SFX40"/>
      <c r="SFY40" s="124"/>
      <c r="SFZ40"/>
      <c r="SGA40" s="124"/>
      <c r="SGB40"/>
      <c r="SGC40" s="124"/>
      <c r="SGD40"/>
      <c r="SGE40" s="124"/>
      <c r="SGF40"/>
      <c r="SGG40" s="124"/>
      <c r="SGH40"/>
      <c r="SGI40" s="124"/>
      <c r="SGJ40"/>
      <c r="SGK40" s="124"/>
      <c r="SGL40"/>
      <c r="SGM40" s="124"/>
      <c r="SGN40"/>
      <c r="SGO40" s="124"/>
      <c r="SGP40"/>
      <c r="SGQ40" s="124"/>
      <c r="SGR40"/>
      <c r="SGS40" s="124"/>
      <c r="SGT40"/>
      <c r="SGU40" s="124"/>
      <c r="SGV40"/>
      <c r="SGW40" s="124"/>
      <c r="SGX40"/>
      <c r="SGY40" s="124"/>
      <c r="SGZ40"/>
      <c r="SHA40" s="124"/>
      <c r="SHB40"/>
      <c r="SHC40" s="124"/>
      <c r="SHD40"/>
      <c r="SHE40" s="124"/>
      <c r="SHF40"/>
      <c r="SHG40" s="124"/>
      <c r="SHH40"/>
      <c r="SHI40" s="124"/>
      <c r="SHJ40"/>
      <c r="SHK40" s="124"/>
      <c r="SHL40"/>
      <c r="SHM40" s="124"/>
      <c r="SHN40"/>
      <c r="SHO40" s="124"/>
      <c r="SHP40"/>
      <c r="SHQ40" s="124"/>
      <c r="SHR40"/>
      <c r="SHS40" s="124"/>
      <c r="SHT40"/>
      <c r="SHU40" s="124"/>
      <c r="SHV40"/>
      <c r="SHW40" s="124"/>
      <c r="SHX40"/>
      <c r="SHY40" s="124"/>
      <c r="SHZ40"/>
      <c r="SIA40" s="124"/>
      <c r="SIB40"/>
      <c r="SIC40" s="124"/>
      <c r="SID40"/>
      <c r="SIE40" s="124"/>
      <c r="SIF40"/>
      <c r="SIG40" s="124"/>
      <c r="SIH40"/>
      <c r="SII40" s="124"/>
      <c r="SIJ40"/>
      <c r="SIK40" s="124"/>
      <c r="SIL40"/>
      <c r="SIM40" s="124"/>
      <c r="SIN40"/>
      <c r="SIO40" s="124"/>
      <c r="SIP40"/>
      <c r="SIQ40" s="124"/>
      <c r="SIR40"/>
      <c r="SIS40" s="124"/>
      <c r="SIT40"/>
      <c r="SIU40" s="124"/>
      <c r="SIV40"/>
      <c r="SIW40" s="124"/>
      <c r="SIX40"/>
      <c r="SIY40" s="124"/>
      <c r="SIZ40"/>
      <c r="SJA40" s="124"/>
      <c r="SJB40"/>
      <c r="SJC40" s="124"/>
      <c r="SJD40"/>
      <c r="SJE40" s="124"/>
      <c r="SJF40"/>
      <c r="SJG40" s="124"/>
      <c r="SJH40"/>
      <c r="SJI40" s="124"/>
      <c r="SJJ40"/>
      <c r="SJK40" s="124"/>
      <c r="SJL40"/>
      <c r="SJM40" s="124"/>
      <c r="SJN40"/>
      <c r="SJO40" s="124"/>
      <c r="SJP40"/>
      <c r="SJQ40" s="124"/>
      <c r="SJR40"/>
      <c r="SJS40" s="124"/>
      <c r="SJT40"/>
      <c r="SJU40" s="124"/>
      <c r="SJV40"/>
      <c r="SJW40" s="124"/>
      <c r="SJX40"/>
      <c r="SJY40" s="124"/>
      <c r="SJZ40"/>
      <c r="SKA40" s="124"/>
      <c r="SKB40"/>
      <c r="SKC40" s="124"/>
      <c r="SKD40"/>
      <c r="SKE40" s="124"/>
      <c r="SKF40"/>
      <c r="SKG40" s="124"/>
      <c r="SKH40"/>
      <c r="SKI40" s="124"/>
      <c r="SKJ40"/>
      <c r="SKK40" s="124"/>
      <c r="SKL40"/>
      <c r="SKM40" s="124"/>
      <c r="SKN40"/>
      <c r="SKO40" s="124"/>
      <c r="SKP40"/>
      <c r="SKQ40" s="124"/>
      <c r="SKR40"/>
      <c r="SKS40" s="124"/>
      <c r="SKT40"/>
      <c r="SKU40" s="124"/>
      <c r="SKV40"/>
      <c r="SKW40" s="124"/>
      <c r="SKX40"/>
      <c r="SKY40" s="124"/>
      <c r="SKZ40"/>
      <c r="SLA40" s="124"/>
      <c r="SLB40"/>
      <c r="SLC40" s="124"/>
      <c r="SLD40"/>
      <c r="SLE40" s="124"/>
      <c r="SLF40"/>
      <c r="SLG40" s="124"/>
      <c r="SLH40"/>
      <c r="SLI40" s="124"/>
      <c r="SLJ40"/>
      <c r="SLK40" s="124"/>
      <c r="SLL40"/>
      <c r="SLM40" s="124"/>
      <c r="SLN40"/>
      <c r="SLO40" s="124"/>
      <c r="SLP40"/>
      <c r="SLQ40" s="124"/>
      <c r="SLR40"/>
      <c r="SLS40" s="124"/>
      <c r="SLT40"/>
      <c r="SLU40" s="124"/>
      <c r="SLV40"/>
      <c r="SLW40" s="124"/>
      <c r="SLX40"/>
      <c r="SLY40" s="124"/>
      <c r="SLZ40"/>
      <c r="SMA40" s="124"/>
      <c r="SMB40"/>
      <c r="SMC40" s="124"/>
      <c r="SMD40"/>
      <c r="SME40" s="124"/>
      <c r="SMF40"/>
      <c r="SMG40" s="124"/>
      <c r="SMH40"/>
      <c r="SMI40" s="124"/>
      <c r="SMJ40"/>
      <c r="SMK40" s="124"/>
      <c r="SML40"/>
      <c r="SMM40" s="124"/>
      <c r="SMN40"/>
      <c r="SMO40" s="124"/>
      <c r="SMP40"/>
      <c r="SMQ40" s="124"/>
      <c r="SMR40"/>
      <c r="SMS40" s="124"/>
      <c r="SMT40"/>
      <c r="SMU40" s="124"/>
      <c r="SMV40"/>
      <c r="SMW40" s="124"/>
      <c r="SMX40"/>
      <c r="SMY40" s="124"/>
      <c r="SMZ40"/>
      <c r="SNA40" s="124"/>
      <c r="SNB40"/>
      <c r="SNC40" s="124"/>
      <c r="SND40"/>
      <c r="SNE40" s="124"/>
      <c r="SNF40"/>
      <c r="SNG40" s="124"/>
      <c r="SNH40"/>
      <c r="SNI40" s="124"/>
      <c r="SNJ40"/>
      <c r="SNK40" s="124"/>
      <c r="SNL40"/>
      <c r="SNM40" s="124"/>
      <c r="SNN40"/>
      <c r="SNO40" s="124"/>
      <c r="SNP40"/>
      <c r="SNQ40" s="124"/>
      <c r="SNR40"/>
      <c r="SNS40" s="124"/>
      <c r="SNT40"/>
      <c r="SNU40" s="124"/>
      <c r="SNV40"/>
      <c r="SNW40" s="124"/>
      <c r="SNX40"/>
      <c r="SNY40" s="124"/>
      <c r="SNZ40"/>
      <c r="SOA40" s="124"/>
      <c r="SOB40"/>
      <c r="SOC40" s="124"/>
      <c r="SOD40"/>
      <c r="SOE40" s="124"/>
      <c r="SOF40"/>
      <c r="SOG40" s="124"/>
      <c r="SOH40"/>
      <c r="SOI40" s="124"/>
      <c r="SOJ40"/>
      <c r="SOK40" s="124"/>
      <c r="SOL40"/>
      <c r="SOM40" s="124"/>
      <c r="SON40"/>
      <c r="SOO40" s="124"/>
      <c r="SOP40"/>
      <c r="SOQ40" s="124"/>
      <c r="SOR40"/>
      <c r="SOS40" s="124"/>
      <c r="SOT40"/>
      <c r="SOU40" s="124"/>
      <c r="SOV40"/>
      <c r="SOW40" s="124"/>
      <c r="SOX40"/>
      <c r="SOY40" s="124"/>
      <c r="SOZ40"/>
      <c r="SPA40" s="124"/>
      <c r="SPB40"/>
      <c r="SPC40" s="124"/>
      <c r="SPD40"/>
      <c r="SPE40" s="124"/>
      <c r="SPF40"/>
      <c r="SPG40" s="124"/>
      <c r="SPH40"/>
      <c r="SPI40" s="124"/>
      <c r="SPJ40"/>
      <c r="SPK40" s="124"/>
      <c r="SPL40"/>
      <c r="SPM40" s="124"/>
      <c r="SPN40"/>
      <c r="SPO40" s="124"/>
      <c r="SPP40"/>
      <c r="SPQ40" s="124"/>
      <c r="SPR40"/>
      <c r="SPS40" s="124"/>
      <c r="SPT40"/>
      <c r="SPU40" s="124"/>
      <c r="SPV40"/>
      <c r="SPW40" s="124"/>
      <c r="SPX40"/>
      <c r="SPY40" s="124"/>
      <c r="SPZ40"/>
      <c r="SQA40" s="124"/>
      <c r="SQB40"/>
      <c r="SQC40" s="124"/>
      <c r="SQD40"/>
      <c r="SQE40" s="124"/>
      <c r="SQF40"/>
      <c r="SQG40" s="124"/>
      <c r="SQH40"/>
      <c r="SQI40" s="124"/>
      <c r="SQJ40"/>
      <c r="SQK40" s="124"/>
      <c r="SQL40"/>
      <c r="SQM40" s="124"/>
      <c r="SQN40"/>
      <c r="SQO40" s="124"/>
      <c r="SQP40"/>
      <c r="SQQ40" s="124"/>
      <c r="SQR40"/>
      <c r="SQS40" s="124"/>
      <c r="SQT40"/>
      <c r="SQU40" s="124"/>
      <c r="SQV40"/>
      <c r="SQW40" s="124"/>
      <c r="SQX40"/>
      <c r="SQY40" s="124"/>
      <c r="SQZ40"/>
      <c r="SRA40" s="124"/>
      <c r="SRB40"/>
      <c r="SRC40" s="124"/>
      <c r="SRD40"/>
      <c r="SRE40" s="124"/>
      <c r="SRF40"/>
      <c r="SRG40" s="124"/>
      <c r="SRH40"/>
      <c r="SRI40" s="124"/>
      <c r="SRJ40"/>
      <c r="SRK40" s="124"/>
      <c r="SRL40"/>
      <c r="SRM40" s="124"/>
      <c r="SRN40"/>
      <c r="SRO40" s="124"/>
      <c r="SRP40"/>
      <c r="SRQ40" s="124"/>
      <c r="SRR40"/>
      <c r="SRS40" s="124"/>
      <c r="SRT40"/>
      <c r="SRU40" s="124"/>
      <c r="SRV40"/>
      <c r="SRW40" s="124"/>
      <c r="SRX40"/>
      <c r="SRY40" s="124"/>
      <c r="SRZ40"/>
      <c r="SSA40" s="124"/>
      <c r="SSB40"/>
      <c r="SSC40" s="124"/>
      <c r="SSD40"/>
      <c r="SSE40" s="124"/>
      <c r="SSF40"/>
      <c r="SSG40" s="124"/>
      <c r="SSH40"/>
      <c r="SSI40" s="124"/>
      <c r="SSJ40"/>
      <c r="SSK40" s="124"/>
      <c r="SSL40"/>
      <c r="SSM40" s="124"/>
      <c r="SSN40"/>
      <c r="SSO40" s="124"/>
      <c r="SSP40"/>
      <c r="SSQ40" s="124"/>
      <c r="SSR40"/>
      <c r="SSS40" s="124"/>
      <c r="SST40"/>
      <c r="SSU40" s="124"/>
      <c r="SSV40"/>
      <c r="SSW40" s="124"/>
      <c r="SSX40"/>
      <c r="SSY40" s="124"/>
      <c r="SSZ40"/>
      <c r="STA40" s="124"/>
      <c r="STB40"/>
      <c r="STC40" s="124"/>
      <c r="STD40"/>
      <c r="STE40" s="124"/>
      <c r="STF40"/>
      <c r="STG40" s="124"/>
      <c r="STH40"/>
      <c r="STI40" s="124"/>
      <c r="STJ40"/>
      <c r="STK40" s="124"/>
      <c r="STL40"/>
      <c r="STM40" s="124"/>
      <c r="STN40"/>
      <c r="STO40" s="124"/>
      <c r="STP40"/>
      <c r="STQ40" s="124"/>
      <c r="STR40"/>
      <c r="STS40" s="124"/>
      <c r="STT40"/>
      <c r="STU40" s="124"/>
      <c r="STV40"/>
      <c r="STW40" s="124"/>
      <c r="STX40"/>
      <c r="STY40" s="124"/>
      <c r="STZ40"/>
      <c r="SUA40" s="124"/>
      <c r="SUB40"/>
      <c r="SUC40" s="124"/>
      <c r="SUD40"/>
      <c r="SUE40" s="124"/>
      <c r="SUF40"/>
      <c r="SUG40" s="124"/>
      <c r="SUH40"/>
      <c r="SUI40" s="124"/>
      <c r="SUJ40"/>
      <c r="SUK40" s="124"/>
      <c r="SUL40"/>
      <c r="SUM40" s="124"/>
      <c r="SUN40"/>
      <c r="SUO40" s="124"/>
      <c r="SUP40"/>
      <c r="SUQ40" s="124"/>
      <c r="SUR40"/>
      <c r="SUS40" s="124"/>
      <c r="SUT40"/>
      <c r="SUU40" s="124"/>
      <c r="SUV40"/>
      <c r="SUW40" s="124"/>
      <c r="SUX40"/>
      <c r="SUY40" s="124"/>
      <c r="SUZ40"/>
      <c r="SVA40" s="124"/>
      <c r="SVB40"/>
      <c r="SVC40" s="124"/>
      <c r="SVD40"/>
      <c r="SVE40" s="124"/>
      <c r="SVF40"/>
      <c r="SVG40" s="124"/>
      <c r="SVH40"/>
      <c r="SVI40" s="124"/>
      <c r="SVJ40"/>
      <c r="SVK40" s="124"/>
      <c r="SVL40"/>
      <c r="SVM40" s="124"/>
      <c r="SVN40"/>
      <c r="SVO40" s="124"/>
      <c r="SVP40"/>
      <c r="SVQ40" s="124"/>
      <c r="SVR40"/>
      <c r="SVS40" s="124"/>
      <c r="SVT40"/>
      <c r="SVU40" s="124"/>
      <c r="SVV40"/>
      <c r="SVW40" s="124"/>
      <c r="SVX40"/>
      <c r="SVY40" s="124"/>
      <c r="SVZ40"/>
      <c r="SWA40" s="124"/>
      <c r="SWB40"/>
      <c r="SWC40" s="124"/>
      <c r="SWD40"/>
      <c r="SWE40" s="124"/>
      <c r="SWF40"/>
      <c r="SWG40" s="124"/>
      <c r="SWH40"/>
      <c r="SWI40" s="124"/>
      <c r="SWJ40"/>
      <c r="SWK40" s="124"/>
      <c r="SWL40"/>
      <c r="SWM40" s="124"/>
      <c r="SWN40"/>
      <c r="SWO40" s="124"/>
      <c r="SWP40"/>
      <c r="SWQ40" s="124"/>
      <c r="SWR40"/>
      <c r="SWS40" s="124"/>
      <c r="SWT40"/>
      <c r="SWU40" s="124"/>
      <c r="SWV40"/>
      <c r="SWW40" s="124"/>
      <c r="SWX40"/>
      <c r="SWY40" s="124"/>
      <c r="SWZ40"/>
      <c r="SXA40" s="124"/>
      <c r="SXB40"/>
      <c r="SXC40" s="124"/>
      <c r="SXD40"/>
      <c r="SXE40" s="124"/>
      <c r="SXF40"/>
      <c r="SXG40" s="124"/>
      <c r="SXH40"/>
      <c r="SXI40" s="124"/>
      <c r="SXJ40"/>
      <c r="SXK40" s="124"/>
      <c r="SXL40"/>
      <c r="SXM40" s="124"/>
      <c r="SXN40"/>
      <c r="SXO40" s="124"/>
      <c r="SXP40"/>
      <c r="SXQ40" s="124"/>
      <c r="SXR40"/>
      <c r="SXS40" s="124"/>
      <c r="SXT40"/>
      <c r="SXU40" s="124"/>
      <c r="SXV40"/>
      <c r="SXW40" s="124"/>
      <c r="SXX40"/>
      <c r="SXY40" s="124"/>
      <c r="SXZ40"/>
      <c r="SYA40" s="124"/>
      <c r="SYB40"/>
      <c r="SYC40" s="124"/>
      <c r="SYD40"/>
      <c r="SYE40" s="124"/>
      <c r="SYF40"/>
      <c r="SYG40" s="124"/>
      <c r="SYH40"/>
      <c r="SYI40" s="124"/>
      <c r="SYJ40"/>
      <c r="SYK40" s="124"/>
      <c r="SYL40"/>
      <c r="SYM40" s="124"/>
      <c r="SYN40"/>
      <c r="SYO40" s="124"/>
      <c r="SYP40"/>
      <c r="SYQ40" s="124"/>
      <c r="SYR40"/>
      <c r="SYS40" s="124"/>
      <c r="SYT40"/>
      <c r="SYU40" s="124"/>
      <c r="SYV40"/>
      <c r="SYW40" s="124"/>
      <c r="SYX40"/>
      <c r="SYY40" s="124"/>
      <c r="SYZ40"/>
      <c r="SZA40" s="124"/>
      <c r="SZB40"/>
      <c r="SZC40" s="124"/>
      <c r="SZD40"/>
      <c r="SZE40" s="124"/>
      <c r="SZF40"/>
      <c r="SZG40" s="124"/>
      <c r="SZH40"/>
      <c r="SZI40" s="124"/>
      <c r="SZJ40"/>
      <c r="SZK40" s="124"/>
      <c r="SZL40"/>
      <c r="SZM40" s="124"/>
      <c r="SZN40"/>
      <c r="SZO40" s="124"/>
      <c r="SZP40"/>
      <c r="SZQ40" s="124"/>
      <c r="SZR40"/>
      <c r="SZS40" s="124"/>
      <c r="SZT40"/>
      <c r="SZU40" s="124"/>
      <c r="SZV40"/>
      <c r="SZW40" s="124"/>
      <c r="SZX40"/>
      <c r="SZY40" s="124"/>
      <c r="SZZ40"/>
      <c r="TAA40" s="124"/>
      <c r="TAB40"/>
      <c r="TAC40" s="124"/>
      <c r="TAD40"/>
      <c r="TAE40" s="124"/>
      <c r="TAF40"/>
      <c r="TAG40" s="124"/>
      <c r="TAH40"/>
      <c r="TAI40" s="124"/>
      <c r="TAJ40"/>
      <c r="TAK40" s="124"/>
      <c r="TAL40"/>
      <c r="TAM40" s="124"/>
      <c r="TAN40"/>
      <c r="TAO40" s="124"/>
      <c r="TAP40"/>
      <c r="TAQ40" s="124"/>
      <c r="TAR40"/>
      <c r="TAS40" s="124"/>
      <c r="TAT40"/>
      <c r="TAU40" s="124"/>
      <c r="TAV40"/>
      <c r="TAW40" s="124"/>
      <c r="TAX40"/>
      <c r="TAY40" s="124"/>
      <c r="TAZ40"/>
      <c r="TBA40" s="124"/>
      <c r="TBB40"/>
      <c r="TBC40" s="124"/>
      <c r="TBD40"/>
      <c r="TBE40" s="124"/>
      <c r="TBF40"/>
      <c r="TBG40" s="124"/>
      <c r="TBH40"/>
      <c r="TBI40" s="124"/>
      <c r="TBJ40"/>
      <c r="TBK40" s="124"/>
      <c r="TBL40"/>
      <c r="TBM40" s="124"/>
      <c r="TBN40"/>
      <c r="TBO40" s="124"/>
      <c r="TBP40"/>
      <c r="TBQ40" s="124"/>
      <c r="TBR40"/>
      <c r="TBS40" s="124"/>
      <c r="TBT40"/>
      <c r="TBU40" s="124"/>
      <c r="TBV40"/>
      <c r="TBW40" s="124"/>
      <c r="TBX40"/>
      <c r="TBY40" s="124"/>
      <c r="TBZ40"/>
      <c r="TCA40" s="124"/>
      <c r="TCB40"/>
      <c r="TCC40" s="124"/>
      <c r="TCD40"/>
      <c r="TCE40" s="124"/>
      <c r="TCF40"/>
      <c r="TCG40" s="124"/>
      <c r="TCH40"/>
      <c r="TCI40" s="124"/>
      <c r="TCJ40"/>
      <c r="TCK40" s="124"/>
      <c r="TCL40"/>
      <c r="TCM40" s="124"/>
      <c r="TCN40"/>
      <c r="TCO40" s="124"/>
      <c r="TCP40"/>
      <c r="TCQ40" s="124"/>
      <c r="TCR40"/>
      <c r="TCS40" s="124"/>
      <c r="TCT40"/>
      <c r="TCU40" s="124"/>
      <c r="TCV40"/>
      <c r="TCW40" s="124"/>
      <c r="TCX40"/>
      <c r="TCY40" s="124"/>
      <c r="TCZ40"/>
      <c r="TDA40" s="124"/>
      <c r="TDB40"/>
      <c r="TDC40" s="124"/>
      <c r="TDD40"/>
      <c r="TDE40" s="124"/>
      <c r="TDF40"/>
      <c r="TDG40" s="124"/>
      <c r="TDH40"/>
      <c r="TDI40" s="124"/>
      <c r="TDJ40"/>
      <c r="TDK40" s="124"/>
      <c r="TDL40"/>
      <c r="TDM40" s="124"/>
      <c r="TDN40"/>
      <c r="TDO40" s="124"/>
      <c r="TDP40"/>
      <c r="TDQ40" s="124"/>
      <c r="TDR40"/>
      <c r="TDS40" s="124"/>
      <c r="TDT40"/>
      <c r="TDU40" s="124"/>
      <c r="TDV40"/>
      <c r="TDW40" s="124"/>
      <c r="TDX40"/>
      <c r="TDY40" s="124"/>
      <c r="TDZ40"/>
      <c r="TEA40" s="124"/>
      <c r="TEB40"/>
      <c r="TEC40" s="124"/>
      <c r="TED40"/>
      <c r="TEE40" s="124"/>
      <c r="TEF40"/>
      <c r="TEG40" s="124"/>
      <c r="TEH40"/>
      <c r="TEI40" s="124"/>
      <c r="TEJ40"/>
      <c r="TEK40" s="124"/>
      <c r="TEL40"/>
      <c r="TEM40" s="124"/>
      <c r="TEN40"/>
      <c r="TEO40" s="124"/>
      <c r="TEP40"/>
      <c r="TEQ40" s="124"/>
      <c r="TER40"/>
      <c r="TES40" s="124"/>
      <c r="TET40"/>
      <c r="TEU40" s="124"/>
      <c r="TEV40"/>
      <c r="TEW40" s="124"/>
      <c r="TEX40"/>
      <c r="TEY40" s="124"/>
      <c r="TEZ40"/>
      <c r="TFA40" s="124"/>
      <c r="TFB40"/>
      <c r="TFC40" s="124"/>
      <c r="TFD40"/>
      <c r="TFE40" s="124"/>
      <c r="TFF40"/>
      <c r="TFG40" s="124"/>
      <c r="TFH40"/>
      <c r="TFI40" s="124"/>
      <c r="TFJ40"/>
      <c r="TFK40" s="124"/>
      <c r="TFL40"/>
      <c r="TFM40" s="124"/>
      <c r="TFN40"/>
      <c r="TFO40" s="124"/>
      <c r="TFP40"/>
      <c r="TFQ40" s="124"/>
      <c r="TFR40"/>
      <c r="TFS40" s="124"/>
      <c r="TFT40"/>
      <c r="TFU40" s="124"/>
      <c r="TFV40"/>
      <c r="TFW40" s="124"/>
      <c r="TFX40"/>
      <c r="TFY40" s="124"/>
      <c r="TFZ40"/>
      <c r="TGA40" s="124"/>
      <c r="TGB40"/>
      <c r="TGC40" s="124"/>
      <c r="TGD40"/>
      <c r="TGE40" s="124"/>
      <c r="TGF40"/>
      <c r="TGG40" s="124"/>
      <c r="TGH40"/>
      <c r="TGI40" s="124"/>
      <c r="TGJ40"/>
      <c r="TGK40" s="124"/>
      <c r="TGL40"/>
      <c r="TGM40" s="124"/>
      <c r="TGN40"/>
      <c r="TGO40" s="124"/>
      <c r="TGP40"/>
      <c r="TGQ40" s="124"/>
      <c r="TGR40"/>
      <c r="TGS40" s="124"/>
      <c r="TGT40"/>
      <c r="TGU40" s="124"/>
      <c r="TGV40"/>
      <c r="TGW40" s="124"/>
      <c r="TGX40"/>
      <c r="TGY40" s="124"/>
      <c r="TGZ40"/>
      <c r="THA40" s="124"/>
      <c r="THB40"/>
      <c r="THC40" s="124"/>
      <c r="THD40"/>
      <c r="THE40" s="124"/>
      <c r="THF40"/>
      <c r="THG40" s="124"/>
      <c r="THH40"/>
      <c r="THI40" s="124"/>
      <c r="THJ40"/>
      <c r="THK40" s="124"/>
      <c r="THL40"/>
      <c r="THM40" s="124"/>
      <c r="THN40"/>
      <c r="THO40" s="124"/>
      <c r="THP40"/>
      <c r="THQ40" s="124"/>
      <c r="THR40"/>
      <c r="THS40" s="124"/>
      <c r="THT40"/>
      <c r="THU40" s="124"/>
      <c r="THV40"/>
      <c r="THW40" s="124"/>
      <c r="THX40"/>
      <c r="THY40" s="124"/>
      <c r="THZ40"/>
      <c r="TIA40" s="124"/>
      <c r="TIB40"/>
      <c r="TIC40" s="124"/>
      <c r="TID40"/>
      <c r="TIE40" s="124"/>
      <c r="TIF40"/>
      <c r="TIG40" s="124"/>
      <c r="TIH40"/>
      <c r="TII40" s="124"/>
      <c r="TIJ40"/>
      <c r="TIK40" s="124"/>
      <c r="TIL40"/>
      <c r="TIM40" s="124"/>
      <c r="TIN40"/>
      <c r="TIO40" s="124"/>
      <c r="TIP40"/>
      <c r="TIQ40" s="124"/>
      <c r="TIR40"/>
      <c r="TIS40" s="124"/>
      <c r="TIT40"/>
      <c r="TIU40" s="124"/>
      <c r="TIV40"/>
      <c r="TIW40" s="124"/>
      <c r="TIX40"/>
      <c r="TIY40" s="124"/>
      <c r="TIZ40"/>
      <c r="TJA40" s="124"/>
      <c r="TJB40"/>
      <c r="TJC40" s="124"/>
      <c r="TJD40"/>
      <c r="TJE40" s="124"/>
      <c r="TJF40"/>
      <c r="TJG40" s="124"/>
      <c r="TJH40"/>
      <c r="TJI40" s="124"/>
      <c r="TJJ40"/>
      <c r="TJK40" s="124"/>
      <c r="TJL40"/>
      <c r="TJM40" s="124"/>
      <c r="TJN40"/>
      <c r="TJO40" s="124"/>
      <c r="TJP40"/>
      <c r="TJQ40" s="124"/>
      <c r="TJR40"/>
      <c r="TJS40" s="124"/>
      <c r="TJT40"/>
      <c r="TJU40" s="124"/>
      <c r="TJV40"/>
      <c r="TJW40" s="124"/>
      <c r="TJX40"/>
      <c r="TJY40" s="124"/>
      <c r="TJZ40"/>
      <c r="TKA40" s="124"/>
      <c r="TKB40"/>
      <c r="TKC40" s="124"/>
      <c r="TKD40"/>
      <c r="TKE40" s="124"/>
      <c r="TKF40"/>
      <c r="TKG40" s="124"/>
      <c r="TKH40"/>
      <c r="TKI40" s="124"/>
      <c r="TKJ40"/>
      <c r="TKK40" s="124"/>
      <c r="TKL40"/>
      <c r="TKM40" s="124"/>
      <c r="TKN40"/>
      <c r="TKO40" s="124"/>
      <c r="TKP40"/>
      <c r="TKQ40" s="124"/>
      <c r="TKR40"/>
      <c r="TKS40" s="124"/>
      <c r="TKT40"/>
      <c r="TKU40" s="124"/>
      <c r="TKV40"/>
      <c r="TKW40" s="124"/>
      <c r="TKX40"/>
      <c r="TKY40" s="124"/>
      <c r="TKZ40"/>
      <c r="TLA40" s="124"/>
      <c r="TLB40"/>
      <c r="TLC40" s="124"/>
      <c r="TLD40"/>
      <c r="TLE40" s="124"/>
      <c r="TLF40"/>
      <c r="TLG40" s="124"/>
      <c r="TLH40"/>
      <c r="TLI40" s="124"/>
      <c r="TLJ40"/>
      <c r="TLK40" s="124"/>
      <c r="TLL40"/>
      <c r="TLM40" s="124"/>
      <c r="TLN40"/>
      <c r="TLO40" s="124"/>
      <c r="TLP40"/>
      <c r="TLQ40" s="124"/>
      <c r="TLR40"/>
      <c r="TLS40" s="124"/>
      <c r="TLT40"/>
      <c r="TLU40" s="124"/>
      <c r="TLV40"/>
      <c r="TLW40" s="124"/>
      <c r="TLX40"/>
      <c r="TLY40" s="124"/>
      <c r="TLZ40"/>
      <c r="TMA40" s="124"/>
      <c r="TMB40"/>
      <c r="TMC40" s="124"/>
      <c r="TMD40"/>
      <c r="TME40" s="124"/>
      <c r="TMF40"/>
      <c r="TMG40" s="124"/>
      <c r="TMH40"/>
      <c r="TMI40" s="124"/>
      <c r="TMJ40"/>
      <c r="TMK40" s="124"/>
      <c r="TML40"/>
      <c r="TMM40" s="124"/>
      <c r="TMN40"/>
      <c r="TMO40" s="124"/>
      <c r="TMP40"/>
      <c r="TMQ40" s="124"/>
      <c r="TMR40"/>
      <c r="TMS40" s="124"/>
      <c r="TMT40"/>
      <c r="TMU40" s="124"/>
      <c r="TMV40"/>
      <c r="TMW40" s="124"/>
      <c r="TMX40"/>
      <c r="TMY40" s="124"/>
      <c r="TMZ40"/>
      <c r="TNA40" s="124"/>
      <c r="TNB40"/>
      <c r="TNC40" s="124"/>
      <c r="TND40"/>
      <c r="TNE40" s="124"/>
      <c r="TNF40"/>
      <c r="TNG40" s="124"/>
      <c r="TNH40"/>
      <c r="TNI40" s="124"/>
      <c r="TNJ40"/>
      <c r="TNK40" s="124"/>
      <c r="TNL40"/>
      <c r="TNM40" s="124"/>
      <c r="TNN40"/>
      <c r="TNO40" s="124"/>
      <c r="TNP40"/>
      <c r="TNQ40" s="124"/>
      <c r="TNR40"/>
      <c r="TNS40" s="124"/>
      <c r="TNT40"/>
      <c r="TNU40" s="124"/>
      <c r="TNV40"/>
      <c r="TNW40" s="124"/>
      <c r="TNX40"/>
      <c r="TNY40" s="124"/>
      <c r="TNZ40"/>
      <c r="TOA40" s="124"/>
      <c r="TOB40"/>
      <c r="TOC40" s="124"/>
      <c r="TOD40"/>
      <c r="TOE40" s="124"/>
      <c r="TOF40"/>
      <c r="TOG40" s="124"/>
      <c r="TOH40"/>
      <c r="TOI40" s="124"/>
      <c r="TOJ40"/>
      <c r="TOK40" s="124"/>
      <c r="TOL40"/>
      <c r="TOM40" s="124"/>
      <c r="TON40"/>
      <c r="TOO40" s="124"/>
      <c r="TOP40"/>
      <c r="TOQ40" s="124"/>
      <c r="TOR40"/>
      <c r="TOS40" s="124"/>
      <c r="TOT40"/>
      <c r="TOU40" s="124"/>
      <c r="TOV40"/>
      <c r="TOW40" s="124"/>
      <c r="TOX40"/>
      <c r="TOY40" s="124"/>
      <c r="TOZ40"/>
      <c r="TPA40" s="124"/>
      <c r="TPB40"/>
      <c r="TPC40" s="124"/>
      <c r="TPD40"/>
      <c r="TPE40" s="124"/>
      <c r="TPF40"/>
      <c r="TPG40" s="124"/>
      <c r="TPH40"/>
      <c r="TPI40" s="124"/>
      <c r="TPJ40"/>
      <c r="TPK40" s="124"/>
      <c r="TPL40"/>
      <c r="TPM40" s="124"/>
      <c r="TPN40"/>
      <c r="TPO40" s="124"/>
      <c r="TPP40"/>
      <c r="TPQ40" s="124"/>
      <c r="TPR40"/>
      <c r="TPS40" s="124"/>
      <c r="TPT40"/>
      <c r="TPU40" s="124"/>
      <c r="TPV40"/>
      <c r="TPW40" s="124"/>
      <c r="TPX40"/>
      <c r="TPY40" s="124"/>
      <c r="TPZ40"/>
      <c r="TQA40" s="124"/>
      <c r="TQB40"/>
      <c r="TQC40" s="124"/>
      <c r="TQD40"/>
      <c r="TQE40" s="124"/>
      <c r="TQF40"/>
      <c r="TQG40" s="124"/>
      <c r="TQH40"/>
      <c r="TQI40" s="124"/>
      <c r="TQJ40"/>
      <c r="TQK40" s="124"/>
      <c r="TQL40"/>
      <c r="TQM40" s="124"/>
      <c r="TQN40"/>
      <c r="TQO40" s="124"/>
      <c r="TQP40"/>
      <c r="TQQ40" s="124"/>
      <c r="TQR40"/>
      <c r="TQS40" s="124"/>
      <c r="TQT40"/>
      <c r="TQU40" s="124"/>
      <c r="TQV40"/>
      <c r="TQW40" s="124"/>
      <c r="TQX40"/>
      <c r="TQY40" s="124"/>
      <c r="TQZ40"/>
      <c r="TRA40" s="124"/>
      <c r="TRB40"/>
      <c r="TRC40" s="124"/>
      <c r="TRD40"/>
      <c r="TRE40" s="124"/>
      <c r="TRF40"/>
      <c r="TRG40" s="124"/>
      <c r="TRH40"/>
      <c r="TRI40" s="124"/>
      <c r="TRJ40"/>
      <c r="TRK40" s="124"/>
      <c r="TRL40"/>
      <c r="TRM40" s="124"/>
      <c r="TRN40"/>
      <c r="TRO40" s="124"/>
      <c r="TRP40"/>
      <c r="TRQ40" s="124"/>
      <c r="TRR40"/>
      <c r="TRS40" s="124"/>
      <c r="TRT40"/>
      <c r="TRU40" s="124"/>
      <c r="TRV40"/>
      <c r="TRW40" s="124"/>
      <c r="TRX40"/>
      <c r="TRY40" s="124"/>
      <c r="TRZ40"/>
      <c r="TSA40" s="124"/>
      <c r="TSB40"/>
      <c r="TSC40" s="124"/>
      <c r="TSD40"/>
      <c r="TSE40" s="124"/>
      <c r="TSF40"/>
      <c r="TSG40" s="124"/>
      <c r="TSH40"/>
      <c r="TSI40" s="124"/>
      <c r="TSJ40"/>
      <c r="TSK40" s="124"/>
      <c r="TSL40"/>
      <c r="TSM40" s="124"/>
      <c r="TSN40"/>
      <c r="TSO40" s="124"/>
      <c r="TSP40"/>
      <c r="TSQ40" s="124"/>
      <c r="TSR40"/>
      <c r="TSS40" s="124"/>
      <c r="TST40"/>
      <c r="TSU40" s="124"/>
      <c r="TSV40"/>
      <c r="TSW40" s="124"/>
      <c r="TSX40"/>
      <c r="TSY40" s="124"/>
      <c r="TSZ40"/>
      <c r="TTA40" s="124"/>
      <c r="TTB40"/>
      <c r="TTC40" s="124"/>
      <c r="TTD40"/>
      <c r="TTE40" s="124"/>
      <c r="TTF40"/>
      <c r="TTG40" s="124"/>
      <c r="TTH40"/>
      <c r="TTI40" s="124"/>
      <c r="TTJ40"/>
      <c r="TTK40" s="124"/>
      <c r="TTL40"/>
      <c r="TTM40" s="124"/>
      <c r="TTN40"/>
      <c r="TTO40" s="124"/>
      <c r="TTP40"/>
      <c r="TTQ40" s="124"/>
      <c r="TTR40"/>
      <c r="TTS40" s="124"/>
      <c r="TTT40"/>
      <c r="TTU40" s="124"/>
      <c r="TTV40"/>
      <c r="TTW40" s="124"/>
      <c r="TTX40"/>
      <c r="TTY40" s="124"/>
      <c r="TTZ40"/>
      <c r="TUA40" s="124"/>
      <c r="TUB40"/>
      <c r="TUC40" s="124"/>
      <c r="TUD40"/>
      <c r="TUE40" s="124"/>
      <c r="TUF40"/>
      <c r="TUG40" s="124"/>
      <c r="TUH40"/>
      <c r="TUI40" s="124"/>
      <c r="TUJ40"/>
      <c r="TUK40" s="124"/>
      <c r="TUL40"/>
      <c r="TUM40" s="124"/>
      <c r="TUN40"/>
      <c r="TUO40" s="124"/>
      <c r="TUP40"/>
      <c r="TUQ40" s="124"/>
      <c r="TUR40"/>
      <c r="TUS40" s="124"/>
      <c r="TUT40"/>
      <c r="TUU40" s="124"/>
      <c r="TUV40"/>
      <c r="TUW40" s="124"/>
      <c r="TUX40"/>
      <c r="TUY40" s="124"/>
      <c r="TUZ40"/>
      <c r="TVA40" s="124"/>
      <c r="TVB40"/>
      <c r="TVC40" s="124"/>
      <c r="TVD40"/>
      <c r="TVE40" s="124"/>
      <c r="TVF40"/>
      <c r="TVG40" s="124"/>
      <c r="TVH40"/>
      <c r="TVI40" s="124"/>
      <c r="TVJ40"/>
      <c r="TVK40" s="124"/>
      <c r="TVL40"/>
      <c r="TVM40" s="124"/>
      <c r="TVN40"/>
      <c r="TVO40" s="124"/>
      <c r="TVP40"/>
      <c r="TVQ40" s="124"/>
      <c r="TVR40"/>
      <c r="TVS40" s="124"/>
      <c r="TVT40"/>
      <c r="TVU40" s="124"/>
      <c r="TVV40"/>
      <c r="TVW40" s="124"/>
      <c r="TVX40"/>
      <c r="TVY40" s="124"/>
      <c r="TVZ40"/>
      <c r="TWA40" s="124"/>
      <c r="TWB40"/>
      <c r="TWC40" s="124"/>
      <c r="TWD40"/>
      <c r="TWE40" s="124"/>
      <c r="TWF40"/>
      <c r="TWG40" s="124"/>
      <c r="TWH40"/>
      <c r="TWI40" s="124"/>
      <c r="TWJ40"/>
      <c r="TWK40" s="124"/>
      <c r="TWL40"/>
      <c r="TWM40" s="124"/>
      <c r="TWN40"/>
      <c r="TWO40" s="124"/>
      <c r="TWP40"/>
      <c r="TWQ40" s="124"/>
      <c r="TWR40"/>
      <c r="TWS40" s="124"/>
      <c r="TWT40"/>
      <c r="TWU40" s="124"/>
      <c r="TWV40"/>
      <c r="TWW40" s="124"/>
      <c r="TWX40"/>
      <c r="TWY40" s="124"/>
      <c r="TWZ40"/>
      <c r="TXA40" s="124"/>
      <c r="TXB40"/>
      <c r="TXC40" s="124"/>
      <c r="TXD40"/>
      <c r="TXE40" s="124"/>
      <c r="TXF40"/>
      <c r="TXG40" s="124"/>
      <c r="TXH40"/>
      <c r="TXI40" s="124"/>
      <c r="TXJ40"/>
      <c r="TXK40" s="124"/>
      <c r="TXL40"/>
      <c r="TXM40" s="124"/>
      <c r="TXN40"/>
      <c r="TXO40" s="124"/>
      <c r="TXP40"/>
      <c r="TXQ40" s="124"/>
      <c r="TXR40"/>
      <c r="TXS40" s="124"/>
      <c r="TXT40"/>
      <c r="TXU40" s="124"/>
      <c r="TXV40"/>
      <c r="TXW40" s="124"/>
      <c r="TXX40"/>
      <c r="TXY40" s="124"/>
      <c r="TXZ40"/>
      <c r="TYA40" s="124"/>
      <c r="TYB40"/>
      <c r="TYC40" s="124"/>
      <c r="TYD40"/>
      <c r="TYE40" s="124"/>
      <c r="TYF40"/>
      <c r="TYG40" s="124"/>
      <c r="TYH40"/>
      <c r="TYI40" s="124"/>
      <c r="TYJ40"/>
      <c r="TYK40" s="124"/>
      <c r="TYL40"/>
      <c r="TYM40" s="124"/>
      <c r="TYN40"/>
      <c r="TYO40" s="124"/>
      <c r="TYP40"/>
      <c r="TYQ40" s="124"/>
      <c r="TYR40"/>
      <c r="TYS40" s="124"/>
      <c r="TYT40"/>
      <c r="TYU40" s="124"/>
      <c r="TYV40"/>
      <c r="TYW40" s="124"/>
      <c r="TYX40"/>
      <c r="TYY40" s="124"/>
      <c r="TYZ40"/>
      <c r="TZA40" s="124"/>
      <c r="TZB40"/>
      <c r="TZC40" s="124"/>
      <c r="TZD40"/>
      <c r="TZE40" s="124"/>
      <c r="TZF40"/>
      <c r="TZG40" s="124"/>
      <c r="TZH40"/>
      <c r="TZI40" s="124"/>
      <c r="TZJ40"/>
      <c r="TZK40" s="124"/>
      <c r="TZL40"/>
      <c r="TZM40" s="124"/>
      <c r="TZN40"/>
      <c r="TZO40" s="124"/>
      <c r="TZP40"/>
      <c r="TZQ40" s="124"/>
      <c r="TZR40"/>
      <c r="TZS40" s="124"/>
      <c r="TZT40"/>
      <c r="TZU40" s="124"/>
      <c r="TZV40"/>
      <c r="TZW40" s="124"/>
      <c r="TZX40"/>
      <c r="TZY40" s="124"/>
      <c r="TZZ40"/>
      <c r="UAA40" s="124"/>
      <c r="UAB40"/>
      <c r="UAC40" s="124"/>
      <c r="UAD40"/>
      <c r="UAE40" s="124"/>
      <c r="UAF40"/>
      <c r="UAG40" s="124"/>
      <c r="UAH40"/>
      <c r="UAI40" s="124"/>
      <c r="UAJ40"/>
      <c r="UAK40" s="124"/>
      <c r="UAL40"/>
      <c r="UAM40" s="124"/>
      <c r="UAN40"/>
      <c r="UAO40" s="124"/>
      <c r="UAP40"/>
      <c r="UAQ40" s="124"/>
      <c r="UAR40"/>
      <c r="UAS40" s="124"/>
      <c r="UAT40"/>
      <c r="UAU40" s="124"/>
      <c r="UAV40"/>
      <c r="UAW40" s="124"/>
      <c r="UAX40"/>
      <c r="UAY40" s="124"/>
      <c r="UAZ40"/>
      <c r="UBA40" s="124"/>
      <c r="UBB40"/>
      <c r="UBC40" s="124"/>
      <c r="UBD40"/>
      <c r="UBE40" s="124"/>
      <c r="UBF40"/>
      <c r="UBG40" s="124"/>
      <c r="UBH40"/>
      <c r="UBI40" s="124"/>
      <c r="UBJ40"/>
      <c r="UBK40" s="124"/>
      <c r="UBL40"/>
      <c r="UBM40" s="124"/>
      <c r="UBN40"/>
      <c r="UBO40" s="124"/>
      <c r="UBP40"/>
      <c r="UBQ40" s="124"/>
      <c r="UBR40"/>
      <c r="UBS40" s="124"/>
      <c r="UBT40"/>
      <c r="UBU40" s="124"/>
      <c r="UBV40"/>
      <c r="UBW40" s="124"/>
      <c r="UBX40"/>
      <c r="UBY40" s="124"/>
      <c r="UBZ40"/>
      <c r="UCA40" s="124"/>
      <c r="UCB40"/>
      <c r="UCC40" s="124"/>
      <c r="UCD40"/>
      <c r="UCE40" s="124"/>
      <c r="UCF40"/>
      <c r="UCG40" s="124"/>
      <c r="UCH40"/>
      <c r="UCI40" s="124"/>
      <c r="UCJ40"/>
      <c r="UCK40" s="124"/>
      <c r="UCL40"/>
      <c r="UCM40" s="124"/>
      <c r="UCN40"/>
      <c r="UCO40" s="124"/>
      <c r="UCP40"/>
      <c r="UCQ40" s="124"/>
      <c r="UCR40"/>
      <c r="UCS40" s="124"/>
      <c r="UCT40"/>
      <c r="UCU40" s="124"/>
      <c r="UCV40"/>
      <c r="UCW40" s="124"/>
      <c r="UCX40"/>
      <c r="UCY40" s="124"/>
      <c r="UCZ40"/>
      <c r="UDA40" s="124"/>
      <c r="UDB40"/>
      <c r="UDC40" s="124"/>
      <c r="UDD40"/>
      <c r="UDE40" s="124"/>
      <c r="UDF40"/>
      <c r="UDG40" s="124"/>
      <c r="UDH40"/>
      <c r="UDI40" s="124"/>
      <c r="UDJ40"/>
      <c r="UDK40" s="124"/>
      <c r="UDL40"/>
      <c r="UDM40" s="124"/>
      <c r="UDN40"/>
      <c r="UDO40" s="124"/>
      <c r="UDP40"/>
      <c r="UDQ40" s="124"/>
      <c r="UDR40"/>
      <c r="UDS40" s="124"/>
      <c r="UDT40"/>
      <c r="UDU40" s="124"/>
      <c r="UDV40"/>
      <c r="UDW40" s="124"/>
      <c r="UDX40"/>
      <c r="UDY40" s="124"/>
      <c r="UDZ40"/>
      <c r="UEA40" s="124"/>
      <c r="UEB40"/>
      <c r="UEC40" s="124"/>
      <c r="UED40"/>
      <c r="UEE40" s="124"/>
      <c r="UEF40"/>
      <c r="UEG40" s="124"/>
      <c r="UEH40"/>
      <c r="UEI40" s="124"/>
      <c r="UEJ40"/>
      <c r="UEK40" s="124"/>
      <c r="UEL40"/>
      <c r="UEM40" s="124"/>
      <c r="UEN40"/>
      <c r="UEO40" s="124"/>
      <c r="UEP40"/>
      <c r="UEQ40" s="124"/>
      <c r="UER40"/>
      <c r="UES40" s="124"/>
      <c r="UET40"/>
      <c r="UEU40" s="124"/>
      <c r="UEV40"/>
      <c r="UEW40" s="124"/>
      <c r="UEX40"/>
      <c r="UEY40" s="124"/>
      <c r="UEZ40"/>
      <c r="UFA40" s="124"/>
      <c r="UFB40"/>
      <c r="UFC40" s="124"/>
      <c r="UFD40"/>
      <c r="UFE40" s="124"/>
      <c r="UFF40"/>
      <c r="UFG40" s="124"/>
      <c r="UFH40"/>
      <c r="UFI40" s="124"/>
      <c r="UFJ40"/>
      <c r="UFK40" s="124"/>
      <c r="UFL40"/>
      <c r="UFM40" s="124"/>
      <c r="UFN40"/>
      <c r="UFO40" s="124"/>
      <c r="UFP40"/>
      <c r="UFQ40" s="124"/>
      <c r="UFR40"/>
      <c r="UFS40" s="124"/>
      <c r="UFT40"/>
      <c r="UFU40" s="124"/>
      <c r="UFV40"/>
      <c r="UFW40" s="124"/>
      <c r="UFX40"/>
      <c r="UFY40" s="124"/>
      <c r="UFZ40"/>
      <c r="UGA40" s="124"/>
      <c r="UGB40"/>
      <c r="UGC40" s="124"/>
      <c r="UGD40"/>
      <c r="UGE40" s="124"/>
      <c r="UGF40"/>
      <c r="UGG40" s="124"/>
      <c r="UGH40"/>
      <c r="UGI40" s="124"/>
      <c r="UGJ40"/>
      <c r="UGK40" s="124"/>
      <c r="UGL40"/>
      <c r="UGM40" s="124"/>
      <c r="UGN40"/>
      <c r="UGO40" s="124"/>
      <c r="UGP40"/>
      <c r="UGQ40" s="124"/>
      <c r="UGR40"/>
      <c r="UGS40" s="124"/>
      <c r="UGT40"/>
      <c r="UGU40" s="124"/>
      <c r="UGV40"/>
      <c r="UGW40" s="124"/>
      <c r="UGX40"/>
      <c r="UGY40" s="124"/>
      <c r="UGZ40"/>
      <c r="UHA40" s="124"/>
      <c r="UHB40"/>
      <c r="UHC40" s="124"/>
      <c r="UHD40"/>
      <c r="UHE40" s="124"/>
      <c r="UHF40"/>
      <c r="UHG40" s="124"/>
      <c r="UHH40"/>
      <c r="UHI40" s="124"/>
      <c r="UHJ40"/>
      <c r="UHK40" s="124"/>
      <c r="UHL40"/>
      <c r="UHM40" s="124"/>
      <c r="UHN40"/>
      <c r="UHO40" s="124"/>
      <c r="UHP40"/>
      <c r="UHQ40" s="124"/>
      <c r="UHR40"/>
      <c r="UHS40" s="124"/>
      <c r="UHT40"/>
      <c r="UHU40" s="124"/>
      <c r="UHV40"/>
      <c r="UHW40" s="124"/>
      <c r="UHX40"/>
      <c r="UHY40" s="124"/>
      <c r="UHZ40"/>
      <c r="UIA40" s="124"/>
      <c r="UIB40"/>
      <c r="UIC40" s="124"/>
      <c r="UID40"/>
      <c r="UIE40" s="124"/>
      <c r="UIF40"/>
      <c r="UIG40" s="124"/>
      <c r="UIH40"/>
      <c r="UII40" s="124"/>
      <c r="UIJ40"/>
      <c r="UIK40" s="124"/>
      <c r="UIL40"/>
      <c r="UIM40" s="124"/>
      <c r="UIN40"/>
      <c r="UIO40" s="124"/>
      <c r="UIP40"/>
      <c r="UIQ40" s="124"/>
      <c r="UIR40"/>
      <c r="UIS40" s="124"/>
      <c r="UIT40"/>
      <c r="UIU40" s="124"/>
      <c r="UIV40"/>
      <c r="UIW40" s="124"/>
      <c r="UIX40"/>
      <c r="UIY40" s="124"/>
      <c r="UIZ40"/>
      <c r="UJA40" s="124"/>
      <c r="UJB40"/>
      <c r="UJC40" s="124"/>
      <c r="UJD40"/>
      <c r="UJE40" s="124"/>
      <c r="UJF40"/>
      <c r="UJG40" s="124"/>
      <c r="UJH40"/>
      <c r="UJI40" s="124"/>
      <c r="UJJ40"/>
      <c r="UJK40" s="124"/>
      <c r="UJL40"/>
      <c r="UJM40" s="124"/>
      <c r="UJN40"/>
      <c r="UJO40" s="124"/>
      <c r="UJP40"/>
      <c r="UJQ40" s="124"/>
      <c r="UJR40"/>
      <c r="UJS40" s="124"/>
      <c r="UJT40"/>
      <c r="UJU40" s="124"/>
      <c r="UJV40"/>
      <c r="UJW40" s="124"/>
      <c r="UJX40"/>
      <c r="UJY40" s="124"/>
      <c r="UJZ40"/>
      <c r="UKA40" s="124"/>
      <c r="UKB40"/>
      <c r="UKC40" s="124"/>
      <c r="UKD40"/>
      <c r="UKE40" s="124"/>
      <c r="UKF40"/>
      <c r="UKG40" s="124"/>
      <c r="UKH40"/>
      <c r="UKI40" s="124"/>
      <c r="UKJ40"/>
      <c r="UKK40" s="124"/>
      <c r="UKL40"/>
      <c r="UKM40" s="124"/>
      <c r="UKN40"/>
      <c r="UKO40" s="124"/>
      <c r="UKP40"/>
      <c r="UKQ40" s="124"/>
      <c r="UKR40"/>
      <c r="UKS40" s="124"/>
      <c r="UKT40"/>
      <c r="UKU40" s="124"/>
      <c r="UKV40"/>
      <c r="UKW40" s="124"/>
      <c r="UKX40"/>
      <c r="UKY40" s="124"/>
      <c r="UKZ40"/>
      <c r="ULA40" s="124"/>
      <c r="ULB40"/>
      <c r="ULC40" s="124"/>
      <c r="ULD40"/>
      <c r="ULE40" s="124"/>
      <c r="ULF40"/>
      <c r="ULG40" s="124"/>
      <c r="ULH40"/>
      <c r="ULI40" s="124"/>
      <c r="ULJ40"/>
      <c r="ULK40" s="124"/>
      <c r="ULL40"/>
      <c r="ULM40" s="124"/>
      <c r="ULN40"/>
      <c r="ULO40" s="124"/>
      <c r="ULP40"/>
      <c r="ULQ40" s="124"/>
      <c r="ULR40"/>
      <c r="ULS40" s="124"/>
      <c r="ULT40"/>
      <c r="ULU40" s="124"/>
      <c r="ULV40"/>
      <c r="ULW40" s="124"/>
      <c r="ULX40"/>
      <c r="ULY40" s="124"/>
      <c r="ULZ40"/>
      <c r="UMA40" s="124"/>
      <c r="UMB40"/>
      <c r="UMC40" s="124"/>
      <c r="UMD40"/>
      <c r="UME40" s="124"/>
      <c r="UMF40"/>
      <c r="UMG40" s="124"/>
      <c r="UMH40"/>
      <c r="UMI40" s="124"/>
      <c r="UMJ40"/>
      <c r="UMK40" s="124"/>
      <c r="UML40"/>
      <c r="UMM40" s="124"/>
      <c r="UMN40"/>
      <c r="UMO40" s="124"/>
      <c r="UMP40"/>
      <c r="UMQ40" s="124"/>
      <c r="UMR40"/>
      <c r="UMS40" s="124"/>
      <c r="UMT40"/>
      <c r="UMU40" s="124"/>
      <c r="UMV40"/>
      <c r="UMW40" s="124"/>
      <c r="UMX40"/>
      <c r="UMY40" s="124"/>
      <c r="UMZ40"/>
      <c r="UNA40" s="124"/>
      <c r="UNB40"/>
      <c r="UNC40" s="124"/>
      <c r="UND40"/>
      <c r="UNE40" s="124"/>
      <c r="UNF40"/>
      <c r="UNG40" s="124"/>
      <c r="UNH40"/>
      <c r="UNI40" s="124"/>
      <c r="UNJ40"/>
      <c r="UNK40" s="124"/>
      <c r="UNL40"/>
      <c r="UNM40" s="124"/>
      <c r="UNN40"/>
      <c r="UNO40" s="124"/>
      <c r="UNP40"/>
      <c r="UNQ40" s="124"/>
      <c r="UNR40"/>
      <c r="UNS40" s="124"/>
      <c r="UNT40"/>
      <c r="UNU40" s="124"/>
      <c r="UNV40"/>
      <c r="UNW40" s="124"/>
      <c r="UNX40"/>
      <c r="UNY40" s="124"/>
      <c r="UNZ40"/>
      <c r="UOA40" s="124"/>
      <c r="UOB40"/>
      <c r="UOC40" s="124"/>
      <c r="UOD40"/>
      <c r="UOE40" s="124"/>
      <c r="UOF40"/>
      <c r="UOG40" s="124"/>
      <c r="UOH40"/>
      <c r="UOI40" s="124"/>
      <c r="UOJ40"/>
      <c r="UOK40" s="124"/>
      <c r="UOL40"/>
      <c r="UOM40" s="124"/>
      <c r="UON40"/>
      <c r="UOO40" s="124"/>
      <c r="UOP40"/>
      <c r="UOQ40" s="124"/>
      <c r="UOR40"/>
      <c r="UOS40" s="124"/>
      <c r="UOT40"/>
      <c r="UOU40" s="124"/>
      <c r="UOV40"/>
      <c r="UOW40" s="124"/>
      <c r="UOX40"/>
      <c r="UOY40" s="124"/>
      <c r="UOZ40"/>
      <c r="UPA40" s="124"/>
      <c r="UPB40"/>
      <c r="UPC40" s="124"/>
      <c r="UPD40"/>
      <c r="UPE40" s="124"/>
      <c r="UPF40"/>
      <c r="UPG40" s="124"/>
      <c r="UPH40"/>
      <c r="UPI40" s="124"/>
      <c r="UPJ40"/>
      <c r="UPK40" s="124"/>
      <c r="UPL40"/>
      <c r="UPM40" s="124"/>
      <c r="UPN40"/>
      <c r="UPO40" s="124"/>
      <c r="UPP40"/>
      <c r="UPQ40" s="124"/>
      <c r="UPR40"/>
      <c r="UPS40" s="124"/>
      <c r="UPT40"/>
      <c r="UPU40" s="124"/>
      <c r="UPV40"/>
      <c r="UPW40" s="124"/>
      <c r="UPX40"/>
      <c r="UPY40" s="124"/>
      <c r="UPZ40"/>
      <c r="UQA40" s="124"/>
      <c r="UQB40"/>
      <c r="UQC40" s="124"/>
      <c r="UQD40"/>
      <c r="UQE40" s="124"/>
      <c r="UQF40"/>
      <c r="UQG40" s="124"/>
      <c r="UQH40"/>
      <c r="UQI40" s="124"/>
      <c r="UQJ40"/>
      <c r="UQK40" s="124"/>
      <c r="UQL40"/>
      <c r="UQM40" s="124"/>
      <c r="UQN40"/>
      <c r="UQO40" s="124"/>
      <c r="UQP40"/>
      <c r="UQQ40" s="124"/>
      <c r="UQR40"/>
      <c r="UQS40" s="124"/>
      <c r="UQT40"/>
      <c r="UQU40" s="124"/>
      <c r="UQV40"/>
      <c r="UQW40" s="124"/>
      <c r="UQX40"/>
      <c r="UQY40" s="124"/>
      <c r="UQZ40"/>
      <c r="URA40" s="124"/>
      <c r="URB40"/>
      <c r="URC40" s="124"/>
      <c r="URD40"/>
      <c r="URE40" s="124"/>
      <c r="URF40"/>
      <c r="URG40" s="124"/>
      <c r="URH40"/>
      <c r="URI40" s="124"/>
      <c r="URJ40"/>
      <c r="URK40" s="124"/>
      <c r="URL40"/>
      <c r="URM40" s="124"/>
      <c r="URN40"/>
      <c r="URO40" s="124"/>
      <c r="URP40"/>
      <c r="URQ40" s="124"/>
      <c r="URR40"/>
      <c r="URS40" s="124"/>
      <c r="URT40"/>
      <c r="URU40" s="124"/>
      <c r="URV40"/>
      <c r="URW40" s="124"/>
      <c r="URX40"/>
      <c r="URY40" s="124"/>
      <c r="URZ40"/>
      <c r="USA40" s="124"/>
      <c r="USB40"/>
      <c r="USC40" s="124"/>
      <c r="USD40"/>
      <c r="USE40" s="124"/>
      <c r="USF40"/>
      <c r="USG40" s="124"/>
      <c r="USH40"/>
      <c r="USI40" s="124"/>
      <c r="USJ40"/>
      <c r="USK40" s="124"/>
      <c r="USL40"/>
      <c r="USM40" s="124"/>
      <c r="USN40"/>
      <c r="USO40" s="124"/>
      <c r="USP40"/>
      <c r="USQ40" s="124"/>
      <c r="USR40"/>
      <c r="USS40" s="124"/>
      <c r="UST40"/>
      <c r="USU40" s="124"/>
      <c r="USV40"/>
      <c r="USW40" s="124"/>
      <c r="USX40"/>
      <c r="USY40" s="124"/>
      <c r="USZ40"/>
      <c r="UTA40" s="124"/>
      <c r="UTB40"/>
      <c r="UTC40" s="124"/>
      <c r="UTD40"/>
      <c r="UTE40" s="124"/>
      <c r="UTF40"/>
      <c r="UTG40" s="124"/>
      <c r="UTH40"/>
      <c r="UTI40" s="124"/>
      <c r="UTJ40"/>
      <c r="UTK40" s="124"/>
      <c r="UTL40"/>
      <c r="UTM40" s="124"/>
      <c r="UTN40"/>
      <c r="UTO40" s="124"/>
      <c r="UTP40"/>
      <c r="UTQ40" s="124"/>
      <c r="UTR40"/>
      <c r="UTS40" s="124"/>
      <c r="UTT40"/>
      <c r="UTU40" s="124"/>
      <c r="UTV40"/>
      <c r="UTW40" s="124"/>
      <c r="UTX40"/>
      <c r="UTY40" s="124"/>
      <c r="UTZ40"/>
      <c r="UUA40" s="124"/>
      <c r="UUB40"/>
      <c r="UUC40" s="124"/>
      <c r="UUD40"/>
      <c r="UUE40" s="124"/>
      <c r="UUF40"/>
      <c r="UUG40" s="124"/>
      <c r="UUH40"/>
      <c r="UUI40" s="124"/>
      <c r="UUJ40"/>
      <c r="UUK40" s="124"/>
      <c r="UUL40"/>
      <c r="UUM40" s="124"/>
      <c r="UUN40"/>
      <c r="UUO40" s="124"/>
      <c r="UUP40"/>
      <c r="UUQ40" s="124"/>
      <c r="UUR40"/>
      <c r="UUS40" s="124"/>
      <c r="UUT40"/>
      <c r="UUU40" s="124"/>
      <c r="UUV40"/>
      <c r="UUW40" s="124"/>
      <c r="UUX40"/>
      <c r="UUY40" s="124"/>
      <c r="UUZ40"/>
      <c r="UVA40" s="124"/>
      <c r="UVB40"/>
      <c r="UVC40" s="124"/>
      <c r="UVD40"/>
      <c r="UVE40" s="124"/>
      <c r="UVF40"/>
      <c r="UVG40" s="124"/>
      <c r="UVH40"/>
      <c r="UVI40" s="124"/>
      <c r="UVJ40"/>
      <c r="UVK40" s="124"/>
      <c r="UVL40"/>
      <c r="UVM40" s="124"/>
      <c r="UVN40"/>
      <c r="UVO40" s="124"/>
      <c r="UVP40"/>
      <c r="UVQ40" s="124"/>
      <c r="UVR40"/>
      <c r="UVS40" s="124"/>
      <c r="UVT40"/>
      <c r="UVU40" s="124"/>
      <c r="UVV40"/>
      <c r="UVW40" s="124"/>
      <c r="UVX40"/>
      <c r="UVY40" s="124"/>
      <c r="UVZ40"/>
      <c r="UWA40" s="124"/>
      <c r="UWB40"/>
      <c r="UWC40" s="124"/>
      <c r="UWD40"/>
      <c r="UWE40" s="124"/>
      <c r="UWF40"/>
      <c r="UWG40" s="124"/>
      <c r="UWH40"/>
      <c r="UWI40" s="124"/>
      <c r="UWJ40"/>
      <c r="UWK40" s="124"/>
      <c r="UWL40"/>
      <c r="UWM40" s="124"/>
      <c r="UWN40"/>
      <c r="UWO40" s="124"/>
      <c r="UWP40"/>
      <c r="UWQ40" s="124"/>
      <c r="UWR40"/>
      <c r="UWS40" s="124"/>
      <c r="UWT40"/>
      <c r="UWU40" s="124"/>
      <c r="UWV40"/>
      <c r="UWW40" s="124"/>
      <c r="UWX40"/>
      <c r="UWY40" s="124"/>
      <c r="UWZ40"/>
      <c r="UXA40" s="124"/>
      <c r="UXB40"/>
      <c r="UXC40" s="124"/>
      <c r="UXD40"/>
      <c r="UXE40" s="124"/>
      <c r="UXF40"/>
      <c r="UXG40" s="124"/>
      <c r="UXH40"/>
      <c r="UXI40" s="124"/>
      <c r="UXJ40"/>
      <c r="UXK40" s="124"/>
      <c r="UXL40"/>
      <c r="UXM40" s="124"/>
      <c r="UXN40"/>
      <c r="UXO40" s="124"/>
      <c r="UXP40"/>
      <c r="UXQ40" s="124"/>
      <c r="UXR40"/>
      <c r="UXS40" s="124"/>
      <c r="UXT40"/>
      <c r="UXU40" s="124"/>
      <c r="UXV40"/>
      <c r="UXW40" s="124"/>
      <c r="UXX40"/>
      <c r="UXY40" s="124"/>
      <c r="UXZ40"/>
      <c r="UYA40" s="124"/>
      <c r="UYB40"/>
      <c r="UYC40" s="124"/>
      <c r="UYD40"/>
      <c r="UYE40" s="124"/>
      <c r="UYF40"/>
      <c r="UYG40" s="124"/>
      <c r="UYH40"/>
      <c r="UYI40" s="124"/>
      <c r="UYJ40"/>
      <c r="UYK40" s="124"/>
      <c r="UYL40"/>
      <c r="UYM40" s="124"/>
      <c r="UYN40"/>
      <c r="UYO40" s="124"/>
      <c r="UYP40"/>
      <c r="UYQ40" s="124"/>
      <c r="UYR40"/>
      <c r="UYS40" s="124"/>
      <c r="UYT40"/>
      <c r="UYU40" s="124"/>
      <c r="UYV40"/>
      <c r="UYW40" s="124"/>
      <c r="UYX40"/>
      <c r="UYY40" s="124"/>
      <c r="UYZ40"/>
      <c r="UZA40" s="124"/>
      <c r="UZB40"/>
      <c r="UZC40" s="124"/>
      <c r="UZD40"/>
      <c r="UZE40" s="124"/>
      <c r="UZF40"/>
      <c r="UZG40" s="124"/>
      <c r="UZH40"/>
      <c r="UZI40" s="124"/>
      <c r="UZJ40"/>
      <c r="UZK40" s="124"/>
      <c r="UZL40"/>
      <c r="UZM40" s="124"/>
      <c r="UZN40"/>
      <c r="UZO40" s="124"/>
      <c r="UZP40"/>
      <c r="UZQ40" s="124"/>
      <c r="UZR40"/>
      <c r="UZS40" s="124"/>
      <c r="UZT40"/>
      <c r="UZU40" s="124"/>
      <c r="UZV40"/>
      <c r="UZW40" s="124"/>
      <c r="UZX40"/>
      <c r="UZY40" s="124"/>
      <c r="UZZ40"/>
      <c r="VAA40" s="124"/>
      <c r="VAB40"/>
      <c r="VAC40" s="124"/>
      <c r="VAD40"/>
      <c r="VAE40" s="124"/>
      <c r="VAF40"/>
      <c r="VAG40" s="124"/>
      <c r="VAH40"/>
      <c r="VAI40" s="124"/>
      <c r="VAJ40"/>
      <c r="VAK40" s="124"/>
      <c r="VAL40"/>
      <c r="VAM40" s="124"/>
      <c r="VAN40"/>
      <c r="VAO40" s="124"/>
      <c r="VAP40"/>
      <c r="VAQ40" s="124"/>
      <c r="VAR40"/>
      <c r="VAS40" s="124"/>
      <c r="VAT40"/>
      <c r="VAU40" s="124"/>
      <c r="VAV40"/>
      <c r="VAW40" s="124"/>
      <c r="VAX40"/>
      <c r="VAY40" s="124"/>
      <c r="VAZ40"/>
      <c r="VBA40" s="124"/>
      <c r="VBB40"/>
      <c r="VBC40" s="124"/>
      <c r="VBD40"/>
      <c r="VBE40" s="124"/>
      <c r="VBF40"/>
      <c r="VBG40" s="124"/>
      <c r="VBH40"/>
      <c r="VBI40" s="124"/>
      <c r="VBJ40"/>
      <c r="VBK40" s="124"/>
      <c r="VBL40"/>
      <c r="VBM40" s="124"/>
      <c r="VBN40"/>
      <c r="VBO40" s="124"/>
      <c r="VBP40"/>
      <c r="VBQ40" s="124"/>
      <c r="VBR40"/>
      <c r="VBS40" s="124"/>
      <c r="VBT40"/>
      <c r="VBU40" s="124"/>
      <c r="VBV40"/>
      <c r="VBW40" s="124"/>
      <c r="VBX40"/>
      <c r="VBY40" s="124"/>
      <c r="VBZ40"/>
      <c r="VCA40" s="124"/>
      <c r="VCB40"/>
      <c r="VCC40" s="124"/>
      <c r="VCD40"/>
      <c r="VCE40" s="124"/>
      <c r="VCF40"/>
      <c r="VCG40" s="124"/>
      <c r="VCH40"/>
      <c r="VCI40" s="124"/>
      <c r="VCJ40"/>
      <c r="VCK40" s="124"/>
      <c r="VCL40"/>
      <c r="VCM40" s="124"/>
      <c r="VCN40"/>
      <c r="VCO40" s="124"/>
      <c r="VCP40"/>
      <c r="VCQ40" s="124"/>
      <c r="VCR40"/>
      <c r="VCS40" s="124"/>
      <c r="VCT40"/>
      <c r="VCU40" s="124"/>
      <c r="VCV40"/>
      <c r="VCW40" s="124"/>
      <c r="VCX40"/>
      <c r="VCY40" s="124"/>
      <c r="VCZ40"/>
      <c r="VDA40" s="124"/>
      <c r="VDB40"/>
      <c r="VDC40" s="124"/>
      <c r="VDD40"/>
      <c r="VDE40" s="124"/>
      <c r="VDF40"/>
      <c r="VDG40" s="124"/>
      <c r="VDH40"/>
      <c r="VDI40" s="124"/>
      <c r="VDJ40"/>
      <c r="VDK40" s="124"/>
      <c r="VDL40"/>
      <c r="VDM40" s="124"/>
      <c r="VDN40"/>
      <c r="VDO40" s="124"/>
      <c r="VDP40"/>
      <c r="VDQ40" s="124"/>
      <c r="VDR40"/>
      <c r="VDS40" s="124"/>
      <c r="VDT40"/>
      <c r="VDU40" s="124"/>
      <c r="VDV40"/>
      <c r="VDW40" s="124"/>
      <c r="VDX40"/>
      <c r="VDY40" s="124"/>
      <c r="VDZ40"/>
      <c r="VEA40" s="124"/>
      <c r="VEB40"/>
      <c r="VEC40" s="124"/>
      <c r="VED40"/>
      <c r="VEE40" s="124"/>
      <c r="VEF40"/>
      <c r="VEG40" s="124"/>
      <c r="VEH40"/>
      <c r="VEI40" s="124"/>
      <c r="VEJ40"/>
      <c r="VEK40" s="124"/>
      <c r="VEL40"/>
      <c r="VEM40" s="124"/>
      <c r="VEN40"/>
      <c r="VEO40" s="124"/>
      <c r="VEP40"/>
      <c r="VEQ40" s="124"/>
      <c r="VER40"/>
      <c r="VES40" s="124"/>
      <c r="VET40"/>
      <c r="VEU40" s="124"/>
      <c r="VEV40"/>
      <c r="VEW40" s="124"/>
      <c r="VEX40"/>
      <c r="VEY40" s="124"/>
      <c r="VEZ40"/>
      <c r="VFA40" s="124"/>
      <c r="VFB40"/>
      <c r="VFC40" s="124"/>
      <c r="VFD40"/>
      <c r="VFE40" s="124"/>
      <c r="VFF40"/>
      <c r="VFG40" s="124"/>
      <c r="VFH40"/>
      <c r="VFI40" s="124"/>
      <c r="VFJ40"/>
      <c r="VFK40" s="124"/>
      <c r="VFL40"/>
      <c r="VFM40" s="124"/>
      <c r="VFN40"/>
      <c r="VFO40" s="124"/>
      <c r="VFP40"/>
      <c r="VFQ40" s="124"/>
      <c r="VFR40"/>
      <c r="VFS40" s="124"/>
      <c r="VFT40"/>
      <c r="VFU40" s="124"/>
      <c r="VFV40"/>
      <c r="VFW40" s="124"/>
      <c r="VFX40"/>
      <c r="VFY40" s="124"/>
      <c r="VFZ40"/>
      <c r="VGA40" s="124"/>
      <c r="VGB40"/>
      <c r="VGC40" s="124"/>
      <c r="VGD40"/>
      <c r="VGE40" s="124"/>
      <c r="VGF40"/>
      <c r="VGG40" s="124"/>
      <c r="VGH40"/>
      <c r="VGI40" s="124"/>
      <c r="VGJ40"/>
      <c r="VGK40" s="124"/>
      <c r="VGL40"/>
      <c r="VGM40" s="124"/>
      <c r="VGN40"/>
      <c r="VGO40" s="124"/>
      <c r="VGP40"/>
      <c r="VGQ40" s="124"/>
      <c r="VGR40"/>
      <c r="VGS40" s="124"/>
      <c r="VGT40"/>
      <c r="VGU40" s="124"/>
      <c r="VGV40"/>
      <c r="VGW40" s="124"/>
      <c r="VGX40"/>
      <c r="VGY40" s="124"/>
      <c r="VGZ40"/>
      <c r="VHA40" s="124"/>
      <c r="VHB40"/>
      <c r="VHC40" s="124"/>
      <c r="VHD40"/>
      <c r="VHE40" s="124"/>
      <c r="VHF40"/>
      <c r="VHG40" s="124"/>
      <c r="VHH40"/>
      <c r="VHI40" s="124"/>
      <c r="VHJ40"/>
      <c r="VHK40" s="124"/>
      <c r="VHL40"/>
      <c r="VHM40" s="124"/>
      <c r="VHN40"/>
      <c r="VHO40" s="124"/>
      <c r="VHP40"/>
      <c r="VHQ40" s="124"/>
      <c r="VHR40"/>
      <c r="VHS40" s="124"/>
      <c r="VHT40"/>
      <c r="VHU40" s="124"/>
      <c r="VHV40"/>
      <c r="VHW40" s="124"/>
      <c r="VHX40"/>
      <c r="VHY40" s="124"/>
      <c r="VHZ40"/>
      <c r="VIA40" s="124"/>
      <c r="VIB40"/>
      <c r="VIC40" s="124"/>
      <c r="VID40"/>
      <c r="VIE40" s="124"/>
      <c r="VIF40"/>
      <c r="VIG40" s="124"/>
      <c r="VIH40"/>
      <c r="VII40" s="124"/>
      <c r="VIJ40"/>
      <c r="VIK40" s="124"/>
      <c r="VIL40"/>
      <c r="VIM40" s="124"/>
      <c r="VIN40"/>
      <c r="VIO40" s="124"/>
      <c r="VIP40"/>
      <c r="VIQ40" s="124"/>
      <c r="VIR40"/>
      <c r="VIS40" s="124"/>
      <c r="VIT40"/>
      <c r="VIU40" s="124"/>
      <c r="VIV40"/>
      <c r="VIW40" s="124"/>
      <c r="VIX40"/>
      <c r="VIY40" s="124"/>
      <c r="VIZ40"/>
      <c r="VJA40" s="124"/>
      <c r="VJB40"/>
      <c r="VJC40" s="124"/>
      <c r="VJD40"/>
      <c r="VJE40" s="124"/>
      <c r="VJF40"/>
      <c r="VJG40" s="124"/>
      <c r="VJH40"/>
      <c r="VJI40" s="124"/>
      <c r="VJJ40"/>
      <c r="VJK40" s="124"/>
      <c r="VJL40"/>
      <c r="VJM40" s="124"/>
      <c r="VJN40"/>
      <c r="VJO40" s="124"/>
      <c r="VJP40"/>
      <c r="VJQ40" s="124"/>
      <c r="VJR40"/>
      <c r="VJS40" s="124"/>
      <c r="VJT40"/>
      <c r="VJU40" s="124"/>
      <c r="VJV40"/>
      <c r="VJW40" s="124"/>
      <c r="VJX40"/>
      <c r="VJY40" s="124"/>
      <c r="VJZ40"/>
      <c r="VKA40" s="124"/>
      <c r="VKB40"/>
      <c r="VKC40" s="124"/>
      <c r="VKD40"/>
      <c r="VKE40" s="124"/>
      <c r="VKF40"/>
      <c r="VKG40" s="124"/>
      <c r="VKH40"/>
      <c r="VKI40" s="124"/>
      <c r="VKJ40"/>
      <c r="VKK40" s="124"/>
      <c r="VKL40"/>
      <c r="VKM40" s="124"/>
      <c r="VKN40"/>
      <c r="VKO40" s="124"/>
      <c r="VKP40"/>
      <c r="VKQ40" s="124"/>
      <c r="VKR40"/>
      <c r="VKS40" s="124"/>
      <c r="VKT40"/>
      <c r="VKU40" s="124"/>
      <c r="VKV40"/>
      <c r="VKW40" s="124"/>
      <c r="VKX40"/>
      <c r="VKY40" s="124"/>
      <c r="VKZ40"/>
      <c r="VLA40" s="124"/>
      <c r="VLB40"/>
      <c r="VLC40" s="124"/>
      <c r="VLD40"/>
      <c r="VLE40" s="124"/>
      <c r="VLF40"/>
      <c r="VLG40" s="124"/>
      <c r="VLH40"/>
      <c r="VLI40" s="124"/>
      <c r="VLJ40"/>
      <c r="VLK40" s="124"/>
      <c r="VLL40"/>
      <c r="VLM40" s="124"/>
      <c r="VLN40"/>
      <c r="VLO40" s="124"/>
      <c r="VLP40"/>
      <c r="VLQ40" s="124"/>
      <c r="VLR40"/>
      <c r="VLS40" s="124"/>
      <c r="VLT40"/>
      <c r="VLU40" s="124"/>
      <c r="VLV40"/>
      <c r="VLW40" s="124"/>
      <c r="VLX40"/>
      <c r="VLY40" s="124"/>
      <c r="VLZ40"/>
      <c r="VMA40" s="124"/>
      <c r="VMB40"/>
      <c r="VMC40" s="124"/>
      <c r="VMD40"/>
      <c r="VME40" s="124"/>
      <c r="VMF40"/>
      <c r="VMG40" s="124"/>
      <c r="VMH40"/>
      <c r="VMI40" s="124"/>
      <c r="VMJ40"/>
      <c r="VMK40" s="124"/>
      <c r="VML40"/>
      <c r="VMM40" s="124"/>
      <c r="VMN40"/>
      <c r="VMO40" s="124"/>
      <c r="VMP40"/>
      <c r="VMQ40" s="124"/>
      <c r="VMR40"/>
      <c r="VMS40" s="124"/>
      <c r="VMT40"/>
      <c r="VMU40" s="124"/>
      <c r="VMV40"/>
      <c r="VMW40" s="124"/>
      <c r="VMX40"/>
      <c r="VMY40" s="124"/>
      <c r="VMZ40"/>
      <c r="VNA40" s="124"/>
      <c r="VNB40"/>
      <c r="VNC40" s="124"/>
      <c r="VND40"/>
      <c r="VNE40" s="124"/>
      <c r="VNF40"/>
      <c r="VNG40" s="124"/>
      <c r="VNH40"/>
      <c r="VNI40" s="124"/>
      <c r="VNJ40"/>
      <c r="VNK40" s="124"/>
      <c r="VNL40"/>
      <c r="VNM40" s="124"/>
      <c r="VNN40"/>
      <c r="VNO40" s="124"/>
      <c r="VNP40"/>
      <c r="VNQ40" s="124"/>
      <c r="VNR40"/>
      <c r="VNS40" s="124"/>
      <c r="VNT40"/>
      <c r="VNU40" s="124"/>
      <c r="VNV40"/>
      <c r="VNW40" s="124"/>
      <c r="VNX40"/>
      <c r="VNY40" s="124"/>
      <c r="VNZ40"/>
      <c r="VOA40" s="124"/>
      <c r="VOB40"/>
      <c r="VOC40" s="124"/>
      <c r="VOD40"/>
      <c r="VOE40" s="124"/>
      <c r="VOF40"/>
      <c r="VOG40" s="124"/>
      <c r="VOH40"/>
      <c r="VOI40" s="124"/>
      <c r="VOJ40"/>
      <c r="VOK40" s="124"/>
      <c r="VOL40"/>
      <c r="VOM40" s="124"/>
      <c r="VON40"/>
      <c r="VOO40" s="124"/>
      <c r="VOP40"/>
      <c r="VOQ40" s="124"/>
      <c r="VOR40"/>
      <c r="VOS40" s="124"/>
      <c r="VOT40"/>
      <c r="VOU40" s="124"/>
      <c r="VOV40"/>
      <c r="VOW40" s="124"/>
      <c r="VOX40"/>
      <c r="VOY40" s="124"/>
      <c r="VOZ40"/>
      <c r="VPA40" s="124"/>
      <c r="VPB40"/>
      <c r="VPC40" s="124"/>
      <c r="VPD40"/>
      <c r="VPE40" s="124"/>
      <c r="VPF40"/>
      <c r="VPG40" s="124"/>
      <c r="VPH40"/>
      <c r="VPI40" s="124"/>
      <c r="VPJ40"/>
      <c r="VPK40" s="124"/>
      <c r="VPL40"/>
      <c r="VPM40" s="124"/>
      <c r="VPN40"/>
      <c r="VPO40" s="124"/>
      <c r="VPP40"/>
      <c r="VPQ40" s="124"/>
      <c r="VPR40"/>
      <c r="VPS40" s="124"/>
      <c r="VPT40"/>
      <c r="VPU40" s="124"/>
      <c r="VPV40"/>
      <c r="VPW40" s="124"/>
      <c r="VPX40"/>
      <c r="VPY40" s="124"/>
      <c r="VPZ40"/>
      <c r="VQA40" s="124"/>
      <c r="VQB40"/>
      <c r="VQC40" s="124"/>
      <c r="VQD40"/>
      <c r="VQE40" s="124"/>
      <c r="VQF40"/>
      <c r="VQG40" s="124"/>
      <c r="VQH40"/>
      <c r="VQI40" s="124"/>
      <c r="VQJ40"/>
      <c r="VQK40" s="124"/>
      <c r="VQL40"/>
      <c r="VQM40" s="124"/>
      <c r="VQN40"/>
      <c r="VQO40" s="124"/>
      <c r="VQP40"/>
      <c r="VQQ40" s="124"/>
      <c r="VQR40"/>
      <c r="VQS40" s="124"/>
      <c r="VQT40"/>
      <c r="VQU40" s="124"/>
      <c r="VQV40"/>
      <c r="VQW40" s="124"/>
      <c r="VQX40"/>
      <c r="VQY40" s="124"/>
      <c r="VQZ40"/>
      <c r="VRA40" s="124"/>
      <c r="VRB40"/>
      <c r="VRC40" s="124"/>
      <c r="VRD40"/>
      <c r="VRE40" s="124"/>
      <c r="VRF40"/>
      <c r="VRG40" s="124"/>
      <c r="VRH40"/>
      <c r="VRI40" s="124"/>
      <c r="VRJ40"/>
      <c r="VRK40" s="124"/>
      <c r="VRL40"/>
      <c r="VRM40" s="124"/>
      <c r="VRN40"/>
      <c r="VRO40" s="124"/>
      <c r="VRP40"/>
      <c r="VRQ40" s="124"/>
      <c r="VRR40"/>
      <c r="VRS40" s="124"/>
      <c r="VRT40"/>
      <c r="VRU40" s="124"/>
      <c r="VRV40"/>
      <c r="VRW40" s="124"/>
      <c r="VRX40"/>
      <c r="VRY40" s="124"/>
      <c r="VRZ40"/>
      <c r="VSA40" s="124"/>
      <c r="VSB40"/>
      <c r="VSC40" s="124"/>
      <c r="VSD40"/>
      <c r="VSE40" s="124"/>
      <c r="VSF40"/>
      <c r="VSG40" s="124"/>
      <c r="VSH40"/>
      <c r="VSI40" s="124"/>
      <c r="VSJ40"/>
      <c r="VSK40" s="124"/>
      <c r="VSL40"/>
      <c r="VSM40" s="124"/>
      <c r="VSN40"/>
      <c r="VSO40" s="124"/>
      <c r="VSP40"/>
      <c r="VSQ40" s="124"/>
      <c r="VSR40"/>
      <c r="VSS40" s="124"/>
      <c r="VST40"/>
      <c r="VSU40" s="124"/>
      <c r="VSV40"/>
      <c r="VSW40" s="124"/>
      <c r="VSX40"/>
      <c r="VSY40" s="124"/>
      <c r="VSZ40"/>
      <c r="VTA40" s="124"/>
      <c r="VTB40"/>
      <c r="VTC40" s="124"/>
      <c r="VTD40"/>
      <c r="VTE40" s="124"/>
      <c r="VTF40"/>
      <c r="VTG40" s="124"/>
      <c r="VTH40"/>
      <c r="VTI40" s="124"/>
      <c r="VTJ40"/>
      <c r="VTK40" s="124"/>
      <c r="VTL40"/>
      <c r="VTM40" s="124"/>
      <c r="VTN40"/>
      <c r="VTO40" s="124"/>
      <c r="VTP40"/>
      <c r="VTQ40" s="124"/>
      <c r="VTR40"/>
      <c r="VTS40" s="124"/>
      <c r="VTT40"/>
      <c r="VTU40" s="124"/>
      <c r="VTV40"/>
      <c r="VTW40" s="124"/>
      <c r="VTX40"/>
      <c r="VTY40" s="124"/>
      <c r="VTZ40"/>
      <c r="VUA40" s="124"/>
      <c r="VUB40"/>
      <c r="VUC40" s="124"/>
      <c r="VUD40"/>
      <c r="VUE40" s="124"/>
      <c r="VUF40"/>
      <c r="VUG40" s="124"/>
      <c r="VUH40"/>
      <c r="VUI40" s="124"/>
      <c r="VUJ40"/>
      <c r="VUK40" s="124"/>
      <c r="VUL40"/>
      <c r="VUM40" s="124"/>
      <c r="VUN40"/>
      <c r="VUO40" s="124"/>
      <c r="VUP40"/>
      <c r="VUQ40" s="124"/>
      <c r="VUR40"/>
      <c r="VUS40" s="124"/>
      <c r="VUT40"/>
      <c r="VUU40" s="124"/>
      <c r="VUV40"/>
      <c r="VUW40" s="124"/>
      <c r="VUX40"/>
      <c r="VUY40" s="124"/>
      <c r="VUZ40"/>
      <c r="VVA40" s="124"/>
      <c r="VVB40"/>
      <c r="VVC40" s="124"/>
      <c r="VVD40"/>
      <c r="VVE40" s="124"/>
      <c r="VVF40"/>
      <c r="VVG40" s="124"/>
      <c r="VVH40"/>
      <c r="VVI40" s="124"/>
      <c r="VVJ40"/>
      <c r="VVK40" s="124"/>
      <c r="VVL40"/>
      <c r="VVM40" s="124"/>
      <c r="VVN40"/>
      <c r="VVO40" s="124"/>
      <c r="VVP40"/>
      <c r="VVQ40" s="124"/>
      <c r="VVR40"/>
      <c r="VVS40" s="124"/>
      <c r="VVT40"/>
      <c r="VVU40" s="124"/>
      <c r="VVV40"/>
      <c r="VVW40" s="124"/>
      <c r="VVX40"/>
      <c r="VVY40" s="124"/>
      <c r="VVZ40"/>
      <c r="VWA40" s="124"/>
      <c r="VWB40"/>
      <c r="VWC40" s="124"/>
      <c r="VWD40"/>
      <c r="VWE40" s="124"/>
      <c r="VWF40"/>
      <c r="VWG40" s="124"/>
      <c r="VWH40"/>
      <c r="VWI40" s="124"/>
      <c r="VWJ40"/>
      <c r="VWK40" s="124"/>
      <c r="VWL40"/>
      <c r="VWM40" s="124"/>
      <c r="VWN40"/>
      <c r="VWO40" s="124"/>
      <c r="VWP40"/>
      <c r="VWQ40" s="124"/>
      <c r="VWR40"/>
      <c r="VWS40" s="124"/>
      <c r="VWT40"/>
      <c r="VWU40" s="124"/>
      <c r="VWV40"/>
      <c r="VWW40" s="124"/>
      <c r="VWX40"/>
      <c r="VWY40" s="124"/>
      <c r="VWZ40"/>
      <c r="VXA40" s="124"/>
      <c r="VXB40"/>
      <c r="VXC40" s="124"/>
      <c r="VXD40"/>
      <c r="VXE40" s="124"/>
      <c r="VXF40"/>
      <c r="VXG40" s="124"/>
      <c r="VXH40"/>
      <c r="VXI40" s="124"/>
      <c r="VXJ40"/>
      <c r="VXK40" s="124"/>
      <c r="VXL40"/>
      <c r="VXM40" s="124"/>
      <c r="VXN40"/>
      <c r="VXO40" s="124"/>
      <c r="VXP40"/>
      <c r="VXQ40" s="124"/>
      <c r="VXR40"/>
      <c r="VXS40" s="124"/>
      <c r="VXT40"/>
      <c r="VXU40" s="124"/>
      <c r="VXV40"/>
      <c r="VXW40" s="124"/>
      <c r="VXX40"/>
      <c r="VXY40" s="124"/>
      <c r="VXZ40"/>
      <c r="VYA40" s="124"/>
      <c r="VYB40"/>
      <c r="VYC40" s="124"/>
      <c r="VYD40"/>
      <c r="VYE40" s="124"/>
      <c r="VYF40"/>
      <c r="VYG40" s="124"/>
      <c r="VYH40"/>
      <c r="VYI40" s="124"/>
      <c r="VYJ40"/>
      <c r="VYK40" s="124"/>
      <c r="VYL40"/>
      <c r="VYM40" s="124"/>
      <c r="VYN40"/>
      <c r="VYO40" s="124"/>
      <c r="VYP40"/>
      <c r="VYQ40" s="124"/>
      <c r="VYR40"/>
      <c r="VYS40" s="124"/>
      <c r="VYT40"/>
      <c r="VYU40" s="124"/>
      <c r="VYV40"/>
      <c r="VYW40" s="124"/>
      <c r="VYX40"/>
      <c r="VYY40" s="124"/>
      <c r="VYZ40"/>
      <c r="VZA40" s="124"/>
      <c r="VZB40"/>
      <c r="VZC40" s="124"/>
      <c r="VZD40"/>
      <c r="VZE40" s="124"/>
      <c r="VZF40"/>
      <c r="VZG40" s="124"/>
      <c r="VZH40"/>
      <c r="VZI40" s="124"/>
      <c r="VZJ40"/>
      <c r="VZK40" s="124"/>
      <c r="VZL40"/>
      <c r="VZM40" s="124"/>
      <c r="VZN40"/>
      <c r="VZO40" s="124"/>
      <c r="VZP40"/>
      <c r="VZQ40" s="124"/>
      <c r="VZR40"/>
      <c r="VZS40" s="124"/>
      <c r="VZT40"/>
      <c r="VZU40" s="124"/>
      <c r="VZV40"/>
      <c r="VZW40" s="124"/>
      <c r="VZX40"/>
      <c r="VZY40" s="124"/>
      <c r="VZZ40"/>
      <c r="WAA40" s="124"/>
      <c r="WAB40"/>
      <c r="WAC40" s="124"/>
      <c r="WAD40"/>
      <c r="WAE40" s="124"/>
      <c r="WAF40"/>
      <c r="WAG40" s="124"/>
      <c r="WAH40"/>
      <c r="WAI40" s="124"/>
      <c r="WAJ40"/>
      <c r="WAK40" s="124"/>
      <c r="WAL40"/>
      <c r="WAM40" s="124"/>
      <c r="WAN40"/>
      <c r="WAO40" s="124"/>
      <c r="WAP40"/>
      <c r="WAQ40" s="124"/>
      <c r="WAR40"/>
      <c r="WAS40" s="124"/>
      <c r="WAT40"/>
      <c r="WAU40" s="124"/>
      <c r="WAV40"/>
      <c r="WAW40" s="124"/>
      <c r="WAX40"/>
      <c r="WAY40" s="124"/>
      <c r="WAZ40"/>
      <c r="WBA40" s="124"/>
      <c r="WBB40"/>
      <c r="WBC40" s="124"/>
      <c r="WBD40"/>
      <c r="WBE40" s="124"/>
      <c r="WBF40"/>
      <c r="WBG40" s="124"/>
      <c r="WBH40"/>
      <c r="WBI40" s="124"/>
      <c r="WBJ40"/>
      <c r="WBK40" s="124"/>
      <c r="WBL40"/>
      <c r="WBM40" s="124"/>
      <c r="WBN40"/>
      <c r="WBO40" s="124"/>
      <c r="WBP40"/>
      <c r="WBQ40" s="124"/>
      <c r="WBR40"/>
      <c r="WBS40" s="124"/>
      <c r="WBT40"/>
      <c r="WBU40" s="124"/>
      <c r="WBV40"/>
      <c r="WBW40" s="124"/>
      <c r="WBX40"/>
      <c r="WBY40" s="124"/>
      <c r="WBZ40"/>
      <c r="WCA40" s="124"/>
      <c r="WCB40"/>
      <c r="WCC40" s="124"/>
      <c r="WCD40"/>
      <c r="WCE40" s="124"/>
      <c r="WCF40"/>
      <c r="WCG40" s="124"/>
      <c r="WCH40"/>
      <c r="WCI40" s="124"/>
      <c r="WCJ40"/>
      <c r="WCK40" s="124"/>
      <c r="WCL40"/>
      <c r="WCM40" s="124"/>
      <c r="WCN40"/>
      <c r="WCO40" s="124"/>
      <c r="WCP40"/>
      <c r="WCQ40" s="124"/>
      <c r="WCR40"/>
      <c r="WCS40" s="124"/>
      <c r="WCT40"/>
      <c r="WCU40" s="124"/>
      <c r="WCV40"/>
      <c r="WCW40" s="124"/>
      <c r="WCX40"/>
      <c r="WCY40" s="124"/>
      <c r="WCZ40"/>
      <c r="WDA40" s="124"/>
      <c r="WDB40"/>
      <c r="WDC40" s="124"/>
      <c r="WDD40"/>
      <c r="WDE40" s="124"/>
      <c r="WDF40"/>
      <c r="WDG40" s="124"/>
      <c r="WDH40"/>
      <c r="WDI40" s="124"/>
      <c r="WDJ40"/>
      <c r="WDK40" s="124"/>
      <c r="WDL40"/>
      <c r="WDM40" s="124"/>
      <c r="WDN40"/>
      <c r="WDO40" s="124"/>
      <c r="WDP40"/>
      <c r="WDQ40" s="124"/>
      <c r="WDR40"/>
      <c r="WDS40" s="124"/>
      <c r="WDT40"/>
      <c r="WDU40" s="124"/>
      <c r="WDV40"/>
      <c r="WDW40" s="124"/>
      <c r="WDX40"/>
      <c r="WDY40" s="124"/>
      <c r="WDZ40"/>
      <c r="WEA40" s="124"/>
      <c r="WEB40"/>
      <c r="WEC40" s="124"/>
      <c r="WED40"/>
      <c r="WEE40" s="124"/>
      <c r="WEF40"/>
      <c r="WEG40" s="124"/>
      <c r="WEH40"/>
      <c r="WEI40" s="124"/>
      <c r="WEJ40"/>
      <c r="WEK40" s="124"/>
      <c r="WEL40"/>
      <c r="WEM40" s="124"/>
      <c r="WEN40"/>
      <c r="WEO40" s="124"/>
      <c r="WEP40"/>
      <c r="WEQ40" s="124"/>
      <c r="WER40"/>
      <c r="WES40" s="124"/>
      <c r="WET40"/>
      <c r="WEU40" s="124"/>
      <c r="WEV40"/>
      <c r="WEW40" s="124"/>
      <c r="WEX40"/>
      <c r="WEY40" s="124"/>
      <c r="WEZ40"/>
      <c r="WFA40" s="124"/>
      <c r="WFB40"/>
      <c r="WFC40" s="124"/>
      <c r="WFD40"/>
      <c r="WFE40" s="124"/>
      <c r="WFF40"/>
      <c r="WFG40" s="124"/>
      <c r="WFH40"/>
      <c r="WFI40" s="124"/>
      <c r="WFJ40"/>
      <c r="WFK40" s="124"/>
      <c r="WFL40"/>
      <c r="WFM40" s="124"/>
      <c r="WFN40"/>
      <c r="WFO40" s="124"/>
      <c r="WFP40"/>
      <c r="WFQ40" s="124"/>
      <c r="WFR40"/>
      <c r="WFS40" s="124"/>
      <c r="WFT40"/>
      <c r="WFU40" s="124"/>
      <c r="WFV40"/>
      <c r="WFW40" s="124"/>
      <c r="WFX40"/>
      <c r="WFY40" s="124"/>
      <c r="WFZ40"/>
      <c r="WGA40" s="124"/>
      <c r="WGB40"/>
      <c r="WGC40" s="124"/>
      <c r="WGD40"/>
      <c r="WGE40" s="124"/>
      <c r="WGF40"/>
      <c r="WGG40" s="124"/>
      <c r="WGH40"/>
      <c r="WGI40" s="124"/>
      <c r="WGJ40"/>
      <c r="WGK40" s="124"/>
      <c r="WGL40"/>
      <c r="WGM40" s="124"/>
      <c r="WGN40"/>
      <c r="WGO40" s="124"/>
      <c r="WGP40"/>
      <c r="WGQ40" s="124"/>
      <c r="WGR40"/>
      <c r="WGS40" s="124"/>
      <c r="WGT40"/>
      <c r="WGU40" s="124"/>
      <c r="WGV40"/>
      <c r="WGW40" s="124"/>
      <c r="WGX40"/>
      <c r="WGY40" s="124"/>
      <c r="WGZ40"/>
      <c r="WHA40" s="124"/>
      <c r="WHB40"/>
      <c r="WHC40" s="124"/>
      <c r="WHD40"/>
      <c r="WHE40" s="124"/>
      <c r="WHF40"/>
      <c r="WHG40" s="124"/>
      <c r="WHH40"/>
      <c r="WHI40" s="124"/>
      <c r="WHJ40"/>
      <c r="WHK40" s="124"/>
      <c r="WHL40"/>
      <c r="WHM40" s="124"/>
      <c r="WHN40"/>
      <c r="WHO40" s="124"/>
      <c r="WHP40"/>
      <c r="WHQ40" s="124"/>
      <c r="WHR40"/>
      <c r="WHS40" s="124"/>
      <c r="WHT40"/>
      <c r="WHU40" s="124"/>
      <c r="WHV40"/>
      <c r="WHW40" s="124"/>
      <c r="WHX40"/>
      <c r="WHY40" s="124"/>
      <c r="WHZ40"/>
      <c r="WIA40" s="124"/>
      <c r="WIB40"/>
      <c r="WIC40" s="124"/>
      <c r="WID40"/>
      <c r="WIE40" s="124"/>
      <c r="WIF40"/>
      <c r="WIG40" s="124"/>
      <c r="WIH40"/>
      <c r="WII40" s="124"/>
      <c r="WIJ40"/>
      <c r="WIK40" s="124"/>
      <c r="WIL40"/>
      <c r="WIM40" s="124"/>
      <c r="WIN40"/>
      <c r="WIO40" s="124"/>
      <c r="WIP40"/>
      <c r="WIQ40" s="124"/>
      <c r="WIR40"/>
      <c r="WIS40" s="124"/>
      <c r="WIT40"/>
      <c r="WIU40" s="124"/>
      <c r="WIV40"/>
      <c r="WIW40" s="124"/>
      <c r="WIX40"/>
      <c r="WIY40" s="124"/>
      <c r="WIZ40"/>
      <c r="WJA40" s="124"/>
      <c r="WJB40"/>
      <c r="WJC40" s="124"/>
      <c r="WJD40"/>
      <c r="WJE40" s="124"/>
      <c r="WJF40"/>
      <c r="WJG40" s="124"/>
      <c r="WJH40"/>
      <c r="WJI40" s="124"/>
      <c r="WJJ40"/>
      <c r="WJK40" s="124"/>
      <c r="WJL40"/>
      <c r="WJM40" s="124"/>
      <c r="WJN40"/>
      <c r="WJO40" s="124"/>
      <c r="WJP40"/>
      <c r="WJQ40" s="124"/>
      <c r="WJR40"/>
      <c r="WJS40" s="124"/>
      <c r="WJT40"/>
      <c r="WJU40" s="124"/>
      <c r="WJV40"/>
      <c r="WJW40" s="124"/>
      <c r="WJX40"/>
      <c r="WJY40" s="124"/>
      <c r="WJZ40"/>
      <c r="WKA40" s="124"/>
      <c r="WKB40"/>
      <c r="WKC40" s="124"/>
      <c r="WKD40"/>
      <c r="WKE40" s="124"/>
      <c r="WKF40"/>
      <c r="WKG40" s="124"/>
      <c r="WKH40"/>
      <c r="WKI40" s="124"/>
      <c r="WKJ40"/>
      <c r="WKK40" s="124"/>
      <c r="WKL40"/>
      <c r="WKM40" s="124"/>
      <c r="WKN40"/>
      <c r="WKO40" s="124"/>
      <c r="WKP40"/>
      <c r="WKQ40" s="124"/>
      <c r="WKR40"/>
      <c r="WKS40" s="124"/>
      <c r="WKT40"/>
      <c r="WKU40" s="124"/>
      <c r="WKV40"/>
      <c r="WKW40" s="124"/>
      <c r="WKX40"/>
      <c r="WKY40" s="124"/>
      <c r="WKZ40"/>
      <c r="WLA40" s="124"/>
      <c r="WLB40"/>
      <c r="WLC40" s="124"/>
      <c r="WLD40"/>
      <c r="WLE40" s="124"/>
      <c r="WLF40"/>
      <c r="WLG40" s="124"/>
      <c r="WLH40"/>
      <c r="WLI40" s="124"/>
      <c r="WLJ40"/>
      <c r="WLK40" s="124"/>
      <c r="WLL40"/>
      <c r="WLM40" s="124"/>
      <c r="WLN40"/>
      <c r="WLO40" s="124"/>
      <c r="WLP40"/>
      <c r="WLQ40" s="124"/>
      <c r="WLR40"/>
      <c r="WLS40" s="124"/>
      <c r="WLT40"/>
      <c r="WLU40" s="124"/>
      <c r="WLV40"/>
      <c r="WLW40" s="124"/>
      <c r="WLX40"/>
      <c r="WLY40" s="124"/>
      <c r="WLZ40"/>
      <c r="WMA40" s="124"/>
      <c r="WMB40"/>
      <c r="WMC40" s="124"/>
      <c r="WMD40"/>
      <c r="WME40" s="124"/>
      <c r="WMF40"/>
      <c r="WMG40" s="124"/>
      <c r="WMH40"/>
      <c r="WMI40" s="124"/>
      <c r="WMJ40"/>
      <c r="WMK40" s="124"/>
      <c r="WML40"/>
      <c r="WMM40" s="124"/>
      <c r="WMN40"/>
      <c r="WMO40" s="124"/>
      <c r="WMP40"/>
      <c r="WMQ40" s="124"/>
      <c r="WMR40"/>
      <c r="WMS40" s="124"/>
      <c r="WMT40"/>
      <c r="WMU40" s="124"/>
      <c r="WMV40"/>
      <c r="WMW40" s="124"/>
      <c r="WMX40"/>
      <c r="WMY40" s="124"/>
      <c r="WMZ40"/>
      <c r="WNA40" s="124"/>
      <c r="WNB40"/>
      <c r="WNC40" s="124"/>
      <c r="WND40"/>
      <c r="WNE40" s="124"/>
      <c r="WNF40"/>
      <c r="WNG40" s="124"/>
      <c r="WNH40"/>
      <c r="WNI40" s="124"/>
      <c r="WNJ40"/>
      <c r="WNK40" s="124"/>
      <c r="WNL40"/>
      <c r="WNM40" s="124"/>
      <c r="WNN40"/>
      <c r="WNO40" s="124"/>
      <c r="WNP40"/>
      <c r="WNQ40" s="124"/>
      <c r="WNR40"/>
      <c r="WNS40" s="124"/>
      <c r="WNT40"/>
      <c r="WNU40" s="124"/>
      <c r="WNV40"/>
      <c r="WNW40" s="124"/>
      <c r="WNX40"/>
      <c r="WNY40" s="124"/>
      <c r="WNZ40"/>
      <c r="WOA40" s="124"/>
      <c r="WOB40"/>
      <c r="WOC40" s="124"/>
      <c r="WOD40"/>
      <c r="WOE40" s="124"/>
      <c r="WOF40"/>
      <c r="WOG40" s="124"/>
      <c r="WOH40"/>
      <c r="WOI40" s="124"/>
      <c r="WOJ40"/>
      <c r="WOK40" s="124"/>
      <c r="WOL40"/>
      <c r="WOM40" s="124"/>
      <c r="WON40"/>
      <c r="WOO40" s="124"/>
      <c r="WOP40"/>
      <c r="WOQ40" s="124"/>
      <c r="WOR40"/>
      <c r="WOS40" s="124"/>
      <c r="WOT40"/>
      <c r="WOU40" s="124"/>
      <c r="WOV40"/>
      <c r="WOW40" s="124"/>
      <c r="WOX40"/>
      <c r="WOY40" s="124"/>
      <c r="WOZ40"/>
      <c r="WPA40" s="124"/>
      <c r="WPB40"/>
      <c r="WPC40" s="124"/>
      <c r="WPD40"/>
      <c r="WPE40" s="124"/>
      <c r="WPF40"/>
      <c r="WPG40" s="124"/>
      <c r="WPH40"/>
      <c r="WPI40" s="124"/>
      <c r="WPJ40"/>
      <c r="WPK40" s="124"/>
      <c r="WPL40"/>
      <c r="WPM40" s="124"/>
      <c r="WPN40"/>
      <c r="WPO40" s="124"/>
      <c r="WPP40"/>
      <c r="WPQ40" s="124"/>
      <c r="WPR40"/>
      <c r="WPS40" s="124"/>
      <c r="WPT40"/>
      <c r="WPU40" s="124"/>
      <c r="WPV40"/>
      <c r="WPW40" s="124"/>
      <c r="WPX40"/>
      <c r="WPY40" s="124"/>
      <c r="WPZ40"/>
      <c r="WQA40" s="124"/>
      <c r="WQB40"/>
      <c r="WQC40" s="124"/>
      <c r="WQD40"/>
      <c r="WQE40" s="124"/>
      <c r="WQF40"/>
      <c r="WQG40" s="124"/>
      <c r="WQH40"/>
      <c r="WQI40" s="124"/>
      <c r="WQJ40"/>
      <c r="WQK40" s="124"/>
      <c r="WQL40"/>
      <c r="WQM40" s="124"/>
      <c r="WQN40"/>
      <c r="WQO40" s="124"/>
      <c r="WQP40"/>
      <c r="WQQ40" s="124"/>
      <c r="WQR40"/>
      <c r="WQS40" s="124"/>
      <c r="WQT40"/>
      <c r="WQU40" s="124"/>
      <c r="WQV40"/>
      <c r="WQW40" s="124"/>
      <c r="WQX40"/>
      <c r="WQY40" s="124"/>
      <c r="WQZ40"/>
      <c r="WRA40" s="124"/>
      <c r="WRB40"/>
      <c r="WRC40" s="124"/>
      <c r="WRD40"/>
      <c r="WRE40" s="124"/>
      <c r="WRF40"/>
      <c r="WRG40" s="124"/>
      <c r="WRH40"/>
      <c r="WRI40" s="124"/>
      <c r="WRJ40"/>
      <c r="WRK40" s="124"/>
      <c r="WRL40"/>
      <c r="WRM40" s="124"/>
      <c r="WRN40"/>
      <c r="WRO40" s="124"/>
      <c r="WRP40"/>
      <c r="WRQ40" s="124"/>
      <c r="WRR40"/>
      <c r="WRS40" s="124"/>
      <c r="WRT40"/>
      <c r="WRU40" s="124"/>
      <c r="WRV40"/>
      <c r="WRW40" s="124"/>
      <c r="WRX40"/>
      <c r="WRY40" s="124"/>
      <c r="WRZ40"/>
      <c r="WSA40" s="124"/>
      <c r="WSB40"/>
      <c r="WSC40" s="124"/>
      <c r="WSD40"/>
      <c r="WSE40" s="124"/>
      <c r="WSF40"/>
      <c r="WSG40" s="124"/>
      <c r="WSH40"/>
      <c r="WSI40" s="124"/>
      <c r="WSJ40"/>
      <c r="WSK40" s="124"/>
      <c r="WSL40"/>
      <c r="WSM40" s="124"/>
      <c r="WSN40"/>
      <c r="WSO40" s="124"/>
      <c r="WSP40"/>
      <c r="WSQ40" s="124"/>
      <c r="WSR40"/>
      <c r="WSS40" s="124"/>
      <c r="WST40"/>
      <c r="WSU40" s="124"/>
      <c r="WSV40"/>
      <c r="WSW40" s="124"/>
      <c r="WSX40"/>
      <c r="WSY40" s="124"/>
      <c r="WSZ40"/>
      <c r="WTA40" s="124"/>
      <c r="WTB40"/>
      <c r="WTC40" s="124"/>
      <c r="WTD40"/>
      <c r="WTE40" s="124"/>
      <c r="WTF40"/>
      <c r="WTG40" s="124"/>
      <c r="WTH40"/>
      <c r="WTI40" s="124"/>
      <c r="WTJ40"/>
      <c r="WTK40" s="124"/>
      <c r="WTL40"/>
      <c r="WTM40" s="124"/>
      <c r="WTN40"/>
      <c r="WTO40" s="124"/>
      <c r="WTP40"/>
      <c r="WTQ40" s="124"/>
      <c r="WTR40"/>
      <c r="WTS40" s="124"/>
      <c r="WTT40"/>
      <c r="WTU40" s="124"/>
      <c r="WTV40"/>
      <c r="WTW40" s="124"/>
      <c r="WTX40"/>
      <c r="WTY40" s="124"/>
      <c r="WTZ40"/>
      <c r="WUA40" s="124"/>
      <c r="WUB40"/>
      <c r="WUC40" s="124"/>
      <c r="WUD40"/>
      <c r="WUE40" s="124"/>
      <c r="WUF40"/>
      <c r="WUG40" s="124"/>
      <c r="WUH40"/>
      <c r="WUI40" s="124"/>
      <c r="WUJ40"/>
      <c r="WUK40" s="124"/>
      <c r="WUL40"/>
      <c r="WUM40" s="124"/>
      <c r="WUN40"/>
      <c r="WUO40" s="124"/>
      <c r="WUP40"/>
      <c r="WUQ40" s="124"/>
      <c r="WUR40"/>
      <c r="WUS40" s="124"/>
      <c r="WUT40"/>
      <c r="WUU40" s="124"/>
      <c r="WUV40"/>
      <c r="WUW40" s="124"/>
      <c r="WUX40"/>
      <c r="WUY40" s="124"/>
      <c r="WUZ40"/>
      <c r="WVA40" s="124"/>
      <c r="WVB40"/>
      <c r="WVC40" s="124"/>
      <c r="WVD40"/>
      <c r="WVE40" s="124"/>
      <c r="WVF40"/>
      <c r="WVG40" s="124"/>
      <c r="WVH40"/>
      <c r="WVI40" s="124"/>
      <c r="WVJ40"/>
      <c r="WVK40" s="124"/>
      <c r="WVL40"/>
      <c r="WVM40" s="124"/>
      <c r="WVN40"/>
      <c r="WVO40" s="124"/>
      <c r="WVP40"/>
      <c r="WVQ40" s="124"/>
      <c r="WVR40"/>
      <c r="WVS40" s="124"/>
      <c r="WVT40"/>
      <c r="WVU40" s="124"/>
      <c r="WVV40"/>
      <c r="WVW40" s="124"/>
      <c r="WVX40"/>
      <c r="WVY40" s="124"/>
      <c r="WVZ40"/>
      <c r="WWA40" s="124"/>
      <c r="WWB40"/>
      <c r="WWC40" s="124"/>
      <c r="WWD40"/>
      <c r="WWE40" s="124"/>
      <c r="WWF40"/>
      <c r="WWG40" s="124"/>
      <c r="WWH40"/>
      <c r="WWI40" s="124"/>
      <c r="WWJ40"/>
      <c r="WWK40" s="124"/>
      <c r="WWL40"/>
      <c r="WWM40" s="124"/>
      <c r="WWN40"/>
      <c r="WWO40" s="124"/>
      <c r="WWP40"/>
      <c r="WWQ40" s="124"/>
      <c r="WWR40"/>
      <c r="WWS40" s="124"/>
      <c r="WWT40"/>
      <c r="WWU40" s="124"/>
      <c r="WWV40"/>
      <c r="WWW40" s="124"/>
      <c r="WWX40"/>
      <c r="WWY40" s="124"/>
      <c r="WWZ40"/>
      <c r="WXA40" s="124"/>
      <c r="WXB40"/>
      <c r="WXC40" s="124"/>
      <c r="WXD40"/>
      <c r="WXE40" s="124"/>
      <c r="WXF40"/>
      <c r="WXG40" s="124"/>
      <c r="WXH40"/>
      <c r="WXI40" s="124"/>
      <c r="WXJ40"/>
      <c r="WXK40" s="124"/>
      <c r="WXL40"/>
      <c r="WXM40" s="124"/>
      <c r="WXN40"/>
      <c r="WXO40" s="124"/>
      <c r="WXP40"/>
      <c r="WXQ40" s="124"/>
      <c r="WXR40"/>
      <c r="WXS40" s="124"/>
      <c r="WXT40"/>
      <c r="WXU40" s="124"/>
      <c r="WXV40"/>
      <c r="WXW40" s="124"/>
      <c r="WXX40"/>
      <c r="WXY40" s="124"/>
      <c r="WXZ40"/>
      <c r="WYA40" s="124"/>
      <c r="WYB40"/>
      <c r="WYC40" s="124"/>
      <c r="WYD40"/>
      <c r="WYE40" s="124"/>
      <c r="WYF40"/>
      <c r="WYG40" s="124"/>
      <c r="WYH40"/>
      <c r="WYI40" s="124"/>
      <c r="WYJ40"/>
      <c r="WYK40" s="124"/>
      <c r="WYL40"/>
      <c r="WYM40" s="124"/>
      <c r="WYN40"/>
      <c r="WYO40" s="124"/>
      <c r="WYP40"/>
      <c r="WYQ40" s="124"/>
      <c r="WYR40"/>
      <c r="WYS40" s="124"/>
      <c r="WYT40"/>
      <c r="WYU40" s="124"/>
      <c r="WYV40"/>
      <c r="WYW40" s="124"/>
      <c r="WYX40"/>
      <c r="WYY40" s="124"/>
      <c r="WYZ40"/>
      <c r="WZA40" s="124"/>
      <c r="WZB40"/>
      <c r="WZC40" s="124"/>
      <c r="WZD40"/>
      <c r="WZE40" s="124"/>
      <c r="WZF40"/>
      <c r="WZG40" s="124"/>
      <c r="WZH40"/>
      <c r="WZI40" s="124"/>
      <c r="WZJ40"/>
      <c r="WZK40" s="124"/>
      <c r="WZL40"/>
      <c r="WZM40" s="124"/>
      <c r="WZN40"/>
      <c r="WZO40" s="124"/>
      <c r="WZP40"/>
      <c r="WZQ40" s="124"/>
      <c r="WZR40"/>
      <c r="WZS40" s="124"/>
      <c r="WZT40"/>
      <c r="WZU40" s="124"/>
      <c r="WZV40"/>
      <c r="WZW40" s="124"/>
      <c r="WZX40"/>
      <c r="WZY40" s="124"/>
      <c r="WZZ40"/>
      <c r="XAA40" s="124"/>
      <c r="XAB40"/>
      <c r="XAC40" s="124"/>
      <c r="XAD40"/>
      <c r="XAE40" s="124"/>
      <c r="XAF40"/>
      <c r="XAG40" s="124"/>
      <c r="XAH40"/>
      <c r="XAI40" s="124"/>
      <c r="XAJ40"/>
      <c r="XAK40" s="124"/>
      <c r="XAL40"/>
      <c r="XAM40" s="124"/>
      <c r="XAN40"/>
      <c r="XAO40" s="124"/>
      <c r="XAP40"/>
      <c r="XAQ40" s="124"/>
      <c r="XAR40"/>
      <c r="XAS40" s="124"/>
      <c r="XAT40"/>
      <c r="XAU40" s="124"/>
      <c r="XAV40"/>
      <c r="XAW40" s="124"/>
      <c r="XAX40"/>
      <c r="XAY40" s="124"/>
      <c r="XAZ40"/>
      <c r="XBA40" s="124"/>
      <c r="XBB40"/>
      <c r="XBC40" s="124"/>
      <c r="XBD40"/>
      <c r="XBE40" s="124"/>
      <c r="XBF40"/>
      <c r="XBG40" s="124"/>
      <c r="XBH40"/>
      <c r="XBI40" s="124"/>
      <c r="XBJ40"/>
      <c r="XBK40" s="124"/>
      <c r="XBL40"/>
      <c r="XBM40" s="124"/>
      <c r="XBN40"/>
      <c r="XBO40" s="124"/>
      <c r="XBP40"/>
      <c r="XBQ40" s="124"/>
      <c r="XBR40"/>
      <c r="XBS40" s="124"/>
      <c r="XBT40"/>
      <c r="XBU40" s="124"/>
      <c r="XBV40"/>
      <c r="XBW40" s="124"/>
      <c r="XBX40"/>
      <c r="XBY40" s="124"/>
      <c r="XBZ40"/>
      <c r="XCA40" s="124"/>
      <c r="XCB40"/>
      <c r="XCC40" s="124"/>
      <c r="XCD40"/>
      <c r="XCE40" s="124"/>
      <c r="XCF40"/>
      <c r="XCG40" s="124"/>
      <c r="XCH40"/>
      <c r="XCI40" s="124"/>
      <c r="XCJ40"/>
      <c r="XCK40" s="124"/>
      <c r="XCL40"/>
      <c r="XCM40" s="124"/>
      <c r="XCN40"/>
      <c r="XCO40" s="124"/>
      <c r="XCP40"/>
      <c r="XCQ40" s="124"/>
      <c r="XCR40"/>
      <c r="XCS40" s="124"/>
      <c r="XCT40"/>
      <c r="XCU40" s="124"/>
      <c r="XCV40"/>
      <c r="XCW40" s="124"/>
      <c r="XCX40"/>
      <c r="XCY40" s="124"/>
      <c r="XCZ40"/>
      <c r="XDA40" s="124"/>
      <c r="XDB40"/>
      <c r="XDC40" s="124"/>
      <c r="XDD40"/>
      <c r="XDE40" s="124"/>
      <c r="XDF40"/>
      <c r="XDG40" s="124"/>
      <c r="XDH40"/>
      <c r="XDI40" s="124"/>
      <c r="XDJ40"/>
      <c r="XDK40" s="124"/>
      <c r="XDL40"/>
      <c r="XDM40" s="124"/>
      <c r="XDN40"/>
      <c r="XDO40" s="124"/>
      <c r="XDP40"/>
      <c r="XDQ40" s="124"/>
      <c r="XDR40"/>
      <c r="XDS40" s="124"/>
      <c r="XDT40"/>
      <c r="XDU40" s="124"/>
      <c r="XDV40"/>
      <c r="XDW40" s="124"/>
      <c r="XDX40"/>
      <c r="XDY40" s="124"/>
      <c r="XDZ40"/>
      <c r="XEA40" s="124"/>
      <c r="XEB40"/>
      <c r="XEC40" s="124"/>
      <c r="XED40"/>
      <c r="XEE40" s="124"/>
      <c r="XEF40"/>
      <c r="XEG40" s="124"/>
      <c r="XEH40"/>
      <c r="XEI40" s="124"/>
      <c r="XEJ40"/>
      <c r="XEK40" s="124"/>
      <c r="XEL40"/>
      <c r="XEM40" s="124"/>
      <c r="XEN40"/>
      <c r="XEO40" s="124"/>
      <c r="XEP40"/>
      <c r="XEQ40" s="124"/>
      <c r="XER40"/>
      <c r="XES40" s="124"/>
      <c r="XET40"/>
      <c r="XEU40" s="124"/>
      <c r="XEV40"/>
      <c r="XEW40" s="124"/>
      <c r="XEX40"/>
      <c r="XEY40" s="124"/>
      <c r="XEZ40"/>
      <c r="XFA40" s="124"/>
      <c r="XFB40"/>
      <c r="XFC40" s="124"/>
      <c r="XFD40"/>
    </row>
    <row r="41" spans="1:16384" s="7" customFormat="1" x14ac:dyDescent="0.4">
      <c r="A41" s="124" t="str">
        <f t="shared" si="0"/>
        <v>5. International land-use change (ICF/USDA)</v>
      </c>
      <c r="B41" t="str">
        <f t="shared" si="0"/>
        <v>ICF: 2022 BAU Scenario</v>
      </c>
      <c r="C41" s="157">
        <f t="shared" si="1"/>
        <v>8.6080739939999997</v>
      </c>
      <c r="D41" t="s">
        <v>599</v>
      </c>
      <c r="E41" s="124"/>
      <c r="F41"/>
      <c r="G41" s="124"/>
      <c r="H41" s="157"/>
      <c r="I41" s="124"/>
      <c r="J41"/>
      <c r="K41" s="124"/>
      <c r="L41"/>
      <c r="M41" s="124"/>
      <c r="N41"/>
      <c r="O41" s="124"/>
      <c r="P41"/>
      <c r="Q41" s="124"/>
      <c r="R41"/>
      <c r="S41" s="124"/>
      <c r="T41"/>
      <c r="U41" s="124"/>
      <c r="V41"/>
      <c r="W41" s="124"/>
      <c r="X41"/>
      <c r="Y41" s="124"/>
      <c r="Z41"/>
      <c r="AA41" s="124"/>
      <c r="AB41"/>
      <c r="AC41" s="124"/>
      <c r="AD41"/>
      <c r="AE41" s="124"/>
      <c r="AF41"/>
      <c r="AG41" s="124"/>
      <c r="AH41"/>
      <c r="AI41" s="124"/>
      <c r="AJ41"/>
      <c r="AK41" s="124"/>
      <c r="AL41"/>
      <c r="AM41" s="124"/>
      <c r="AN41"/>
      <c r="AO41" s="124"/>
      <c r="AP41"/>
      <c r="AQ41" s="124"/>
      <c r="AR41"/>
      <c r="AS41" s="124"/>
      <c r="AT41"/>
      <c r="AU41" s="124"/>
      <c r="AV41"/>
      <c r="AW41" s="124"/>
      <c r="AX41"/>
      <c r="AY41" s="124"/>
      <c r="AZ41"/>
      <c r="BA41" s="124"/>
      <c r="BB41"/>
      <c r="BC41" s="124"/>
      <c r="BD41"/>
      <c r="BE41" s="124"/>
      <c r="BF41"/>
      <c r="BG41" s="124"/>
      <c r="BH41"/>
      <c r="BI41" s="124"/>
      <c r="BJ41"/>
      <c r="BK41" s="124"/>
      <c r="BL41"/>
      <c r="BM41" s="124"/>
      <c r="BN41"/>
      <c r="BO41" s="124"/>
      <c r="BP41"/>
      <c r="BQ41" s="124"/>
      <c r="BR41"/>
      <c r="BS41" s="124"/>
      <c r="BT41"/>
      <c r="BU41" s="124"/>
      <c r="BV41"/>
      <c r="BW41" s="124"/>
      <c r="BX41"/>
      <c r="BY41" s="124"/>
      <c r="BZ41"/>
      <c r="CA41" s="124"/>
      <c r="CB41"/>
      <c r="CC41" s="124"/>
      <c r="CD41"/>
      <c r="CE41" s="124"/>
      <c r="CF41"/>
      <c r="CG41" s="124"/>
      <c r="CH41"/>
      <c r="CI41" s="124"/>
      <c r="CJ41"/>
      <c r="CK41" s="124"/>
      <c r="CL41"/>
      <c r="CM41" s="124"/>
      <c r="CN41"/>
      <c r="CO41" s="124"/>
      <c r="CP41"/>
      <c r="CQ41" s="124"/>
      <c r="CR41"/>
      <c r="CS41" s="124"/>
      <c r="CT41"/>
      <c r="CU41" s="124"/>
      <c r="CV41"/>
      <c r="CW41" s="124"/>
      <c r="CX41"/>
      <c r="CY41" s="124"/>
      <c r="CZ41"/>
      <c r="DA41" s="124"/>
      <c r="DB41"/>
      <c r="DC41" s="124"/>
      <c r="DD41"/>
      <c r="DE41" s="124"/>
      <c r="DF41"/>
      <c r="DG41" s="124"/>
      <c r="DH41"/>
      <c r="DI41" s="124"/>
      <c r="DJ41"/>
      <c r="DK41" s="124"/>
      <c r="DL41"/>
      <c r="DM41" s="124"/>
      <c r="DN41"/>
      <c r="DO41" s="124"/>
      <c r="DP41"/>
      <c r="DQ41" s="124"/>
      <c r="DR41"/>
      <c r="DS41" s="124"/>
      <c r="DT41"/>
      <c r="DU41" s="124"/>
      <c r="DV41"/>
      <c r="DW41" s="124"/>
      <c r="DX41"/>
      <c r="DY41" s="124"/>
      <c r="DZ41"/>
      <c r="EA41" s="124"/>
      <c r="EB41"/>
      <c r="EC41" s="124"/>
      <c r="ED41"/>
      <c r="EE41" s="124"/>
      <c r="EF41"/>
      <c r="EG41" s="124"/>
      <c r="EH41"/>
      <c r="EI41" s="124"/>
      <c r="EJ41"/>
      <c r="EK41" s="124"/>
      <c r="EL41"/>
      <c r="EM41" s="124"/>
      <c r="EN41"/>
      <c r="EO41" s="124"/>
      <c r="EP41"/>
      <c r="EQ41" s="124"/>
      <c r="ER41"/>
      <c r="ES41" s="124"/>
      <c r="ET41"/>
      <c r="EU41" s="124"/>
      <c r="EV41"/>
      <c r="EW41" s="124"/>
      <c r="EX41"/>
      <c r="EY41" s="124"/>
      <c r="EZ41"/>
      <c r="FA41" s="124"/>
      <c r="FB41"/>
      <c r="FC41" s="124"/>
      <c r="FD41"/>
      <c r="FE41" s="124"/>
      <c r="FF41"/>
      <c r="FG41" s="124"/>
      <c r="FH41"/>
      <c r="FI41" s="124"/>
      <c r="FJ41"/>
      <c r="FK41" s="124"/>
      <c r="FL41"/>
      <c r="FM41" s="124"/>
      <c r="FN41"/>
      <c r="FO41" s="124"/>
      <c r="FP41"/>
      <c r="FQ41" s="124"/>
      <c r="FR41"/>
      <c r="FS41" s="124"/>
      <c r="FT41"/>
      <c r="FU41" s="124"/>
      <c r="FV41"/>
      <c r="FW41" s="124"/>
      <c r="FX41"/>
      <c r="FY41" s="124"/>
      <c r="FZ41"/>
      <c r="GA41" s="124"/>
      <c r="GB41"/>
      <c r="GC41" s="124"/>
      <c r="GD41"/>
      <c r="GE41" s="124"/>
      <c r="GF41"/>
      <c r="GG41" s="124"/>
      <c r="GH41"/>
      <c r="GI41" s="124"/>
      <c r="GJ41"/>
      <c r="GK41" s="124"/>
      <c r="GL41"/>
      <c r="GM41" s="124"/>
      <c r="GN41"/>
      <c r="GO41" s="124"/>
      <c r="GP41"/>
      <c r="GQ41" s="124"/>
      <c r="GR41"/>
      <c r="GS41" s="124"/>
      <c r="GT41"/>
      <c r="GU41" s="124"/>
      <c r="GV41"/>
      <c r="GW41" s="124"/>
      <c r="GX41"/>
      <c r="GY41" s="124"/>
      <c r="GZ41"/>
      <c r="HA41" s="124"/>
      <c r="HB41"/>
      <c r="HC41" s="124"/>
      <c r="HD41"/>
      <c r="HE41" s="124"/>
      <c r="HF41"/>
      <c r="HG41" s="124"/>
      <c r="HH41"/>
      <c r="HI41" s="124"/>
      <c r="HJ41"/>
      <c r="HK41" s="124"/>
      <c r="HL41"/>
      <c r="HM41" s="124"/>
      <c r="HN41"/>
      <c r="HO41" s="124"/>
      <c r="HP41"/>
      <c r="HQ41" s="124"/>
      <c r="HR41"/>
      <c r="HS41" s="124"/>
      <c r="HT41"/>
      <c r="HU41" s="124"/>
      <c r="HV41"/>
      <c r="HW41" s="124"/>
      <c r="HX41"/>
      <c r="HY41" s="124"/>
      <c r="HZ41"/>
      <c r="IA41" s="124"/>
      <c r="IB41"/>
      <c r="IC41" s="124"/>
      <c r="ID41"/>
      <c r="IE41" s="124"/>
      <c r="IF41"/>
      <c r="IG41" s="124"/>
      <c r="IH41"/>
      <c r="II41" s="124"/>
      <c r="IJ41"/>
      <c r="IK41" s="124"/>
      <c r="IL41"/>
      <c r="IM41" s="124"/>
      <c r="IN41"/>
      <c r="IO41" s="124"/>
      <c r="IP41"/>
      <c r="IQ41" s="124"/>
      <c r="IR41"/>
      <c r="IS41" s="124"/>
      <c r="IT41"/>
      <c r="IU41" s="124"/>
      <c r="IV41"/>
      <c r="IW41" s="124"/>
      <c r="IX41"/>
      <c r="IY41" s="124"/>
      <c r="IZ41"/>
      <c r="JA41" s="124"/>
      <c r="JB41"/>
      <c r="JC41" s="124"/>
      <c r="JD41"/>
      <c r="JE41" s="124"/>
      <c r="JF41"/>
      <c r="JG41" s="124"/>
      <c r="JH41"/>
      <c r="JI41" s="124"/>
      <c r="JJ41"/>
      <c r="JK41" s="124"/>
      <c r="JL41"/>
      <c r="JM41" s="124"/>
      <c r="JN41"/>
      <c r="JO41" s="124"/>
      <c r="JP41"/>
      <c r="JQ41" s="124"/>
      <c r="JR41"/>
      <c r="JS41" s="124"/>
      <c r="JT41"/>
      <c r="JU41" s="124"/>
      <c r="JV41"/>
      <c r="JW41" s="124"/>
      <c r="JX41"/>
      <c r="JY41" s="124"/>
      <c r="JZ41"/>
      <c r="KA41" s="124"/>
      <c r="KB41"/>
      <c r="KC41" s="124"/>
      <c r="KD41"/>
      <c r="KE41" s="124"/>
      <c r="KF41"/>
      <c r="KG41" s="124"/>
      <c r="KH41"/>
      <c r="KI41" s="124"/>
      <c r="KJ41"/>
      <c r="KK41" s="124"/>
      <c r="KL41"/>
      <c r="KM41" s="124"/>
      <c r="KN41"/>
      <c r="KO41" s="124"/>
      <c r="KP41"/>
      <c r="KQ41" s="124"/>
      <c r="KR41"/>
      <c r="KS41" s="124"/>
      <c r="KT41"/>
      <c r="KU41" s="124"/>
      <c r="KV41"/>
      <c r="KW41" s="124"/>
      <c r="KX41"/>
      <c r="KY41" s="124"/>
      <c r="KZ41"/>
      <c r="LA41" s="124"/>
      <c r="LB41"/>
      <c r="LC41" s="124"/>
      <c r="LD41"/>
      <c r="LE41" s="124"/>
      <c r="LF41"/>
      <c r="LG41" s="124"/>
      <c r="LH41"/>
      <c r="LI41" s="124"/>
      <c r="LJ41"/>
      <c r="LK41" s="124"/>
      <c r="LL41"/>
      <c r="LM41" s="124"/>
      <c r="LN41"/>
      <c r="LO41" s="124"/>
      <c r="LP41"/>
      <c r="LQ41" s="124"/>
      <c r="LR41"/>
      <c r="LS41" s="124"/>
      <c r="LT41"/>
      <c r="LU41" s="124"/>
      <c r="LV41"/>
      <c r="LW41" s="124"/>
      <c r="LX41"/>
      <c r="LY41" s="124"/>
      <c r="LZ41"/>
      <c r="MA41" s="124"/>
      <c r="MB41"/>
      <c r="MC41" s="124"/>
      <c r="MD41"/>
      <c r="ME41" s="124"/>
      <c r="MF41"/>
      <c r="MG41" s="124"/>
      <c r="MH41"/>
      <c r="MI41" s="124"/>
      <c r="MJ41"/>
      <c r="MK41" s="124"/>
      <c r="ML41"/>
      <c r="MM41" s="124"/>
      <c r="MN41"/>
      <c r="MO41" s="124"/>
      <c r="MP41"/>
      <c r="MQ41" s="124"/>
      <c r="MR41"/>
      <c r="MS41" s="124"/>
      <c r="MT41"/>
      <c r="MU41" s="124"/>
      <c r="MV41"/>
      <c r="MW41" s="124"/>
      <c r="MX41"/>
      <c r="MY41" s="124"/>
      <c r="MZ41"/>
      <c r="NA41" s="124"/>
      <c r="NB41"/>
      <c r="NC41" s="124"/>
      <c r="ND41"/>
      <c r="NE41" s="124"/>
      <c r="NF41"/>
      <c r="NG41" s="124"/>
      <c r="NH41"/>
      <c r="NI41" s="124"/>
      <c r="NJ41"/>
      <c r="NK41" s="124"/>
      <c r="NL41"/>
      <c r="NM41" s="124"/>
      <c r="NN41"/>
      <c r="NO41" s="124"/>
      <c r="NP41"/>
      <c r="NQ41" s="124"/>
      <c r="NR41"/>
      <c r="NS41" s="124"/>
      <c r="NT41"/>
      <c r="NU41" s="124"/>
      <c r="NV41"/>
      <c r="NW41" s="124"/>
      <c r="NX41"/>
      <c r="NY41" s="124"/>
      <c r="NZ41"/>
      <c r="OA41" s="124"/>
      <c r="OB41"/>
      <c r="OC41" s="124"/>
      <c r="OD41"/>
      <c r="OE41" s="124"/>
      <c r="OF41"/>
      <c r="OG41" s="124"/>
      <c r="OH41"/>
      <c r="OI41" s="124"/>
      <c r="OJ41"/>
      <c r="OK41" s="124"/>
      <c r="OL41"/>
      <c r="OM41" s="124"/>
      <c r="ON41"/>
      <c r="OO41" s="124"/>
      <c r="OP41"/>
      <c r="OQ41" s="124"/>
      <c r="OR41"/>
      <c r="OS41" s="124"/>
      <c r="OT41"/>
      <c r="OU41" s="124"/>
      <c r="OV41"/>
      <c r="OW41" s="124"/>
      <c r="OX41"/>
      <c r="OY41" s="124"/>
      <c r="OZ41"/>
      <c r="PA41" s="124"/>
      <c r="PB41"/>
      <c r="PC41" s="124"/>
      <c r="PD41"/>
      <c r="PE41" s="124"/>
      <c r="PF41"/>
      <c r="PG41" s="124"/>
      <c r="PH41"/>
      <c r="PI41" s="124"/>
      <c r="PJ41"/>
      <c r="PK41" s="124"/>
      <c r="PL41"/>
      <c r="PM41" s="124"/>
      <c r="PN41"/>
      <c r="PO41" s="124"/>
      <c r="PP41"/>
      <c r="PQ41" s="124"/>
      <c r="PR41"/>
      <c r="PS41" s="124"/>
      <c r="PT41"/>
      <c r="PU41" s="124"/>
      <c r="PV41"/>
      <c r="PW41" s="124"/>
      <c r="PX41"/>
      <c r="PY41" s="124"/>
      <c r="PZ41"/>
      <c r="QA41" s="124"/>
      <c r="QB41"/>
      <c r="QC41" s="124"/>
      <c r="QD41"/>
      <c r="QE41" s="124"/>
      <c r="QF41"/>
      <c r="QG41" s="124"/>
      <c r="QH41"/>
      <c r="QI41" s="124"/>
      <c r="QJ41"/>
      <c r="QK41" s="124"/>
      <c r="QL41"/>
      <c r="QM41" s="124"/>
      <c r="QN41"/>
      <c r="QO41" s="124"/>
      <c r="QP41"/>
      <c r="QQ41" s="124"/>
      <c r="QR41"/>
      <c r="QS41" s="124"/>
      <c r="QT41"/>
      <c r="QU41" s="124"/>
      <c r="QV41"/>
      <c r="QW41" s="124"/>
      <c r="QX41"/>
      <c r="QY41" s="124"/>
      <c r="QZ41"/>
      <c r="RA41" s="124"/>
      <c r="RB41"/>
      <c r="RC41" s="124"/>
      <c r="RD41"/>
      <c r="RE41" s="124"/>
      <c r="RF41"/>
      <c r="RG41" s="124"/>
      <c r="RH41"/>
      <c r="RI41" s="124"/>
      <c r="RJ41"/>
      <c r="RK41" s="124"/>
      <c r="RL41"/>
      <c r="RM41" s="124"/>
      <c r="RN41"/>
      <c r="RO41" s="124"/>
      <c r="RP41"/>
      <c r="RQ41" s="124"/>
      <c r="RR41"/>
      <c r="RS41" s="124"/>
      <c r="RT41"/>
      <c r="RU41" s="124"/>
      <c r="RV41"/>
      <c r="RW41" s="124"/>
      <c r="RX41"/>
      <c r="RY41" s="124"/>
      <c r="RZ41"/>
      <c r="SA41" s="124"/>
      <c r="SB41"/>
      <c r="SC41" s="124"/>
      <c r="SD41"/>
      <c r="SE41" s="124"/>
      <c r="SF41"/>
      <c r="SG41" s="124"/>
      <c r="SH41"/>
      <c r="SI41" s="124"/>
      <c r="SJ41"/>
      <c r="SK41" s="124"/>
      <c r="SL41"/>
      <c r="SM41" s="124"/>
      <c r="SN41"/>
      <c r="SO41" s="124"/>
      <c r="SP41"/>
      <c r="SQ41" s="124"/>
      <c r="SR41"/>
      <c r="SS41" s="124"/>
      <c r="ST41"/>
      <c r="SU41" s="124"/>
      <c r="SV41"/>
      <c r="SW41" s="124"/>
      <c r="SX41"/>
      <c r="SY41" s="124"/>
      <c r="SZ41"/>
      <c r="TA41" s="124"/>
      <c r="TB41"/>
      <c r="TC41" s="124"/>
      <c r="TD41"/>
      <c r="TE41" s="124"/>
      <c r="TF41"/>
      <c r="TG41" s="124"/>
      <c r="TH41"/>
      <c r="TI41" s="124"/>
      <c r="TJ41"/>
      <c r="TK41" s="124"/>
      <c r="TL41"/>
      <c r="TM41" s="124"/>
      <c r="TN41"/>
      <c r="TO41" s="124"/>
      <c r="TP41"/>
      <c r="TQ41" s="124"/>
      <c r="TR41"/>
      <c r="TS41" s="124"/>
      <c r="TT41"/>
      <c r="TU41" s="124"/>
      <c r="TV41"/>
      <c r="TW41" s="124"/>
      <c r="TX41"/>
      <c r="TY41" s="124"/>
      <c r="TZ41"/>
      <c r="UA41" s="124"/>
      <c r="UB41"/>
      <c r="UC41" s="124"/>
      <c r="UD41"/>
      <c r="UE41" s="124"/>
      <c r="UF41"/>
      <c r="UG41" s="124"/>
      <c r="UH41"/>
      <c r="UI41" s="124"/>
      <c r="UJ41"/>
      <c r="UK41" s="124"/>
      <c r="UL41"/>
      <c r="UM41" s="124"/>
      <c r="UN41"/>
      <c r="UO41" s="124"/>
      <c r="UP41"/>
      <c r="UQ41" s="124"/>
      <c r="UR41"/>
      <c r="US41" s="124"/>
      <c r="UT41"/>
      <c r="UU41" s="124"/>
      <c r="UV41"/>
      <c r="UW41" s="124"/>
      <c r="UX41"/>
      <c r="UY41" s="124"/>
      <c r="UZ41"/>
      <c r="VA41" s="124"/>
      <c r="VB41"/>
      <c r="VC41" s="124"/>
      <c r="VD41"/>
      <c r="VE41" s="124"/>
      <c r="VF41"/>
      <c r="VG41" s="124"/>
      <c r="VH41"/>
      <c r="VI41" s="124"/>
      <c r="VJ41"/>
      <c r="VK41" s="124"/>
      <c r="VL41"/>
      <c r="VM41" s="124"/>
      <c r="VN41"/>
      <c r="VO41" s="124"/>
      <c r="VP41"/>
      <c r="VQ41" s="124"/>
      <c r="VR41"/>
      <c r="VS41" s="124"/>
      <c r="VT41"/>
      <c r="VU41" s="124"/>
      <c r="VV41"/>
      <c r="VW41" s="124"/>
      <c r="VX41"/>
      <c r="VY41" s="124"/>
      <c r="VZ41"/>
      <c r="WA41" s="124"/>
      <c r="WB41"/>
      <c r="WC41" s="124"/>
      <c r="WD41"/>
      <c r="WE41" s="124"/>
      <c r="WF41"/>
      <c r="WG41" s="124"/>
      <c r="WH41"/>
      <c r="WI41" s="124"/>
      <c r="WJ41"/>
      <c r="WK41" s="124"/>
      <c r="WL41"/>
      <c r="WM41" s="124"/>
      <c r="WN41"/>
      <c r="WO41" s="124"/>
      <c r="WP41"/>
      <c r="WQ41" s="124"/>
      <c r="WR41"/>
      <c r="WS41" s="124"/>
      <c r="WT41"/>
      <c r="WU41" s="124"/>
      <c r="WV41"/>
      <c r="WW41" s="124"/>
      <c r="WX41"/>
      <c r="WY41" s="124"/>
      <c r="WZ41"/>
      <c r="XA41" s="124"/>
      <c r="XB41"/>
      <c r="XC41" s="124"/>
      <c r="XD41"/>
      <c r="XE41" s="124"/>
      <c r="XF41"/>
      <c r="XG41" s="124"/>
      <c r="XH41"/>
      <c r="XI41" s="124"/>
      <c r="XJ41"/>
      <c r="XK41" s="124"/>
      <c r="XL41"/>
      <c r="XM41" s="124"/>
      <c r="XN41"/>
      <c r="XO41" s="124"/>
      <c r="XP41"/>
      <c r="XQ41" s="124"/>
      <c r="XR41"/>
      <c r="XS41" s="124"/>
      <c r="XT41"/>
      <c r="XU41" s="124"/>
      <c r="XV41"/>
      <c r="XW41" s="124"/>
      <c r="XX41"/>
      <c r="XY41" s="124"/>
      <c r="XZ41"/>
      <c r="YA41" s="124"/>
      <c r="YB41"/>
      <c r="YC41" s="124"/>
      <c r="YD41"/>
      <c r="YE41" s="124"/>
      <c r="YF41"/>
      <c r="YG41" s="124"/>
      <c r="YH41"/>
      <c r="YI41" s="124"/>
      <c r="YJ41"/>
      <c r="YK41" s="124"/>
      <c r="YL41"/>
      <c r="YM41" s="124"/>
      <c r="YN41"/>
      <c r="YO41" s="124"/>
      <c r="YP41"/>
      <c r="YQ41" s="124"/>
      <c r="YR41"/>
      <c r="YS41" s="124"/>
      <c r="YT41"/>
      <c r="YU41" s="124"/>
      <c r="YV41"/>
      <c r="YW41" s="124"/>
      <c r="YX41"/>
      <c r="YY41" s="124"/>
      <c r="YZ41"/>
      <c r="ZA41" s="124"/>
      <c r="ZB41"/>
      <c r="ZC41" s="124"/>
      <c r="ZD41"/>
      <c r="ZE41" s="124"/>
      <c r="ZF41"/>
      <c r="ZG41" s="124"/>
      <c r="ZH41"/>
      <c r="ZI41" s="124"/>
      <c r="ZJ41"/>
      <c r="ZK41" s="124"/>
      <c r="ZL41"/>
      <c r="ZM41" s="124"/>
      <c r="ZN41"/>
      <c r="ZO41" s="124"/>
      <c r="ZP41"/>
      <c r="ZQ41" s="124"/>
      <c r="ZR41"/>
      <c r="ZS41" s="124"/>
      <c r="ZT41"/>
      <c r="ZU41" s="124"/>
      <c r="ZV41"/>
      <c r="ZW41" s="124"/>
      <c r="ZX41"/>
      <c r="ZY41" s="124"/>
      <c r="ZZ41"/>
      <c r="AAA41" s="124"/>
      <c r="AAB41"/>
      <c r="AAC41" s="124"/>
      <c r="AAD41"/>
      <c r="AAE41" s="124"/>
      <c r="AAF41"/>
      <c r="AAG41" s="124"/>
      <c r="AAH41"/>
      <c r="AAI41" s="124"/>
      <c r="AAJ41"/>
      <c r="AAK41" s="124"/>
      <c r="AAL41"/>
      <c r="AAM41" s="124"/>
      <c r="AAN41"/>
      <c r="AAO41" s="124"/>
      <c r="AAP41"/>
      <c r="AAQ41" s="124"/>
      <c r="AAR41"/>
      <c r="AAS41" s="124"/>
      <c r="AAT41"/>
      <c r="AAU41" s="124"/>
      <c r="AAV41"/>
      <c r="AAW41" s="124"/>
      <c r="AAX41"/>
      <c r="AAY41" s="124"/>
      <c r="AAZ41"/>
      <c r="ABA41" s="124"/>
      <c r="ABB41"/>
      <c r="ABC41" s="124"/>
      <c r="ABD41"/>
      <c r="ABE41" s="124"/>
      <c r="ABF41"/>
      <c r="ABG41" s="124"/>
      <c r="ABH41"/>
      <c r="ABI41" s="124"/>
      <c r="ABJ41"/>
      <c r="ABK41" s="124"/>
      <c r="ABL41"/>
      <c r="ABM41" s="124"/>
      <c r="ABN41"/>
      <c r="ABO41" s="124"/>
      <c r="ABP41"/>
      <c r="ABQ41" s="124"/>
      <c r="ABR41"/>
      <c r="ABS41" s="124"/>
      <c r="ABT41"/>
      <c r="ABU41" s="124"/>
      <c r="ABV41"/>
      <c r="ABW41" s="124"/>
      <c r="ABX41"/>
      <c r="ABY41" s="124"/>
      <c r="ABZ41"/>
      <c r="ACA41" s="124"/>
      <c r="ACB41"/>
      <c r="ACC41" s="124"/>
      <c r="ACD41"/>
      <c r="ACE41" s="124"/>
      <c r="ACF41"/>
      <c r="ACG41" s="124"/>
      <c r="ACH41"/>
      <c r="ACI41" s="124"/>
      <c r="ACJ41"/>
      <c r="ACK41" s="124"/>
      <c r="ACL41"/>
      <c r="ACM41" s="124"/>
      <c r="ACN41"/>
      <c r="ACO41" s="124"/>
      <c r="ACP41"/>
      <c r="ACQ41" s="124"/>
      <c r="ACR41"/>
      <c r="ACS41" s="124"/>
      <c r="ACT41"/>
      <c r="ACU41" s="124"/>
      <c r="ACV41"/>
      <c r="ACW41" s="124"/>
      <c r="ACX41"/>
      <c r="ACY41" s="124"/>
      <c r="ACZ41"/>
      <c r="ADA41" s="124"/>
      <c r="ADB41"/>
      <c r="ADC41" s="124"/>
      <c r="ADD41"/>
      <c r="ADE41" s="124"/>
      <c r="ADF41"/>
      <c r="ADG41" s="124"/>
      <c r="ADH41"/>
      <c r="ADI41" s="124"/>
      <c r="ADJ41"/>
      <c r="ADK41" s="124"/>
      <c r="ADL41"/>
      <c r="ADM41" s="124"/>
      <c r="ADN41"/>
      <c r="ADO41" s="124"/>
      <c r="ADP41"/>
      <c r="ADQ41" s="124"/>
      <c r="ADR41"/>
      <c r="ADS41" s="124"/>
      <c r="ADT41"/>
      <c r="ADU41" s="124"/>
      <c r="ADV41"/>
      <c r="ADW41" s="124"/>
      <c r="ADX41"/>
      <c r="ADY41" s="124"/>
      <c r="ADZ41"/>
      <c r="AEA41" s="124"/>
      <c r="AEB41"/>
      <c r="AEC41" s="124"/>
      <c r="AED41"/>
      <c r="AEE41" s="124"/>
      <c r="AEF41"/>
      <c r="AEG41" s="124"/>
      <c r="AEH41"/>
      <c r="AEI41" s="124"/>
      <c r="AEJ41"/>
      <c r="AEK41" s="124"/>
      <c r="AEL41"/>
      <c r="AEM41" s="124"/>
      <c r="AEN41"/>
      <c r="AEO41" s="124"/>
      <c r="AEP41"/>
      <c r="AEQ41" s="124"/>
      <c r="AER41"/>
      <c r="AES41" s="124"/>
      <c r="AET41"/>
      <c r="AEU41" s="124"/>
      <c r="AEV41"/>
      <c r="AEW41" s="124"/>
      <c r="AEX41"/>
      <c r="AEY41" s="124"/>
      <c r="AEZ41"/>
      <c r="AFA41" s="124"/>
      <c r="AFB41"/>
      <c r="AFC41" s="124"/>
      <c r="AFD41"/>
      <c r="AFE41" s="124"/>
      <c r="AFF41"/>
      <c r="AFG41" s="124"/>
      <c r="AFH41"/>
      <c r="AFI41" s="124"/>
      <c r="AFJ41"/>
      <c r="AFK41" s="124"/>
      <c r="AFL41"/>
      <c r="AFM41" s="124"/>
      <c r="AFN41"/>
      <c r="AFO41" s="124"/>
      <c r="AFP41"/>
      <c r="AFQ41" s="124"/>
      <c r="AFR41"/>
      <c r="AFS41" s="124"/>
      <c r="AFT41"/>
      <c r="AFU41" s="124"/>
      <c r="AFV41"/>
      <c r="AFW41" s="124"/>
      <c r="AFX41"/>
      <c r="AFY41" s="124"/>
      <c r="AFZ41"/>
      <c r="AGA41" s="124"/>
      <c r="AGB41"/>
      <c r="AGC41" s="124"/>
      <c r="AGD41"/>
      <c r="AGE41" s="124"/>
      <c r="AGF41"/>
      <c r="AGG41" s="124"/>
      <c r="AGH41"/>
      <c r="AGI41" s="124"/>
      <c r="AGJ41"/>
      <c r="AGK41" s="124"/>
      <c r="AGL41"/>
      <c r="AGM41" s="124"/>
      <c r="AGN41"/>
      <c r="AGO41" s="124"/>
      <c r="AGP41"/>
      <c r="AGQ41" s="124"/>
      <c r="AGR41"/>
      <c r="AGS41" s="124"/>
      <c r="AGT41"/>
      <c r="AGU41" s="124"/>
      <c r="AGV41"/>
      <c r="AGW41" s="124"/>
      <c r="AGX41"/>
      <c r="AGY41" s="124"/>
      <c r="AGZ41"/>
      <c r="AHA41" s="124"/>
      <c r="AHB41"/>
      <c r="AHC41" s="124"/>
      <c r="AHD41"/>
      <c r="AHE41" s="124"/>
      <c r="AHF41"/>
      <c r="AHG41" s="124"/>
      <c r="AHH41"/>
      <c r="AHI41" s="124"/>
      <c r="AHJ41"/>
      <c r="AHK41" s="124"/>
      <c r="AHL41"/>
      <c r="AHM41" s="124"/>
      <c r="AHN41"/>
      <c r="AHO41" s="124"/>
      <c r="AHP41"/>
      <c r="AHQ41" s="124"/>
      <c r="AHR41"/>
      <c r="AHS41" s="124"/>
      <c r="AHT41"/>
      <c r="AHU41" s="124"/>
      <c r="AHV41"/>
      <c r="AHW41" s="124"/>
      <c r="AHX41"/>
      <c r="AHY41" s="124"/>
      <c r="AHZ41"/>
      <c r="AIA41" s="124"/>
      <c r="AIB41"/>
      <c r="AIC41" s="124"/>
      <c r="AID41"/>
      <c r="AIE41" s="124"/>
      <c r="AIF41"/>
      <c r="AIG41" s="124"/>
      <c r="AIH41"/>
      <c r="AII41" s="124"/>
      <c r="AIJ41"/>
      <c r="AIK41" s="124"/>
      <c r="AIL41"/>
      <c r="AIM41" s="124"/>
      <c r="AIN41"/>
      <c r="AIO41" s="124"/>
      <c r="AIP41"/>
      <c r="AIQ41" s="124"/>
      <c r="AIR41"/>
      <c r="AIS41" s="124"/>
      <c r="AIT41"/>
      <c r="AIU41" s="124"/>
      <c r="AIV41"/>
      <c r="AIW41" s="124"/>
      <c r="AIX41"/>
      <c r="AIY41" s="124"/>
      <c r="AIZ41"/>
      <c r="AJA41" s="124"/>
      <c r="AJB41"/>
      <c r="AJC41" s="124"/>
      <c r="AJD41"/>
      <c r="AJE41" s="124"/>
      <c r="AJF41"/>
      <c r="AJG41" s="124"/>
      <c r="AJH41"/>
      <c r="AJI41" s="124"/>
      <c r="AJJ41"/>
      <c r="AJK41" s="124"/>
      <c r="AJL41"/>
      <c r="AJM41" s="124"/>
      <c r="AJN41"/>
      <c r="AJO41" s="124"/>
      <c r="AJP41"/>
      <c r="AJQ41" s="124"/>
      <c r="AJR41"/>
      <c r="AJS41" s="124"/>
      <c r="AJT41"/>
      <c r="AJU41" s="124"/>
      <c r="AJV41"/>
      <c r="AJW41" s="124"/>
      <c r="AJX41"/>
      <c r="AJY41" s="124"/>
      <c r="AJZ41"/>
      <c r="AKA41" s="124"/>
      <c r="AKB41"/>
      <c r="AKC41" s="124"/>
      <c r="AKD41"/>
      <c r="AKE41" s="124"/>
      <c r="AKF41"/>
      <c r="AKG41" s="124"/>
      <c r="AKH41"/>
      <c r="AKI41" s="124"/>
      <c r="AKJ41"/>
      <c r="AKK41" s="124"/>
      <c r="AKL41"/>
      <c r="AKM41" s="124"/>
      <c r="AKN41"/>
      <c r="AKO41" s="124"/>
      <c r="AKP41"/>
      <c r="AKQ41" s="124"/>
      <c r="AKR41"/>
      <c r="AKS41" s="124"/>
      <c r="AKT41"/>
      <c r="AKU41" s="124"/>
      <c r="AKV41"/>
      <c r="AKW41" s="124"/>
      <c r="AKX41"/>
      <c r="AKY41" s="124"/>
      <c r="AKZ41"/>
      <c r="ALA41" s="124"/>
      <c r="ALB41"/>
      <c r="ALC41" s="124"/>
      <c r="ALD41"/>
      <c r="ALE41" s="124"/>
      <c r="ALF41"/>
      <c r="ALG41" s="124"/>
      <c r="ALH41"/>
      <c r="ALI41" s="124"/>
      <c r="ALJ41"/>
      <c r="ALK41" s="124"/>
      <c r="ALL41"/>
      <c r="ALM41" s="124"/>
      <c r="ALN41"/>
      <c r="ALO41" s="124"/>
      <c r="ALP41"/>
      <c r="ALQ41" s="124"/>
      <c r="ALR41"/>
      <c r="ALS41" s="124"/>
      <c r="ALT41"/>
      <c r="ALU41" s="124"/>
      <c r="ALV41"/>
      <c r="ALW41" s="124"/>
      <c r="ALX41"/>
      <c r="ALY41" s="124"/>
      <c r="ALZ41"/>
      <c r="AMA41" s="124"/>
      <c r="AMB41"/>
      <c r="AMC41" s="124"/>
      <c r="AMD41"/>
      <c r="AME41" s="124"/>
      <c r="AMF41"/>
      <c r="AMG41" s="124"/>
      <c r="AMH41"/>
      <c r="AMI41" s="124"/>
      <c r="AMJ41"/>
      <c r="AMK41" s="124"/>
      <c r="AML41"/>
      <c r="AMM41" s="124"/>
      <c r="AMN41"/>
      <c r="AMO41" s="124"/>
      <c r="AMP41"/>
      <c r="AMQ41" s="124"/>
      <c r="AMR41"/>
      <c r="AMS41" s="124"/>
      <c r="AMT41"/>
      <c r="AMU41" s="124"/>
      <c r="AMV41"/>
      <c r="AMW41" s="124"/>
      <c r="AMX41"/>
      <c r="AMY41" s="124"/>
      <c r="AMZ41"/>
      <c r="ANA41" s="124"/>
      <c r="ANB41"/>
      <c r="ANC41" s="124"/>
      <c r="AND41"/>
      <c r="ANE41" s="124"/>
      <c r="ANF41"/>
      <c r="ANG41" s="124"/>
      <c r="ANH41"/>
      <c r="ANI41" s="124"/>
      <c r="ANJ41"/>
      <c r="ANK41" s="124"/>
      <c r="ANL41"/>
      <c r="ANM41" s="124"/>
      <c r="ANN41"/>
      <c r="ANO41" s="124"/>
      <c r="ANP41"/>
      <c r="ANQ41" s="124"/>
      <c r="ANR41"/>
      <c r="ANS41" s="124"/>
      <c r="ANT41"/>
      <c r="ANU41" s="124"/>
      <c r="ANV41"/>
      <c r="ANW41" s="124"/>
      <c r="ANX41"/>
      <c r="ANY41" s="124"/>
      <c r="ANZ41"/>
      <c r="AOA41" s="124"/>
      <c r="AOB41"/>
      <c r="AOC41" s="124"/>
      <c r="AOD41"/>
      <c r="AOE41" s="124"/>
      <c r="AOF41"/>
      <c r="AOG41" s="124"/>
      <c r="AOH41"/>
      <c r="AOI41" s="124"/>
      <c r="AOJ41"/>
      <c r="AOK41" s="124"/>
      <c r="AOL41"/>
      <c r="AOM41" s="124"/>
      <c r="AON41"/>
      <c r="AOO41" s="124"/>
      <c r="AOP41"/>
      <c r="AOQ41" s="124"/>
      <c r="AOR41"/>
      <c r="AOS41" s="124"/>
      <c r="AOT41"/>
      <c r="AOU41" s="124"/>
      <c r="AOV41"/>
      <c r="AOW41" s="124"/>
      <c r="AOX41"/>
      <c r="AOY41" s="124"/>
      <c r="AOZ41"/>
      <c r="APA41" s="124"/>
      <c r="APB41"/>
      <c r="APC41" s="124"/>
      <c r="APD41"/>
      <c r="APE41" s="124"/>
      <c r="APF41"/>
      <c r="APG41" s="124"/>
      <c r="APH41"/>
      <c r="API41" s="124"/>
      <c r="APJ41"/>
      <c r="APK41" s="124"/>
      <c r="APL41"/>
      <c r="APM41" s="124"/>
      <c r="APN41"/>
      <c r="APO41" s="124"/>
      <c r="APP41"/>
      <c r="APQ41" s="124"/>
      <c r="APR41"/>
      <c r="APS41" s="124"/>
      <c r="APT41"/>
      <c r="APU41" s="124"/>
      <c r="APV41"/>
      <c r="APW41" s="124"/>
      <c r="APX41"/>
      <c r="APY41" s="124"/>
      <c r="APZ41"/>
      <c r="AQA41" s="124"/>
      <c r="AQB41"/>
      <c r="AQC41" s="124"/>
      <c r="AQD41"/>
      <c r="AQE41" s="124"/>
      <c r="AQF41"/>
      <c r="AQG41" s="124"/>
      <c r="AQH41"/>
      <c r="AQI41" s="124"/>
      <c r="AQJ41"/>
      <c r="AQK41" s="124"/>
      <c r="AQL41"/>
      <c r="AQM41" s="124"/>
      <c r="AQN41"/>
      <c r="AQO41" s="124"/>
      <c r="AQP41"/>
      <c r="AQQ41" s="124"/>
      <c r="AQR41"/>
      <c r="AQS41" s="124"/>
      <c r="AQT41"/>
      <c r="AQU41" s="124"/>
      <c r="AQV41"/>
      <c r="AQW41" s="124"/>
      <c r="AQX41"/>
      <c r="AQY41" s="124"/>
      <c r="AQZ41"/>
      <c r="ARA41" s="124"/>
      <c r="ARB41"/>
      <c r="ARC41" s="124"/>
      <c r="ARD41"/>
      <c r="ARE41" s="124"/>
      <c r="ARF41"/>
      <c r="ARG41" s="124"/>
      <c r="ARH41"/>
      <c r="ARI41" s="124"/>
      <c r="ARJ41"/>
      <c r="ARK41" s="124"/>
      <c r="ARL41"/>
      <c r="ARM41" s="124"/>
      <c r="ARN41"/>
      <c r="ARO41" s="124"/>
      <c r="ARP41"/>
      <c r="ARQ41" s="124"/>
      <c r="ARR41"/>
      <c r="ARS41" s="124"/>
      <c r="ART41"/>
      <c r="ARU41" s="124"/>
      <c r="ARV41"/>
      <c r="ARW41" s="124"/>
      <c r="ARX41"/>
      <c r="ARY41" s="124"/>
      <c r="ARZ41"/>
      <c r="ASA41" s="124"/>
      <c r="ASB41"/>
      <c r="ASC41" s="124"/>
      <c r="ASD41"/>
      <c r="ASE41" s="124"/>
      <c r="ASF41"/>
      <c r="ASG41" s="124"/>
      <c r="ASH41"/>
      <c r="ASI41" s="124"/>
      <c r="ASJ41"/>
      <c r="ASK41" s="124"/>
      <c r="ASL41"/>
      <c r="ASM41" s="124"/>
      <c r="ASN41"/>
      <c r="ASO41" s="124"/>
      <c r="ASP41"/>
      <c r="ASQ41" s="124"/>
      <c r="ASR41"/>
      <c r="ASS41" s="124"/>
      <c r="AST41"/>
      <c r="ASU41" s="124"/>
      <c r="ASV41"/>
      <c r="ASW41" s="124"/>
      <c r="ASX41"/>
      <c r="ASY41" s="124"/>
      <c r="ASZ41"/>
      <c r="ATA41" s="124"/>
      <c r="ATB41"/>
      <c r="ATC41" s="124"/>
      <c r="ATD41"/>
      <c r="ATE41" s="124"/>
      <c r="ATF41"/>
      <c r="ATG41" s="124"/>
      <c r="ATH41"/>
      <c r="ATI41" s="124"/>
      <c r="ATJ41"/>
      <c r="ATK41" s="124"/>
      <c r="ATL41"/>
      <c r="ATM41" s="124"/>
      <c r="ATN41"/>
      <c r="ATO41" s="124"/>
      <c r="ATP41"/>
      <c r="ATQ41" s="124"/>
      <c r="ATR41"/>
      <c r="ATS41" s="124"/>
      <c r="ATT41"/>
      <c r="ATU41" s="124"/>
      <c r="ATV41"/>
      <c r="ATW41" s="124"/>
      <c r="ATX41"/>
      <c r="ATY41" s="124"/>
      <c r="ATZ41"/>
      <c r="AUA41" s="124"/>
      <c r="AUB41"/>
      <c r="AUC41" s="124"/>
      <c r="AUD41"/>
      <c r="AUE41" s="124"/>
      <c r="AUF41"/>
      <c r="AUG41" s="124"/>
      <c r="AUH41"/>
      <c r="AUI41" s="124"/>
      <c r="AUJ41"/>
      <c r="AUK41" s="124"/>
      <c r="AUL41"/>
      <c r="AUM41" s="124"/>
      <c r="AUN41"/>
      <c r="AUO41" s="124"/>
      <c r="AUP41"/>
      <c r="AUQ41" s="124"/>
      <c r="AUR41"/>
      <c r="AUS41" s="124"/>
      <c r="AUT41"/>
      <c r="AUU41" s="124"/>
      <c r="AUV41"/>
      <c r="AUW41" s="124"/>
      <c r="AUX41"/>
      <c r="AUY41" s="124"/>
      <c r="AUZ41"/>
      <c r="AVA41" s="124"/>
      <c r="AVB41"/>
      <c r="AVC41" s="124"/>
      <c r="AVD41"/>
      <c r="AVE41" s="124"/>
      <c r="AVF41"/>
      <c r="AVG41" s="124"/>
      <c r="AVH41"/>
      <c r="AVI41" s="124"/>
      <c r="AVJ41"/>
      <c r="AVK41" s="124"/>
      <c r="AVL41"/>
      <c r="AVM41" s="124"/>
      <c r="AVN41"/>
      <c r="AVO41" s="124"/>
      <c r="AVP41"/>
      <c r="AVQ41" s="124"/>
      <c r="AVR41"/>
      <c r="AVS41" s="124"/>
      <c r="AVT41"/>
      <c r="AVU41" s="124"/>
      <c r="AVV41"/>
      <c r="AVW41" s="124"/>
      <c r="AVX41"/>
      <c r="AVY41" s="124"/>
      <c r="AVZ41"/>
      <c r="AWA41" s="124"/>
      <c r="AWB41"/>
      <c r="AWC41" s="124"/>
      <c r="AWD41"/>
      <c r="AWE41" s="124"/>
      <c r="AWF41"/>
      <c r="AWG41" s="124"/>
      <c r="AWH41"/>
      <c r="AWI41" s="124"/>
      <c r="AWJ41"/>
      <c r="AWK41" s="124"/>
      <c r="AWL41"/>
      <c r="AWM41" s="124"/>
      <c r="AWN41"/>
      <c r="AWO41" s="124"/>
      <c r="AWP41"/>
      <c r="AWQ41" s="124"/>
      <c r="AWR41"/>
      <c r="AWS41" s="124"/>
      <c r="AWT41"/>
      <c r="AWU41" s="124"/>
      <c r="AWV41"/>
      <c r="AWW41" s="124"/>
      <c r="AWX41"/>
      <c r="AWY41" s="124"/>
      <c r="AWZ41"/>
      <c r="AXA41" s="124"/>
      <c r="AXB41"/>
      <c r="AXC41" s="124"/>
      <c r="AXD41"/>
      <c r="AXE41" s="124"/>
      <c r="AXF41"/>
      <c r="AXG41" s="124"/>
      <c r="AXH41"/>
      <c r="AXI41" s="124"/>
      <c r="AXJ41"/>
      <c r="AXK41" s="124"/>
      <c r="AXL41"/>
      <c r="AXM41" s="124"/>
      <c r="AXN41"/>
      <c r="AXO41" s="124"/>
      <c r="AXP41"/>
      <c r="AXQ41" s="124"/>
      <c r="AXR41"/>
      <c r="AXS41" s="124"/>
      <c r="AXT41"/>
      <c r="AXU41" s="124"/>
      <c r="AXV41"/>
      <c r="AXW41" s="124"/>
      <c r="AXX41"/>
      <c r="AXY41" s="124"/>
      <c r="AXZ41"/>
      <c r="AYA41" s="124"/>
      <c r="AYB41"/>
      <c r="AYC41" s="124"/>
      <c r="AYD41"/>
      <c r="AYE41" s="124"/>
      <c r="AYF41"/>
      <c r="AYG41" s="124"/>
      <c r="AYH41"/>
      <c r="AYI41" s="124"/>
      <c r="AYJ41"/>
      <c r="AYK41" s="124"/>
      <c r="AYL41"/>
      <c r="AYM41" s="124"/>
      <c r="AYN41"/>
      <c r="AYO41" s="124"/>
      <c r="AYP41"/>
      <c r="AYQ41" s="124"/>
      <c r="AYR41"/>
      <c r="AYS41" s="124"/>
      <c r="AYT41"/>
      <c r="AYU41" s="124"/>
      <c r="AYV41"/>
      <c r="AYW41" s="124"/>
      <c r="AYX41"/>
      <c r="AYY41" s="124"/>
      <c r="AYZ41"/>
      <c r="AZA41" s="124"/>
      <c r="AZB41"/>
      <c r="AZC41" s="124"/>
      <c r="AZD41"/>
      <c r="AZE41" s="124"/>
      <c r="AZF41"/>
      <c r="AZG41" s="124"/>
      <c r="AZH41"/>
      <c r="AZI41" s="124"/>
      <c r="AZJ41"/>
      <c r="AZK41" s="124"/>
      <c r="AZL41"/>
      <c r="AZM41" s="124"/>
      <c r="AZN41"/>
      <c r="AZO41" s="124"/>
      <c r="AZP41"/>
      <c r="AZQ41" s="124"/>
      <c r="AZR41"/>
      <c r="AZS41" s="124"/>
      <c r="AZT41"/>
      <c r="AZU41" s="124"/>
      <c r="AZV41"/>
      <c r="AZW41" s="124"/>
      <c r="AZX41"/>
      <c r="AZY41" s="124"/>
      <c r="AZZ41"/>
      <c r="BAA41" s="124"/>
      <c r="BAB41"/>
      <c r="BAC41" s="124"/>
      <c r="BAD41"/>
      <c r="BAE41" s="124"/>
      <c r="BAF41"/>
      <c r="BAG41" s="124"/>
      <c r="BAH41"/>
      <c r="BAI41" s="124"/>
      <c r="BAJ41"/>
      <c r="BAK41" s="124"/>
      <c r="BAL41"/>
      <c r="BAM41" s="124"/>
      <c r="BAN41"/>
      <c r="BAO41" s="124"/>
      <c r="BAP41"/>
      <c r="BAQ41" s="124"/>
      <c r="BAR41"/>
      <c r="BAS41" s="124"/>
      <c r="BAT41"/>
      <c r="BAU41" s="124"/>
      <c r="BAV41"/>
      <c r="BAW41" s="124"/>
      <c r="BAX41"/>
      <c r="BAY41" s="124"/>
      <c r="BAZ41"/>
      <c r="BBA41" s="124"/>
      <c r="BBB41"/>
      <c r="BBC41" s="124"/>
      <c r="BBD41"/>
      <c r="BBE41" s="124"/>
      <c r="BBF41"/>
      <c r="BBG41" s="124"/>
      <c r="BBH41"/>
      <c r="BBI41" s="124"/>
      <c r="BBJ41"/>
      <c r="BBK41" s="124"/>
      <c r="BBL41"/>
      <c r="BBM41" s="124"/>
      <c r="BBN41"/>
      <c r="BBO41" s="124"/>
      <c r="BBP41"/>
      <c r="BBQ41" s="124"/>
      <c r="BBR41"/>
      <c r="BBS41" s="124"/>
      <c r="BBT41"/>
      <c r="BBU41" s="124"/>
      <c r="BBV41"/>
      <c r="BBW41" s="124"/>
      <c r="BBX41"/>
      <c r="BBY41" s="124"/>
      <c r="BBZ41"/>
      <c r="BCA41" s="124"/>
      <c r="BCB41"/>
      <c r="BCC41" s="124"/>
      <c r="BCD41"/>
      <c r="BCE41" s="124"/>
      <c r="BCF41"/>
      <c r="BCG41" s="124"/>
      <c r="BCH41"/>
      <c r="BCI41" s="124"/>
      <c r="BCJ41"/>
      <c r="BCK41" s="124"/>
      <c r="BCL41"/>
      <c r="BCM41" s="124"/>
      <c r="BCN41"/>
      <c r="BCO41" s="124"/>
      <c r="BCP41"/>
      <c r="BCQ41" s="124"/>
      <c r="BCR41"/>
      <c r="BCS41" s="124"/>
      <c r="BCT41"/>
      <c r="BCU41" s="124"/>
      <c r="BCV41"/>
      <c r="BCW41" s="124"/>
      <c r="BCX41"/>
      <c r="BCY41" s="124"/>
      <c r="BCZ41"/>
      <c r="BDA41" s="124"/>
      <c r="BDB41"/>
      <c r="BDC41" s="124"/>
      <c r="BDD41"/>
      <c r="BDE41" s="124"/>
      <c r="BDF41"/>
      <c r="BDG41" s="124"/>
      <c r="BDH41"/>
      <c r="BDI41" s="124"/>
      <c r="BDJ41"/>
      <c r="BDK41" s="124"/>
      <c r="BDL41"/>
      <c r="BDM41" s="124"/>
      <c r="BDN41"/>
      <c r="BDO41" s="124"/>
      <c r="BDP41"/>
      <c r="BDQ41" s="124"/>
      <c r="BDR41"/>
      <c r="BDS41" s="124"/>
      <c r="BDT41"/>
      <c r="BDU41" s="124"/>
      <c r="BDV41"/>
      <c r="BDW41" s="124"/>
      <c r="BDX41"/>
      <c r="BDY41" s="124"/>
      <c r="BDZ41"/>
      <c r="BEA41" s="124"/>
      <c r="BEB41"/>
      <c r="BEC41" s="124"/>
      <c r="BED41"/>
      <c r="BEE41" s="124"/>
      <c r="BEF41"/>
      <c r="BEG41" s="124"/>
      <c r="BEH41"/>
      <c r="BEI41" s="124"/>
      <c r="BEJ41"/>
      <c r="BEK41" s="124"/>
      <c r="BEL41"/>
      <c r="BEM41" s="124"/>
      <c r="BEN41"/>
      <c r="BEO41" s="124"/>
      <c r="BEP41"/>
      <c r="BEQ41" s="124"/>
      <c r="BER41"/>
      <c r="BES41" s="124"/>
      <c r="BET41"/>
      <c r="BEU41" s="124"/>
      <c r="BEV41"/>
      <c r="BEW41" s="124"/>
      <c r="BEX41"/>
      <c r="BEY41" s="124"/>
      <c r="BEZ41"/>
      <c r="BFA41" s="124"/>
      <c r="BFB41"/>
      <c r="BFC41" s="124"/>
      <c r="BFD41"/>
      <c r="BFE41" s="124"/>
      <c r="BFF41"/>
      <c r="BFG41" s="124"/>
      <c r="BFH41"/>
      <c r="BFI41" s="124"/>
      <c r="BFJ41"/>
      <c r="BFK41" s="124"/>
      <c r="BFL41"/>
      <c r="BFM41" s="124"/>
      <c r="BFN41"/>
      <c r="BFO41" s="124"/>
      <c r="BFP41"/>
      <c r="BFQ41" s="124"/>
      <c r="BFR41"/>
      <c r="BFS41" s="124"/>
      <c r="BFT41"/>
      <c r="BFU41" s="124"/>
      <c r="BFV41"/>
      <c r="BFW41" s="124"/>
      <c r="BFX41"/>
      <c r="BFY41" s="124"/>
      <c r="BFZ41"/>
      <c r="BGA41" s="124"/>
      <c r="BGB41"/>
      <c r="BGC41" s="124"/>
      <c r="BGD41"/>
      <c r="BGE41" s="124"/>
      <c r="BGF41"/>
      <c r="BGG41" s="124"/>
      <c r="BGH41"/>
      <c r="BGI41" s="124"/>
      <c r="BGJ41"/>
      <c r="BGK41" s="124"/>
      <c r="BGL41"/>
      <c r="BGM41" s="124"/>
      <c r="BGN41"/>
      <c r="BGO41" s="124"/>
      <c r="BGP41"/>
      <c r="BGQ41" s="124"/>
      <c r="BGR41"/>
      <c r="BGS41" s="124"/>
      <c r="BGT41"/>
      <c r="BGU41" s="124"/>
      <c r="BGV41"/>
      <c r="BGW41" s="124"/>
      <c r="BGX41"/>
      <c r="BGY41" s="124"/>
      <c r="BGZ41"/>
      <c r="BHA41" s="124"/>
      <c r="BHB41"/>
      <c r="BHC41" s="124"/>
      <c r="BHD41"/>
      <c r="BHE41" s="124"/>
      <c r="BHF41"/>
      <c r="BHG41" s="124"/>
      <c r="BHH41"/>
      <c r="BHI41" s="124"/>
      <c r="BHJ41"/>
      <c r="BHK41" s="124"/>
      <c r="BHL41"/>
      <c r="BHM41" s="124"/>
      <c r="BHN41"/>
      <c r="BHO41" s="124"/>
      <c r="BHP41"/>
      <c r="BHQ41" s="124"/>
      <c r="BHR41"/>
      <c r="BHS41" s="124"/>
      <c r="BHT41"/>
      <c r="BHU41" s="124"/>
      <c r="BHV41"/>
      <c r="BHW41" s="124"/>
      <c r="BHX41"/>
      <c r="BHY41" s="124"/>
      <c r="BHZ41"/>
      <c r="BIA41" s="124"/>
      <c r="BIB41"/>
      <c r="BIC41" s="124"/>
      <c r="BID41"/>
      <c r="BIE41" s="124"/>
      <c r="BIF41"/>
      <c r="BIG41" s="124"/>
      <c r="BIH41"/>
      <c r="BII41" s="124"/>
      <c r="BIJ41"/>
      <c r="BIK41" s="124"/>
      <c r="BIL41"/>
      <c r="BIM41" s="124"/>
      <c r="BIN41"/>
      <c r="BIO41" s="124"/>
      <c r="BIP41"/>
      <c r="BIQ41" s="124"/>
      <c r="BIR41"/>
      <c r="BIS41" s="124"/>
      <c r="BIT41"/>
      <c r="BIU41" s="124"/>
      <c r="BIV41"/>
      <c r="BIW41" s="124"/>
      <c r="BIX41"/>
      <c r="BIY41" s="124"/>
      <c r="BIZ41"/>
      <c r="BJA41" s="124"/>
      <c r="BJB41"/>
      <c r="BJC41" s="124"/>
      <c r="BJD41"/>
      <c r="BJE41" s="124"/>
      <c r="BJF41"/>
      <c r="BJG41" s="124"/>
      <c r="BJH41"/>
      <c r="BJI41" s="124"/>
      <c r="BJJ41"/>
      <c r="BJK41" s="124"/>
      <c r="BJL41"/>
      <c r="BJM41" s="124"/>
      <c r="BJN41"/>
      <c r="BJO41" s="124"/>
      <c r="BJP41"/>
      <c r="BJQ41" s="124"/>
      <c r="BJR41"/>
      <c r="BJS41" s="124"/>
      <c r="BJT41"/>
      <c r="BJU41" s="124"/>
      <c r="BJV41"/>
      <c r="BJW41" s="124"/>
      <c r="BJX41"/>
      <c r="BJY41" s="124"/>
      <c r="BJZ41"/>
      <c r="BKA41" s="124"/>
      <c r="BKB41"/>
      <c r="BKC41" s="124"/>
      <c r="BKD41"/>
      <c r="BKE41" s="124"/>
      <c r="BKF41"/>
      <c r="BKG41" s="124"/>
      <c r="BKH41"/>
      <c r="BKI41" s="124"/>
      <c r="BKJ41"/>
      <c r="BKK41" s="124"/>
      <c r="BKL41"/>
      <c r="BKM41" s="124"/>
      <c r="BKN41"/>
      <c r="BKO41" s="124"/>
      <c r="BKP41"/>
      <c r="BKQ41" s="124"/>
      <c r="BKR41"/>
      <c r="BKS41" s="124"/>
      <c r="BKT41"/>
      <c r="BKU41" s="124"/>
      <c r="BKV41"/>
      <c r="BKW41" s="124"/>
      <c r="BKX41"/>
      <c r="BKY41" s="124"/>
      <c r="BKZ41"/>
      <c r="BLA41" s="124"/>
      <c r="BLB41"/>
      <c r="BLC41" s="124"/>
      <c r="BLD41"/>
      <c r="BLE41" s="124"/>
      <c r="BLF41"/>
      <c r="BLG41" s="124"/>
      <c r="BLH41"/>
      <c r="BLI41" s="124"/>
      <c r="BLJ41"/>
      <c r="BLK41" s="124"/>
      <c r="BLL41"/>
      <c r="BLM41" s="124"/>
      <c r="BLN41"/>
      <c r="BLO41" s="124"/>
      <c r="BLP41"/>
      <c r="BLQ41" s="124"/>
      <c r="BLR41"/>
      <c r="BLS41" s="124"/>
      <c r="BLT41"/>
      <c r="BLU41" s="124"/>
      <c r="BLV41"/>
      <c r="BLW41" s="124"/>
      <c r="BLX41"/>
      <c r="BLY41" s="124"/>
      <c r="BLZ41"/>
      <c r="BMA41" s="124"/>
      <c r="BMB41"/>
      <c r="BMC41" s="124"/>
      <c r="BMD41"/>
      <c r="BME41" s="124"/>
      <c r="BMF41"/>
      <c r="BMG41" s="124"/>
      <c r="BMH41"/>
      <c r="BMI41" s="124"/>
      <c r="BMJ41"/>
      <c r="BMK41" s="124"/>
      <c r="BML41"/>
      <c r="BMM41" s="124"/>
      <c r="BMN41"/>
      <c r="BMO41" s="124"/>
      <c r="BMP41"/>
      <c r="BMQ41" s="124"/>
      <c r="BMR41"/>
      <c r="BMS41" s="124"/>
      <c r="BMT41"/>
      <c r="BMU41" s="124"/>
      <c r="BMV41"/>
      <c r="BMW41" s="124"/>
      <c r="BMX41"/>
      <c r="BMY41" s="124"/>
      <c r="BMZ41"/>
      <c r="BNA41" s="124"/>
      <c r="BNB41"/>
      <c r="BNC41" s="124"/>
      <c r="BND41"/>
      <c r="BNE41" s="124"/>
      <c r="BNF41"/>
      <c r="BNG41" s="124"/>
      <c r="BNH41"/>
      <c r="BNI41" s="124"/>
      <c r="BNJ41"/>
      <c r="BNK41" s="124"/>
      <c r="BNL41"/>
      <c r="BNM41" s="124"/>
      <c r="BNN41"/>
      <c r="BNO41" s="124"/>
      <c r="BNP41"/>
      <c r="BNQ41" s="124"/>
      <c r="BNR41"/>
      <c r="BNS41" s="124"/>
      <c r="BNT41"/>
      <c r="BNU41" s="124"/>
      <c r="BNV41"/>
      <c r="BNW41" s="124"/>
      <c r="BNX41"/>
      <c r="BNY41" s="124"/>
      <c r="BNZ41"/>
      <c r="BOA41" s="124"/>
      <c r="BOB41"/>
      <c r="BOC41" s="124"/>
      <c r="BOD41"/>
      <c r="BOE41" s="124"/>
      <c r="BOF41"/>
      <c r="BOG41" s="124"/>
      <c r="BOH41"/>
      <c r="BOI41" s="124"/>
      <c r="BOJ41"/>
      <c r="BOK41" s="124"/>
      <c r="BOL41"/>
      <c r="BOM41" s="124"/>
      <c r="BON41"/>
      <c r="BOO41" s="124"/>
      <c r="BOP41"/>
      <c r="BOQ41" s="124"/>
      <c r="BOR41"/>
      <c r="BOS41" s="124"/>
      <c r="BOT41"/>
      <c r="BOU41" s="124"/>
      <c r="BOV41"/>
      <c r="BOW41" s="124"/>
      <c r="BOX41"/>
      <c r="BOY41" s="124"/>
      <c r="BOZ41"/>
      <c r="BPA41" s="124"/>
      <c r="BPB41"/>
      <c r="BPC41" s="124"/>
      <c r="BPD41"/>
      <c r="BPE41" s="124"/>
      <c r="BPF41"/>
      <c r="BPG41" s="124"/>
      <c r="BPH41"/>
      <c r="BPI41" s="124"/>
      <c r="BPJ41"/>
      <c r="BPK41" s="124"/>
      <c r="BPL41"/>
      <c r="BPM41" s="124"/>
      <c r="BPN41"/>
      <c r="BPO41" s="124"/>
      <c r="BPP41"/>
      <c r="BPQ41" s="124"/>
      <c r="BPR41"/>
      <c r="BPS41" s="124"/>
      <c r="BPT41"/>
      <c r="BPU41" s="124"/>
      <c r="BPV41"/>
      <c r="BPW41" s="124"/>
      <c r="BPX41"/>
      <c r="BPY41" s="124"/>
      <c r="BPZ41"/>
      <c r="BQA41" s="124"/>
      <c r="BQB41"/>
      <c r="BQC41" s="124"/>
      <c r="BQD41"/>
      <c r="BQE41" s="124"/>
      <c r="BQF41"/>
      <c r="BQG41" s="124"/>
      <c r="BQH41"/>
      <c r="BQI41" s="124"/>
      <c r="BQJ41"/>
      <c r="BQK41" s="124"/>
      <c r="BQL41"/>
      <c r="BQM41" s="124"/>
      <c r="BQN41"/>
      <c r="BQO41" s="124"/>
      <c r="BQP41"/>
      <c r="BQQ41" s="124"/>
      <c r="BQR41"/>
      <c r="BQS41" s="124"/>
      <c r="BQT41"/>
      <c r="BQU41" s="124"/>
      <c r="BQV41"/>
      <c r="BQW41" s="124"/>
      <c r="BQX41"/>
      <c r="BQY41" s="124"/>
      <c r="BQZ41"/>
      <c r="BRA41" s="124"/>
      <c r="BRB41"/>
      <c r="BRC41" s="124"/>
      <c r="BRD41"/>
      <c r="BRE41" s="124"/>
      <c r="BRF41"/>
      <c r="BRG41" s="124"/>
      <c r="BRH41"/>
      <c r="BRI41" s="124"/>
      <c r="BRJ41"/>
      <c r="BRK41" s="124"/>
      <c r="BRL41"/>
      <c r="BRM41" s="124"/>
      <c r="BRN41"/>
      <c r="BRO41" s="124"/>
      <c r="BRP41"/>
      <c r="BRQ41" s="124"/>
      <c r="BRR41"/>
      <c r="BRS41" s="124"/>
      <c r="BRT41"/>
      <c r="BRU41" s="124"/>
      <c r="BRV41"/>
      <c r="BRW41" s="124"/>
      <c r="BRX41"/>
      <c r="BRY41" s="124"/>
      <c r="BRZ41"/>
      <c r="BSA41" s="124"/>
      <c r="BSB41"/>
      <c r="BSC41" s="124"/>
      <c r="BSD41"/>
      <c r="BSE41" s="124"/>
      <c r="BSF41"/>
      <c r="BSG41" s="124"/>
      <c r="BSH41"/>
      <c r="BSI41" s="124"/>
      <c r="BSJ41"/>
      <c r="BSK41" s="124"/>
      <c r="BSL41"/>
      <c r="BSM41" s="124"/>
      <c r="BSN41"/>
      <c r="BSO41" s="124"/>
      <c r="BSP41"/>
      <c r="BSQ41" s="124"/>
      <c r="BSR41"/>
      <c r="BSS41" s="124"/>
      <c r="BST41"/>
      <c r="BSU41" s="124"/>
      <c r="BSV41"/>
      <c r="BSW41" s="124"/>
      <c r="BSX41"/>
      <c r="BSY41" s="124"/>
      <c r="BSZ41"/>
      <c r="BTA41" s="124"/>
      <c r="BTB41"/>
      <c r="BTC41" s="124"/>
      <c r="BTD41"/>
      <c r="BTE41" s="124"/>
      <c r="BTF41"/>
      <c r="BTG41" s="124"/>
      <c r="BTH41"/>
      <c r="BTI41" s="124"/>
      <c r="BTJ41"/>
      <c r="BTK41" s="124"/>
      <c r="BTL41"/>
      <c r="BTM41" s="124"/>
      <c r="BTN41"/>
      <c r="BTO41" s="124"/>
      <c r="BTP41"/>
      <c r="BTQ41" s="124"/>
      <c r="BTR41"/>
      <c r="BTS41" s="124"/>
      <c r="BTT41"/>
      <c r="BTU41" s="124"/>
      <c r="BTV41"/>
      <c r="BTW41" s="124"/>
      <c r="BTX41"/>
      <c r="BTY41" s="124"/>
      <c r="BTZ41"/>
      <c r="BUA41" s="124"/>
      <c r="BUB41"/>
      <c r="BUC41" s="124"/>
      <c r="BUD41"/>
      <c r="BUE41" s="124"/>
      <c r="BUF41"/>
      <c r="BUG41" s="124"/>
      <c r="BUH41"/>
      <c r="BUI41" s="124"/>
      <c r="BUJ41"/>
      <c r="BUK41" s="124"/>
      <c r="BUL41"/>
      <c r="BUM41" s="124"/>
      <c r="BUN41"/>
      <c r="BUO41" s="124"/>
      <c r="BUP41"/>
      <c r="BUQ41" s="124"/>
      <c r="BUR41"/>
      <c r="BUS41" s="124"/>
      <c r="BUT41"/>
      <c r="BUU41" s="124"/>
      <c r="BUV41"/>
      <c r="BUW41" s="124"/>
      <c r="BUX41"/>
      <c r="BUY41" s="124"/>
      <c r="BUZ41"/>
      <c r="BVA41" s="124"/>
      <c r="BVB41"/>
      <c r="BVC41" s="124"/>
      <c r="BVD41"/>
      <c r="BVE41" s="124"/>
      <c r="BVF41"/>
      <c r="BVG41" s="124"/>
      <c r="BVH41"/>
      <c r="BVI41" s="124"/>
      <c r="BVJ41"/>
      <c r="BVK41" s="124"/>
      <c r="BVL41"/>
      <c r="BVM41" s="124"/>
      <c r="BVN41"/>
      <c r="BVO41" s="124"/>
      <c r="BVP41"/>
      <c r="BVQ41" s="124"/>
      <c r="BVR41"/>
      <c r="BVS41" s="124"/>
      <c r="BVT41"/>
      <c r="BVU41" s="124"/>
      <c r="BVV41"/>
      <c r="BVW41" s="124"/>
      <c r="BVX41"/>
      <c r="BVY41" s="124"/>
      <c r="BVZ41"/>
      <c r="BWA41" s="124"/>
      <c r="BWB41"/>
      <c r="BWC41" s="124"/>
      <c r="BWD41"/>
      <c r="BWE41" s="124"/>
      <c r="BWF41"/>
      <c r="BWG41" s="124"/>
      <c r="BWH41"/>
      <c r="BWI41" s="124"/>
      <c r="BWJ41"/>
      <c r="BWK41" s="124"/>
      <c r="BWL41"/>
      <c r="BWM41" s="124"/>
      <c r="BWN41"/>
      <c r="BWO41" s="124"/>
      <c r="BWP41"/>
      <c r="BWQ41" s="124"/>
      <c r="BWR41"/>
      <c r="BWS41" s="124"/>
      <c r="BWT41"/>
      <c r="BWU41" s="124"/>
      <c r="BWV41"/>
      <c r="BWW41" s="124"/>
      <c r="BWX41"/>
      <c r="BWY41" s="124"/>
      <c r="BWZ41"/>
      <c r="BXA41" s="124"/>
      <c r="BXB41"/>
      <c r="BXC41" s="124"/>
      <c r="BXD41"/>
      <c r="BXE41" s="124"/>
      <c r="BXF41"/>
      <c r="BXG41" s="124"/>
      <c r="BXH41"/>
      <c r="BXI41" s="124"/>
      <c r="BXJ41"/>
      <c r="BXK41" s="124"/>
      <c r="BXL41"/>
      <c r="BXM41" s="124"/>
      <c r="BXN41"/>
      <c r="BXO41" s="124"/>
      <c r="BXP41"/>
      <c r="BXQ41" s="124"/>
      <c r="BXR41"/>
      <c r="BXS41" s="124"/>
      <c r="BXT41"/>
      <c r="BXU41" s="124"/>
      <c r="BXV41"/>
      <c r="BXW41" s="124"/>
      <c r="BXX41"/>
      <c r="BXY41" s="124"/>
      <c r="BXZ41"/>
      <c r="BYA41" s="124"/>
      <c r="BYB41"/>
      <c r="BYC41" s="124"/>
      <c r="BYD41"/>
      <c r="BYE41" s="124"/>
      <c r="BYF41"/>
      <c r="BYG41" s="124"/>
      <c r="BYH41"/>
      <c r="BYI41" s="124"/>
      <c r="BYJ41"/>
      <c r="BYK41" s="124"/>
      <c r="BYL41"/>
      <c r="BYM41" s="124"/>
      <c r="BYN41"/>
      <c r="BYO41" s="124"/>
      <c r="BYP41"/>
      <c r="BYQ41" s="124"/>
      <c r="BYR41"/>
      <c r="BYS41" s="124"/>
      <c r="BYT41"/>
      <c r="BYU41" s="124"/>
      <c r="BYV41"/>
      <c r="BYW41" s="124"/>
      <c r="BYX41"/>
      <c r="BYY41" s="124"/>
      <c r="BYZ41"/>
      <c r="BZA41" s="124"/>
      <c r="BZB41"/>
      <c r="BZC41" s="124"/>
      <c r="BZD41"/>
      <c r="BZE41" s="124"/>
      <c r="BZF41"/>
      <c r="BZG41" s="124"/>
      <c r="BZH41"/>
      <c r="BZI41" s="124"/>
      <c r="BZJ41"/>
      <c r="BZK41" s="124"/>
      <c r="BZL41"/>
      <c r="BZM41" s="124"/>
      <c r="BZN41"/>
      <c r="BZO41" s="124"/>
      <c r="BZP41"/>
      <c r="BZQ41" s="124"/>
      <c r="BZR41"/>
      <c r="BZS41" s="124"/>
      <c r="BZT41"/>
      <c r="BZU41" s="124"/>
      <c r="BZV41"/>
      <c r="BZW41" s="124"/>
      <c r="BZX41"/>
      <c r="BZY41" s="124"/>
      <c r="BZZ41"/>
      <c r="CAA41" s="124"/>
      <c r="CAB41"/>
      <c r="CAC41" s="124"/>
      <c r="CAD41"/>
      <c r="CAE41" s="124"/>
      <c r="CAF41"/>
      <c r="CAG41" s="124"/>
      <c r="CAH41"/>
      <c r="CAI41" s="124"/>
      <c r="CAJ41"/>
      <c r="CAK41" s="124"/>
      <c r="CAL41"/>
      <c r="CAM41" s="124"/>
      <c r="CAN41"/>
      <c r="CAO41" s="124"/>
      <c r="CAP41"/>
      <c r="CAQ41" s="124"/>
      <c r="CAR41"/>
      <c r="CAS41" s="124"/>
      <c r="CAT41"/>
      <c r="CAU41" s="124"/>
      <c r="CAV41"/>
      <c r="CAW41" s="124"/>
      <c r="CAX41"/>
      <c r="CAY41" s="124"/>
      <c r="CAZ41"/>
      <c r="CBA41" s="124"/>
      <c r="CBB41"/>
      <c r="CBC41" s="124"/>
      <c r="CBD41"/>
      <c r="CBE41" s="124"/>
      <c r="CBF41"/>
      <c r="CBG41" s="124"/>
      <c r="CBH41"/>
      <c r="CBI41" s="124"/>
      <c r="CBJ41"/>
      <c r="CBK41" s="124"/>
      <c r="CBL41"/>
      <c r="CBM41" s="124"/>
      <c r="CBN41"/>
      <c r="CBO41" s="124"/>
      <c r="CBP41"/>
      <c r="CBQ41" s="124"/>
      <c r="CBR41"/>
      <c r="CBS41" s="124"/>
      <c r="CBT41"/>
      <c r="CBU41" s="124"/>
      <c r="CBV41"/>
      <c r="CBW41" s="124"/>
      <c r="CBX41"/>
      <c r="CBY41" s="124"/>
      <c r="CBZ41"/>
      <c r="CCA41" s="124"/>
      <c r="CCB41"/>
      <c r="CCC41" s="124"/>
      <c r="CCD41"/>
      <c r="CCE41" s="124"/>
      <c r="CCF41"/>
      <c r="CCG41" s="124"/>
      <c r="CCH41"/>
      <c r="CCI41" s="124"/>
      <c r="CCJ41"/>
      <c r="CCK41" s="124"/>
      <c r="CCL41"/>
      <c r="CCM41" s="124"/>
      <c r="CCN41"/>
      <c r="CCO41" s="124"/>
      <c r="CCP41"/>
      <c r="CCQ41" s="124"/>
      <c r="CCR41"/>
      <c r="CCS41" s="124"/>
      <c r="CCT41"/>
      <c r="CCU41" s="124"/>
      <c r="CCV41"/>
      <c r="CCW41" s="124"/>
      <c r="CCX41"/>
      <c r="CCY41" s="124"/>
      <c r="CCZ41"/>
      <c r="CDA41" s="124"/>
      <c r="CDB41"/>
      <c r="CDC41" s="124"/>
      <c r="CDD41"/>
      <c r="CDE41" s="124"/>
      <c r="CDF41"/>
      <c r="CDG41" s="124"/>
      <c r="CDH41"/>
      <c r="CDI41" s="124"/>
      <c r="CDJ41"/>
      <c r="CDK41" s="124"/>
      <c r="CDL41"/>
      <c r="CDM41" s="124"/>
      <c r="CDN41"/>
      <c r="CDO41" s="124"/>
      <c r="CDP41"/>
      <c r="CDQ41" s="124"/>
      <c r="CDR41"/>
      <c r="CDS41" s="124"/>
      <c r="CDT41"/>
      <c r="CDU41" s="124"/>
      <c r="CDV41"/>
      <c r="CDW41" s="124"/>
      <c r="CDX41"/>
      <c r="CDY41" s="124"/>
      <c r="CDZ41"/>
      <c r="CEA41" s="124"/>
      <c r="CEB41"/>
      <c r="CEC41" s="124"/>
      <c r="CED41"/>
      <c r="CEE41" s="124"/>
      <c r="CEF41"/>
      <c r="CEG41" s="124"/>
      <c r="CEH41"/>
      <c r="CEI41" s="124"/>
      <c r="CEJ41"/>
      <c r="CEK41" s="124"/>
      <c r="CEL41"/>
      <c r="CEM41" s="124"/>
      <c r="CEN41"/>
      <c r="CEO41" s="124"/>
      <c r="CEP41"/>
      <c r="CEQ41" s="124"/>
      <c r="CER41"/>
      <c r="CES41" s="124"/>
      <c r="CET41"/>
      <c r="CEU41" s="124"/>
      <c r="CEV41"/>
      <c r="CEW41" s="124"/>
      <c r="CEX41"/>
      <c r="CEY41" s="124"/>
      <c r="CEZ41"/>
      <c r="CFA41" s="124"/>
      <c r="CFB41"/>
      <c r="CFC41" s="124"/>
      <c r="CFD41"/>
      <c r="CFE41" s="124"/>
      <c r="CFF41"/>
      <c r="CFG41" s="124"/>
      <c r="CFH41"/>
      <c r="CFI41" s="124"/>
      <c r="CFJ41"/>
      <c r="CFK41" s="124"/>
      <c r="CFL41"/>
      <c r="CFM41" s="124"/>
      <c r="CFN41"/>
      <c r="CFO41" s="124"/>
      <c r="CFP41"/>
      <c r="CFQ41" s="124"/>
      <c r="CFR41"/>
      <c r="CFS41" s="124"/>
      <c r="CFT41"/>
      <c r="CFU41" s="124"/>
      <c r="CFV41"/>
      <c r="CFW41" s="124"/>
      <c r="CFX41"/>
      <c r="CFY41" s="124"/>
      <c r="CFZ41"/>
      <c r="CGA41" s="124"/>
      <c r="CGB41"/>
      <c r="CGC41" s="124"/>
      <c r="CGD41"/>
      <c r="CGE41" s="124"/>
      <c r="CGF41"/>
      <c r="CGG41" s="124"/>
      <c r="CGH41"/>
      <c r="CGI41" s="124"/>
      <c r="CGJ41"/>
      <c r="CGK41" s="124"/>
      <c r="CGL41"/>
      <c r="CGM41" s="124"/>
      <c r="CGN41"/>
      <c r="CGO41" s="124"/>
      <c r="CGP41"/>
      <c r="CGQ41" s="124"/>
      <c r="CGR41"/>
      <c r="CGS41" s="124"/>
      <c r="CGT41"/>
      <c r="CGU41" s="124"/>
      <c r="CGV41"/>
      <c r="CGW41" s="124"/>
      <c r="CGX41"/>
      <c r="CGY41" s="124"/>
      <c r="CGZ41"/>
      <c r="CHA41" s="124"/>
      <c r="CHB41"/>
      <c r="CHC41" s="124"/>
      <c r="CHD41"/>
      <c r="CHE41" s="124"/>
      <c r="CHF41"/>
      <c r="CHG41" s="124"/>
      <c r="CHH41"/>
      <c r="CHI41" s="124"/>
      <c r="CHJ41"/>
      <c r="CHK41" s="124"/>
      <c r="CHL41"/>
      <c r="CHM41" s="124"/>
      <c r="CHN41"/>
      <c r="CHO41" s="124"/>
      <c r="CHP41"/>
      <c r="CHQ41" s="124"/>
      <c r="CHR41"/>
      <c r="CHS41" s="124"/>
      <c r="CHT41"/>
      <c r="CHU41" s="124"/>
      <c r="CHV41"/>
      <c r="CHW41" s="124"/>
      <c r="CHX41"/>
      <c r="CHY41" s="124"/>
      <c r="CHZ41"/>
      <c r="CIA41" s="124"/>
      <c r="CIB41"/>
      <c r="CIC41" s="124"/>
      <c r="CID41"/>
      <c r="CIE41" s="124"/>
      <c r="CIF41"/>
      <c r="CIG41" s="124"/>
      <c r="CIH41"/>
      <c r="CII41" s="124"/>
      <c r="CIJ41"/>
      <c r="CIK41" s="124"/>
      <c r="CIL41"/>
      <c r="CIM41" s="124"/>
      <c r="CIN41"/>
      <c r="CIO41" s="124"/>
      <c r="CIP41"/>
      <c r="CIQ41" s="124"/>
      <c r="CIR41"/>
      <c r="CIS41" s="124"/>
      <c r="CIT41"/>
      <c r="CIU41" s="124"/>
      <c r="CIV41"/>
      <c r="CIW41" s="124"/>
      <c r="CIX41"/>
      <c r="CIY41" s="124"/>
      <c r="CIZ41"/>
      <c r="CJA41" s="124"/>
      <c r="CJB41"/>
      <c r="CJC41" s="124"/>
      <c r="CJD41"/>
      <c r="CJE41" s="124"/>
      <c r="CJF41"/>
      <c r="CJG41" s="124"/>
      <c r="CJH41"/>
      <c r="CJI41" s="124"/>
      <c r="CJJ41"/>
      <c r="CJK41" s="124"/>
      <c r="CJL41"/>
      <c r="CJM41" s="124"/>
      <c r="CJN41"/>
      <c r="CJO41" s="124"/>
      <c r="CJP41"/>
      <c r="CJQ41" s="124"/>
      <c r="CJR41"/>
      <c r="CJS41" s="124"/>
      <c r="CJT41"/>
      <c r="CJU41" s="124"/>
      <c r="CJV41"/>
      <c r="CJW41" s="124"/>
      <c r="CJX41"/>
      <c r="CJY41" s="124"/>
      <c r="CJZ41"/>
      <c r="CKA41" s="124"/>
      <c r="CKB41"/>
      <c r="CKC41" s="124"/>
      <c r="CKD41"/>
      <c r="CKE41" s="124"/>
      <c r="CKF41"/>
      <c r="CKG41" s="124"/>
      <c r="CKH41"/>
      <c r="CKI41" s="124"/>
      <c r="CKJ41"/>
      <c r="CKK41" s="124"/>
      <c r="CKL41"/>
      <c r="CKM41" s="124"/>
      <c r="CKN41"/>
      <c r="CKO41" s="124"/>
      <c r="CKP41"/>
      <c r="CKQ41" s="124"/>
      <c r="CKR41"/>
      <c r="CKS41" s="124"/>
      <c r="CKT41"/>
      <c r="CKU41" s="124"/>
      <c r="CKV41"/>
      <c r="CKW41" s="124"/>
      <c r="CKX41"/>
      <c r="CKY41" s="124"/>
      <c r="CKZ41"/>
      <c r="CLA41" s="124"/>
      <c r="CLB41"/>
      <c r="CLC41" s="124"/>
      <c r="CLD41"/>
      <c r="CLE41" s="124"/>
      <c r="CLF41"/>
      <c r="CLG41" s="124"/>
      <c r="CLH41"/>
      <c r="CLI41" s="124"/>
      <c r="CLJ41"/>
      <c r="CLK41" s="124"/>
      <c r="CLL41"/>
      <c r="CLM41" s="124"/>
      <c r="CLN41"/>
      <c r="CLO41" s="124"/>
      <c r="CLP41"/>
      <c r="CLQ41" s="124"/>
      <c r="CLR41"/>
      <c r="CLS41" s="124"/>
      <c r="CLT41"/>
      <c r="CLU41" s="124"/>
      <c r="CLV41"/>
      <c r="CLW41" s="124"/>
      <c r="CLX41"/>
      <c r="CLY41" s="124"/>
      <c r="CLZ41"/>
      <c r="CMA41" s="124"/>
      <c r="CMB41"/>
      <c r="CMC41" s="124"/>
      <c r="CMD41"/>
      <c r="CME41" s="124"/>
      <c r="CMF41"/>
      <c r="CMG41" s="124"/>
      <c r="CMH41"/>
      <c r="CMI41" s="124"/>
      <c r="CMJ41"/>
      <c r="CMK41" s="124"/>
      <c r="CML41"/>
      <c r="CMM41" s="124"/>
      <c r="CMN41"/>
      <c r="CMO41" s="124"/>
      <c r="CMP41"/>
      <c r="CMQ41" s="124"/>
      <c r="CMR41"/>
      <c r="CMS41" s="124"/>
      <c r="CMT41"/>
      <c r="CMU41" s="124"/>
      <c r="CMV41"/>
      <c r="CMW41" s="124"/>
      <c r="CMX41"/>
      <c r="CMY41" s="124"/>
      <c r="CMZ41"/>
      <c r="CNA41" s="124"/>
      <c r="CNB41"/>
      <c r="CNC41" s="124"/>
      <c r="CND41"/>
      <c r="CNE41" s="124"/>
      <c r="CNF41"/>
      <c r="CNG41" s="124"/>
      <c r="CNH41"/>
      <c r="CNI41" s="124"/>
      <c r="CNJ41"/>
      <c r="CNK41" s="124"/>
      <c r="CNL41"/>
      <c r="CNM41" s="124"/>
      <c r="CNN41"/>
      <c r="CNO41" s="124"/>
      <c r="CNP41"/>
      <c r="CNQ41" s="124"/>
      <c r="CNR41"/>
      <c r="CNS41" s="124"/>
      <c r="CNT41"/>
      <c r="CNU41" s="124"/>
      <c r="CNV41"/>
      <c r="CNW41" s="124"/>
      <c r="CNX41"/>
      <c r="CNY41" s="124"/>
      <c r="CNZ41"/>
      <c r="COA41" s="124"/>
      <c r="COB41"/>
      <c r="COC41" s="124"/>
      <c r="COD41"/>
      <c r="COE41" s="124"/>
      <c r="COF41"/>
      <c r="COG41" s="124"/>
      <c r="COH41"/>
      <c r="COI41" s="124"/>
      <c r="COJ41"/>
      <c r="COK41" s="124"/>
      <c r="COL41"/>
      <c r="COM41" s="124"/>
      <c r="CON41"/>
      <c r="COO41" s="124"/>
      <c r="COP41"/>
      <c r="COQ41" s="124"/>
      <c r="COR41"/>
      <c r="COS41" s="124"/>
      <c r="COT41"/>
      <c r="COU41" s="124"/>
      <c r="COV41"/>
      <c r="COW41" s="124"/>
      <c r="COX41"/>
      <c r="COY41" s="124"/>
      <c r="COZ41"/>
      <c r="CPA41" s="124"/>
      <c r="CPB41"/>
      <c r="CPC41" s="124"/>
      <c r="CPD41"/>
      <c r="CPE41" s="124"/>
      <c r="CPF41"/>
      <c r="CPG41" s="124"/>
      <c r="CPH41"/>
      <c r="CPI41" s="124"/>
      <c r="CPJ41"/>
      <c r="CPK41" s="124"/>
      <c r="CPL41"/>
      <c r="CPM41" s="124"/>
      <c r="CPN41"/>
      <c r="CPO41" s="124"/>
      <c r="CPP41"/>
      <c r="CPQ41" s="124"/>
      <c r="CPR41"/>
      <c r="CPS41" s="124"/>
      <c r="CPT41"/>
      <c r="CPU41" s="124"/>
      <c r="CPV41"/>
      <c r="CPW41" s="124"/>
      <c r="CPX41"/>
      <c r="CPY41" s="124"/>
      <c r="CPZ41"/>
      <c r="CQA41" s="124"/>
      <c r="CQB41"/>
      <c r="CQC41" s="124"/>
      <c r="CQD41"/>
      <c r="CQE41" s="124"/>
      <c r="CQF41"/>
      <c r="CQG41" s="124"/>
      <c r="CQH41"/>
      <c r="CQI41" s="124"/>
      <c r="CQJ41"/>
      <c r="CQK41" s="124"/>
      <c r="CQL41"/>
      <c r="CQM41" s="124"/>
      <c r="CQN41"/>
      <c r="CQO41" s="124"/>
      <c r="CQP41"/>
      <c r="CQQ41" s="124"/>
      <c r="CQR41"/>
      <c r="CQS41" s="124"/>
      <c r="CQT41"/>
      <c r="CQU41" s="124"/>
      <c r="CQV41"/>
      <c r="CQW41" s="124"/>
      <c r="CQX41"/>
      <c r="CQY41" s="124"/>
      <c r="CQZ41"/>
      <c r="CRA41" s="124"/>
      <c r="CRB41"/>
      <c r="CRC41" s="124"/>
      <c r="CRD41"/>
      <c r="CRE41" s="124"/>
      <c r="CRF41"/>
      <c r="CRG41" s="124"/>
      <c r="CRH41"/>
      <c r="CRI41" s="124"/>
      <c r="CRJ41"/>
      <c r="CRK41" s="124"/>
      <c r="CRL41"/>
      <c r="CRM41" s="124"/>
      <c r="CRN41"/>
      <c r="CRO41" s="124"/>
      <c r="CRP41"/>
      <c r="CRQ41" s="124"/>
      <c r="CRR41"/>
      <c r="CRS41" s="124"/>
      <c r="CRT41"/>
      <c r="CRU41" s="124"/>
      <c r="CRV41"/>
      <c r="CRW41" s="124"/>
      <c r="CRX41"/>
      <c r="CRY41" s="124"/>
      <c r="CRZ41"/>
      <c r="CSA41" s="124"/>
      <c r="CSB41"/>
      <c r="CSC41" s="124"/>
      <c r="CSD41"/>
      <c r="CSE41" s="124"/>
      <c r="CSF41"/>
      <c r="CSG41" s="124"/>
      <c r="CSH41"/>
      <c r="CSI41" s="124"/>
      <c r="CSJ41"/>
      <c r="CSK41" s="124"/>
      <c r="CSL41"/>
      <c r="CSM41" s="124"/>
      <c r="CSN41"/>
      <c r="CSO41" s="124"/>
      <c r="CSP41"/>
      <c r="CSQ41" s="124"/>
      <c r="CSR41"/>
      <c r="CSS41" s="124"/>
      <c r="CST41"/>
      <c r="CSU41" s="124"/>
      <c r="CSV41"/>
      <c r="CSW41" s="124"/>
      <c r="CSX41"/>
      <c r="CSY41" s="124"/>
      <c r="CSZ41"/>
      <c r="CTA41" s="124"/>
      <c r="CTB41"/>
      <c r="CTC41" s="124"/>
      <c r="CTD41"/>
      <c r="CTE41" s="124"/>
      <c r="CTF41"/>
      <c r="CTG41" s="124"/>
      <c r="CTH41"/>
      <c r="CTI41" s="124"/>
      <c r="CTJ41"/>
      <c r="CTK41" s="124"/>
      <c r="CTL41"/>
      <c r="CTM41" s="124"/>
      <c r="CTN41"/>
      <c r="CTO41" s="124"/>
      <c r="CTP41"/>
      <c r="CTQ41" s="124"/>
      <c r="CTR41"/>
      <c r="CTS41" s="124"/>
      <c r="CTT41"/>
      <c r="CTU41" s="124"/>
      <c r="CTV41"/>
      <c r="CTW41" s="124"/>
      <c r="CTX41"/>
      <c r="CTY41" s="124"/>
      <c r="CTZ41"/>
      <c r="CUA41" s="124"/>
      <c r="CUB41"/>
      <c r="CUC41" s="124"/>
      <c r="CUD41"/>
      <c r="CUE41" s="124"/>
      <c r="CUF41"/>
      <c r="CUG41" s="124"/>
      <c r="CUH41"/>
      <c r="CUI41" s="124"/>
      <c r="CUJ41"/>
      <c r="CUK41" s="124"/>
      <c r="CUL41"/>
      <c r="CUM41" s="124"/>
      <c r="CUN41"/>
      <c r="CUO41" s="124"/>
      <c r="CUP41"/>
      <c r="CUQ41" s="124"/>
      <c r="CUR41"/>
      <c r="CUS41" s="124"/>
      <c r="CUT41"/>
      <c r="CUU41" s="124"/>
      <c r="CUV41"/>
      <c r="CUW41" s="124"/>
      <c r="CUX41"/>
      <c r="CUY41" s="124"/>
      <c r="CUZ41"/>
      <c r="CVA41" s="124"/>
      <c r="CVB41"/>
      <c r="CVC41" s="124"/>
      <c r="CVD41"/>
      <c r="CVE41" s="124"/>
      <c r="CVF41"/>
      <c r="CVG41" s="124"/>
      <c r="CVH41"/>
      <c r="CVI41" s="124"/>
      <c r="CVJ41"/>
      <c r="CVK41" s="124"/>
      <c r="CVL41"/>
      <c r="CVM41" s="124"/>
      <c r="CVN41"/>
      <c r="CVO41" s="124"/>
      <c r="CVP41"/>
      <c r="CVQ41" s="124"/>
      <c r="CVR41"/>
      <c r="CVS41" s="124"/>
      <c r="CVT41"/>
      <c r="CVU41" s="124"/>
      <c r="CVV41"/>
      <c r="CVW41" s="124"/>
      <c r="CVX41"/>
      <c r="CVY41" s="124"/>
      <c r="CVZ41"/>
      <c r="CWA41" s="124"/>
      <c r="CWB41"/>
      <c r="CWC41" s="124"/>
      <c r="CWD41"/>
      <c r="CWE41" s="124"/>
      <c r="CWF41"/>
      <c r="CWG41" s="124"/>
      <c r="CWH41"/>
      <c r="CWI41" s="124"/>
      <c r="CWJ41"/>
      <c r="CWK41" s="124"/>
      <c r="CWL41"/>
      <c r="CWM41" s="124"/>
      <c r="CWN41"/>
      <c r="CWO41" s="124"/>
      <c r="CWP41"/>
      <c r="CWQ41" s="124"/>
      <c r="CWR41"/>
      <c r="CWS41" s="124"/>
      <c r="CWT41"/>
      <c r="CWU41" s="124"/>
      <c r="CWV41"/>
      <c r="CWW41" s="124"/>
      <c r="CWX41"/>
      <c r="CWY41" s="124"/>
      <c r="CWZ41"/>
      <c r="CXA41" s="124"/>
      <c r="CXB41"/>
      <c r="CXC41" s="124"/>
      <c r="CXD41"/>
      <c r="CXE41" s="124"/>
      <c r="CXF41"/>
      <c r="CXG41" s="124"/>
      <c r="CXH41"/>
      <c r="CXI41" s="124"/>
      <c r="CXJ41"/>
      <c r="CXK41" s="124"/>
      <c r="CXL41"/>
      <c r="CXM41" s="124"/>
      <c r="CXN41"/>
      <c r="CXO41" s="124"/>
      <c r="CXP41"/>
      <c r="CXQ41" s="124"/>
      <c r="CXR41"/>
      <c r="CXS41" s="124"/>
      <c r="CXT41"/>
      <c r="CXU41" s="124"/>
      <c r="CXV41"/>
      <c r="CXW41" s="124"/>
      <c r="CXX41"/>
      <c r="CXY41" s="124"/>
      <c r="CXZ41"/>
      <c r="CYA41" s="124"/>
      <c r="CYB41"/>
      <c r="CYC41" s="124"/>
      <c r="CYD41"/>
      <c r="CYE41" s="124"/>
      <c r="CYF41"/>
      <c r="CYG41" s="124"/>
      <c r="CYH41"/>
      <c r="CYI41" s="124"/>
      <c r="CYJ41"/>
      <c r="CYK41" s="124"/>
      <c r="CYL41"/>
      <c r="CYM41" s="124"/>
      <c r="CYN41"/>
      <c r="CYO41" s="124"/>
      <c r="CYP41"/>
      <c r="CYQ41" s="124"/>
      <c r="CYR41"/>
      <c r="CYS41" s="124"/>
      <c r="CYT41"/>
      <c r="CYU41" s="124"/>
      <c r="CYV41"/>
      <c r="CYW41" s="124"/>
      <c r="CYX41"/>
      <c r="CYY41" s="124"/>
      <c r="CYZ41"/>
      <c r="CZA41" s="124"/>
      <c r="CZB41"/>
      <c r="CZC41" s="124"/>
      <c r="CZD41"/>
      <c r="CZE41" s="124"/>
      <c r="CZF41"/>
      <c r="CZG41" s="124"/>
      <c r="CZH41"/>
      <c r="CZI41" s="124"/>
      <c r="CZJ41"/>
      <c r="CZK41" s="124"/>
      <c r="CZL41"/>
      <c r="CZM41" s="124"/>
      <c r="CZN41"/>
      <c r="CZO41" s="124"/>
      <c r="CZP41"/>
      <c r="CZQ41" s="124"/>
      <c r="CZR41"/>
      <c r="CZS41" s="124"/>
      <c r="CZT41"/>
      <c r="CZU41" s="124"/>
      <c r="CZV41"/>
      <c r="CZW41" s="124"/>
      <c r="CZX41"/>
      <c r="CZY41" s="124"/>
      <c r="CZZ41"/>
      <c r="DAA41" s="124"/>
      <c r="DAB41"/>
      <c r="DAC41" s="124"/>
      <c r="DAD41"/>
      <c r="DAE41" s="124"/>
      <c r="DAF41"/>
      <c r="DAG41" s="124"/>
      <c r="DAH41"/>
      <c r="DAI41" s="124"/>
      <c r="DAJ41"/>
      <c r="DAK41" s="124"/>
      <c r="DAL41"/>
      <c r="DAM41" s="124"/>
      <c r="DAN41"/>
      <c r="DAO41" s="124"/>
      <c r="DAP41"/>
      <c r="DAQ41" s="124"/>
      <c r="DAR41"/>
      <c r="DAS41" s="124"/>
      <c r="DAT41"/>
      <c r="DAU41" s="124"/>
      <c r="DAV41"/>
      <c r="DAW41" s="124"/>
      <c r="DAX41"/>
      <c r="DAY41" s="124"/>
      <c r="DAZ41"/>
      <c r="DBA41" s="124"/>
      <c r="DBB41"/>
      <c r="DBC41" s="124"/>
      <c r="DBD41"/>
      <c r="DBE41" s="124"/>
      <c r="DBF41"/>
      <c r="DBG41" s="124"/>
      <c r="DBH41"/>
      <c r="DBI41" s="124"/>
      <c r="DBJ41"/>
      <c r="DBK41" s="124"/>
      <c r="DBL41"/>
      <c r="DBM41" s="124"/>
      <c r="DBN41"/>
      <c r="DBO41" s="124"/>
      <c r="DBP41"/>
      <c r="DBQ41" s="124"/>
      <c r="DBR41"/>
      <c r="DBS41" s="124"/>
      <c r="DBT41"/>
      <c r="DBU41" s="124"/>
      <c r="DBV41"/>
      <c r="DBW41" s="124"/>
      <c r="DBX41"/>
      <c r="DBY41" s="124"/>
      <c r="DBZ41"/>
      <c r="DCA41" s="124"/>
      <c r="DCB41"/>
      <c r="DCC41" s="124"/>
      <c r="DCD41"/>
      <c r="DCE41" s="124"/>
      <c r="DCF41"/>
      <c r="DCG41" s="124"/>
      <c r="DCH41"/>
      <c r="DCI41" s="124"/>
      <c r="DCJ41"/>
      <c r="DCK41" s="124"/>
      <c r="DCL41"/>
      <c r="DCM41" s="124"/>
      <c r="DCN41"/>
      <c r="DCO41" s="124"/>
      <c r="DCP41"/>
      <c r="DCQ41" s="124"/>
      <c r="DCR41"/>
      <c r="DCS41" s="124"/>
      <c r="DCT41"/>
      <c r="DCU41" s="124"/>
      <c r="DCV41"/>
      <c r="DCW41" s="124"/>
      <c r="DCX41"/>
      <c r="DCY41" s="124"/>
      <c r="DCZ41"/>
      <c r="DDA41" s="124"/>
      <c r="DDB41"/>
      <c r="DDC41" s="124"/>
      <c r="DDD41"/>
      <c r="DDE41" s="124"/>
      <c r="DDF41"/>
      <c r="DDG41" s="124"/>
      <c r="DDH41"/>
      <c r="DDI41" s="124"/>
      <c r="DDJ41"/>
      <c r="DDK41" s="124"/>
      <c r="DDL41"/>
      <c r="DDM41" s="124"/>
      <c r="DDN41"/>
      <c r="DDO41" s="124"/>
      <c r="DDP41"/>
      <c r="DDQ41" s="124"/>
      <c r="DDR41"/>
      <c r="DDS41" s="124"/>
      <c r="DDT41"/>
      <c r="DDU41" s="124"/>
      <c r="DDV41"/>
      <c r="DDW41" s="124"/>
      <c r="DDX41"/>
      <c r="DDY41" s="124"/>
      <c r="DDZ41"/>
      <c r="DEA41" s="124"/>
      <c r="DEB41"/>
      <c r="DEC41" s="124"/>
      <c r="DED41"/>
      <c r="DEE41" s="124"/>
      <c r="DEF41"/>
      <c r="DEG41" s="124"/>
      <c r="DEH41"/>
      <c r="DEI41" s="124"/>
      <c r="DEJ41"/>
      <c r="DEK41" s="124"/>
      <c r="DEL41"/>
      <c r="DEM41" s="124"/>
      <c r="DEN41"/>
      <c r="DEO41" s="124"/>
      <c r="DEP41"/>
      <c r="DEQ41" s="124"/>
      <c r="DER41"/>
      <c r="DES41" s="124"/>
      <c r="DET41"/>
      <c r="DEU41" s="124"/>
      <c r="DEV41"/>
      <c r="DEW41" s="124"/>
      <c r="DEX41"/>
      <c r="DEY41" s="124"/>
      <c r="DEZ41"/>
      <c r="DFA41" s="124"/>
      <c r="DFB41"/>
      <c r="DFC41" s="124"/>
      <c r="DFD41"/>
      <c r="DFE41" s="124"/>
      <c r="DFF41"/>
      <c r="DFG41" s="124"/>
      <c r="DFH41"/>
      <c r="DFI41" s="124"/>
      <c r="DFJ41"/>
      <c r="DFK41" s="124"/>
      <c r="DFL41"/>
      <c r="DFM41" s="124"/>
      <c r="DFN41"/>
      <c r="DFO41" s="124"/>
      <c r="DFP41"/>
      <c r="DFQ41" s="124"/>
      <c r="DFR41"/>
      <c r="DFS41" s="124"/>
      <c r="DFT41"/>
      <c r="DFU41" s="124"/>
      <c r="DFV41"/>
      <c r="DFW41" s="124"/>
      <c r="DFX41"/>
      <c r="DFY41" s="124"/>
      <c r="DFZ41"/>
      <c r="DGA41" s="124"/>
      <c r="DGB41"/>
      <c r="DGC41" s="124"/>
      <c r="DGD41"/>
      <c r="DGE41" s="124"/>
      <c r="DGF41"/>
      <c r="DGG41" s="124"/>
      <c r="DGH41"/>
      <c r="DGI41" s="124"/>
      <c r="DGJ41"/>
      <c r="DGK41" s="124"/>
      <c r="DGL41"/>
      <c r="DGM41" s="124"/>
      <c r="DGN41"/>
      <c r="DGO41" s="124"/>
      <c r="DGP41"/>
      <c r="DGQ41" s="124"/>
      <c r="DGR41"/>
      <c r="DGS41" s="124"/>
      <c r="DGT41"/>
      <c r="DGU41" s="124"/>
      <c r="DGV41"/>
      <c r="DGW41" s="124"/>
      <c r="DGX41"/>
      <c r="DGY41" s="124"/>
      <c r="DGZ41"/>
      <c r="DHA41" s="124"/>
      <c r="DHB41"/>
      <c r="DHC41" s="124"/>
      <c r="DHD41"/>
      <c r="DHE41" s="124"/>
      <c r="DHF41"/>
      <c r="DHG41" s="124"/>
      <c r="DHH41"/>
      <c r="DHI41" s="124"/>
      <c r="DHJ41"/>
      <c r="DHK41" s="124"/>
      <c r="DHL41"/>
      <c r="DHM41" s="124"/>
      <c r="DHN41"/>
      <c r="DHO41" s="124"/>
      <c r="DHP41"/>
      <c r="DHQ41" s="124"/>
      <c r="DHR41"/>
      <c r="DHS41" s="124"/>
      <c r="DHT41"/>
      <c r="DHU41" s="124"/>
      <c r="DHV41"/>
      <c r="DHW41" s="124"/>
      <c r="DHX41"/>
      <c r="DHY41" s="124"/>
      <c r="DHZ41"/>
      <c r="DIA41" s="124"/>
      <c r="DIB41"/>
      <c r="DIC41" s="124"/>
      <c r="DID41"/>
      <c r="DIE41" s="124"/>
      <c r="DIF41"/>
      <c r="DIG41" s="124"/>
      <c r="DIH41"/>
      <c r="DII41" s="124"/>
      <c r="DIJ41"/>
      <c r="DIK41" s="124"/>
      <c r="DIL41"/>
      <c r="DIM41" s="124"/>
      <c r="DIN41"/>
      <c r="DIO41" s="124"/>
      <c r="DIP41"/>
      <c r="DIQ41" s="124"/>
      <c r="DIR41"/>
      <c r="DIS41" s="124"/>
      <c r="DIT41"/>
      <c r="DIU41" s="124"/>
      <c r="DIV41"/>
      <c r="DIW41" s="124"/>
      <c r="DIX41"/>
      <c r="DIY41" s="124"/>
      <c r="DIZ41"/>
      <c r="DJA41" s="124"/>
      <c r="DJB41"/>
      <c r="DJC41" s="124"/>
      <c r="DJD41"/>
      <c r="DJE41" s="124"/>
      <c r="DJF41"/>
      <c r="DJG41" s="124"/>
      <c r="DJH41"/>
      <c r="DJI41" s="124"/>
      <c r="DJJ41"/>
      <c r="DJK41" s="124"/>
      <c r="DJL41"/>
      <c r="DJM41" s="124"/>
      <c r="DJN41"/>
      <c r="DJO41" s="124"/>
      <c r="DJP41"/>
      <c r="DJQ41" s="124"/>
      <c r="DJR41"/>
      <c r="DJS41" s="124"/>
      <c r="DJT41"/>
      <c r="DJU41" s="124"/>
      <c r="DJV41"/>
      <c r="DJW41" s="124"/>
      <c r="DJX41"/>
      <c r="DJY41" s="124"/>
      <c r="DJZ41"/>
      <c r="DKA41" s="124"/>
      <c r="DKB41"/>
      <c r="DKC41" s="124"/>
      <c r="DKD41"/>
      <c r="DKE41" s="124"/>
      <c r="DKF41"/>
      <c r="DKG41" s="124"/>
      <c r="DKH41"/>
      <c r="DKI41" s="124"/>
      <c r="DKJ41"/>
      <c r="DKK41" s="124"/>
      <c r="DKL41"/>
      <c r="DKM41" s="124"/>
      <c r="DKN41"/>
      <c r="DKO41" s="124"/>
      <c r="DKP41"/>
      <c r="DKQ41" s="124"/>
      <c r="DKR41"/>
      <c r="DKS41" s="124"/>
      <c r="DKT41"/>
      <c r="DKU41" s="124"/>
      <c r="DKV41"/>
      <c r="DKW41" s="124"/>
      <c r="DKX41"/>
      <c r="DKY41" s="124"/>
      <c r="DKZ41"/>
      <c r="DLA41" s="124"/>
      <c r="DLB41"/>
      <c r="DLC41" s="124"/>
      <c r="DLD41"/>
      <c r="DLE41" s="124"/>
      <c r="DLF41"/>
      <c r="DLG41" s="124"/>
      <c r="DLH41"/>
      <c r="DLI41" s="124"/>
      <c r="DLJ41"/>
      <c r="DLK41" s="124"/>
      <c r="DLL41"/>
      <c r="DLM41" s="124"/>
      <c r="DLN41"/>
      <c r="DLO41" s="124"/>
      <c r="DLP41"/>
      <c r="DLQ41" s="124"/>
      <c r="DLR41"/>
      <c r="DLS41" s="124"/>
      <c r="DLT41"/>
      <c r="DLU41" s="124"/>
      <c r="DLV41"/>
      <c r="DLW41" s="124"/>
      <c r="DLX41"/>
      <c r="DLY41" s="124"/>
      <c r="DLZ41"/>
      <c r="DMA41" s="124"/>
      <c r="DMB41"/>
      <c r="DMC41" s="124"/>
      <c r="DMD41"/>
      <c r="DME41" s="124"/>
      <c r="DMF41"/>
      <c r="DMG41" s="124"/>
      <c r="DMH41"/>
      <c r="DMI41" s="124"/>
      <c r="DMJ41"/>
      <c r="DMK41" s="124"/>
      <c r="DML41"/>
      <c r="DMM41" s="124"/>
      <c r="DMN41"/>
      <c r="DMO41" s="124"/>
      <c r="DMP41"/>
      <c r="DMQ41" s="124"/>
      <c r="DMR41"/>
      <c r="DMS41" s="124"/>
      <c r="DMT41"/>
      <c r="DMU41" s="124"/>
      <c r="DMV41"/>
      <c r="DMW41" s="124"/>
      <c r="DMX41"/>
      <c r="DMY41" s="124"/>
      <c r="DMZ41"/>
      <c r="DNA41" s="124"/>
      <c r="DNB41"/>
      <c r="DNC41" s="124"/>
      <c r="DND41"/>
      <c r="DNE41" s="124"/>
      <c r="DNF41"/>
      <c r="DNG41" s="124"/>
      <c r="DNH41"/>
      <c r="DNI41" s="124"/>
      <c r="DNJ41"/>
      <c r="DNK41" s="124"/>
      <c r="DNL41"/>
      <c r="DNM41" s="124"/>
      <c r="DNN41"/>
      <c r="DNO41" s="124"/>
      <c r="DNP41"/>
      <c r="DNQ41" s="124"/>
      <c r="DNR41"/>
      <c r="DNS41" s="124"/>
      <c r="DNT41"/>
      <c r="DNU41" s="124"/>
      <c r="DNV41"/>
      <c r="DNW41" s="124"/>
      <c r="DNX41"/>
      <c r="DNY41" s="124"/>
      <c r="DNZ41"/>
      <c r="DOA41" s="124"/>
      <c r="DOB41"/>
      <c r="DOC41" s="124"/>
      <c r="DOD41"/>
      <c r="DOE41" s="124"/>
      <c r="DOF41"/>
      <c r="DOG41" s="124"/>
      <c r="DOH41"/>
      <c r="DOI41" s="124"/>
      <c r="DOJ41"/>
      <c r="DOK41" s="124"/>
      <c r="DOL41"/>
      <c r="DOM41" s="124"/>
      <c r="DON41"/>
      <c r="DOO41" s="124"/>
      <c r="DOP41"/>
      <c r="DOQ41" s="124"/>
      <c r="DOR41"/>
      <c r="DOS41" s="124"/>
      <c r="DOT41"/>
      <c r="DOU41" s="124"/>
      <c r="DOV41"/>
      <c r="DOW41" s="124"/>
      <c r="DOX41"/>
      <c r="DOY41" s="124"/>
      <c r="DOZ41"/>
      <c r="DPA41" s="124"/>
      <c r="DPB41"/>
      <c r="DPC41" s="124"/>
      <c r="DPD41"/>
      <c r="DPE41" s="124"/>
      <c r="DPF41"/>
      <c r="DPG41" s="124"/>
      <c r="DPH41"/>
      <c r="DPI41" s="124"/>
      <c r="DPJ41"/>
      <c r="DPK41" s="124"/>
      <c r="DPL41"/>
      <c r="DPM41" s="124"/>
      <c r="DPN41"/>
      <c r="DPO41" s="124"/>
      <c r="DPP41"/>
      <c r="DPQ41" s="124"/>
      <c r="DPR41"/>
      <c r="DPS41" s="124"/>
      <c r="DPT41"/>
      <c r="DPU41" s="124"/>
      <c r="DPV41"/>
      <c r="DPW41" s="124"/>
      <c r="DPX41"/>
      <c r="DPY41" s="124"/>
      <c r="DPZ41"/>
      <c r="DQA41" s="124"/>
      <c r="DQB41"/>
      <c r="DQC41" s="124"/>
      <c r="DQD41"/>
      <c r="DQE41" s="124"/>
      <c r="DQF41"/>
      <c r="DQG41" s="124"/>
      <c r="DQH41"/>
      <c r="DQI41" s="124"/>
      <c r="DQJ41"/>
      <c r="DQK41" s="124"/>
      <c r="DQL41"/>
      <c r="DQM41" s="124"/>
      <c r="DQN41"/>
      <c r="DQO41" s="124"/>
      <c r="DQP41"/>
      <c r="DQQ41" s="124"/>
      <c r="DQR41"/>
      <c r="DQS41" s="124"/>
      <c r="DQT41"/>
      <c r="DQU41" s="124"/>
      <c r="DQV41"/>
      <c r="DQW41" s="124"/>
      <c r="DQX41"/>
      <c r="DQY41" s="124"/>
      <c r="DQZ41"/>
      <c r="DRA41" s="124"/>
      <c r="DRB41"/>
      <c r="DRC41" s="124"/>
      <c r="DRD41"/>
      <c r="DRE41" s="124"/>
      <c r="DRF41"/>
      <c r="DRG41" s="124"/>
      <c r="DRH41"/>
      <c r="DRI41" s="124"/>
      <c r="DRJ41"/>
      <c r="DRK41" s="124"/>
      <c r="DRL41"/>
      <c r="DRM41" s="124"/>
      <c r="DRN41"/>
      <c r="DRO41" s="124"/>
      <c r="DRP41"/>
      <c r="DRQ41" s="124"/>
      <c r="DRR41"/>
      <c r="DRS41" s="124"/>
      <c r="DRT41"/>
      <c r="DRU41" s="124"/>
      <c r="DRV41"/>
      <c r="DRW41" s="124"/>
      <c r="DRX41"/>
      <c r="DRY41" s="124"/>
      <c r="DRZ41"/>
      <c r="DSA41" s="124"/>
      <c r="DSB41"/>
      <c r="DSC41" s="124"/>
      <c r="DSD41"/>
      <c r="DSE41" s="124"/>
      <c r="DSF41"/>
      <c r="DSG41" s="124"/>
      <c r="DSH41"/>
      <c r="DSI41" s="124"/>
      <c r="DSJ41"/>
      <c r="DSK41" s="124"/>
      <c r="DSL41"/>
      <c r="DSM41" s="124"/>
      <c r="DSN41"/>
      <c r="DSO41" s="124"/>
      <c r="DSP41"/>
      <c r="DSQ41" s="124"/>
      <c r="DSR41"/>
      <c r="DSS41" s="124"/>
      <c r="DST41"/>
      <c r="DSU41" s="124"/>
      <c r="DSV41"/>
      <c r="DSW41" s="124"/>
      <c r="DSX41"/>
      <c r="DSY41" s="124"/>
      <c r="DSZ41"/>
      <c r="DTA41" s="124"/>
      <c r="DTB41"/>
      <c r="DTC41" s="124"/>
      <c r="DTD41"/>
      <c r="DTE41" s="124"/>
      <c r="DTF41"/>
      <c r="DTG41" s="124"/>
      <c r="DTH41"/>
      <c r="DTI41" s="124"/>
      <c r="DTJ41"/>
      <c r="DTK41" s="124"/>
      <c r="DTL41"/>
      <c r="DTM41" s="124"/>
      <c r="DTN41"/>
      <c r="DTO41" s="124"/>
      <c r="DTP41"/>
      <c r="DTQ41" s="124"/>
      <c r="DTR41"/>
      <c r="DTS41" s="124"/>
      <c r="DTT41"/>
      <c r="DTU41" s="124"/>
      <c r="DTV41"/>
      <c r="DTW41" s="124"/>
      <c r="DTX41"/>
      <c r="DTY41" s="124"/>
      <c r="DTZ41"/>
      <c r="DUA41" s="124"/>
      <c r="DUB41"/>
      <c r="DUC41" s="124"/>
      <c r="DUD41"/>
      <c r="DUE41" s="124"/>
      <c r="DUF41"/>
      <c r="DUG41" s="124"/>
      <c r="DUH41"/>
      <c r="DUI41" s="124"/>
      <c r="DUJ41"/>
      <c r="DUK41" s="124"/>
      <c r="DUL41"/>
      <c r="DUM41" s="124"/>
      <c r="DUN41"/>
      <c r="DUO41" s="124"/>
      <c r="DUP41"/>
      <c r="DUQ41" s="124"/>
      <c r="DUR41"/>
      <c r="DUS41" s="124"/>
      <c r="DUT41"/>
      <c r="DUU41" s="124"/>
      <c r="DUV41"/>
      <c r="DUW41" s="124"/>
      <c r="DUX41"/>
      <c r="DUY41" s="124"/>
      <c r="DUZ41"/>
      <c r="DVA41" s="124"/>
      <c r="DVB41"/>
      <c r="DVC41" s="124"/>
      <c r="DVD41"/>
      <c r="DVE41" s="124"/>
      <c r="DVF41"/>
      <c r="DVG41" s="124"/>
      <c r="DVH41"/>
      <c r="DVI41" s="124"/>
      <c r="DVJ41"/>
      <c r="DVK41" s="124"/>
      <c r="DVL41"/>
      <c r="DVM41" s="124"/>
      <c r="DVN41"/>
      <c r="DVO41" s="124"/>
      <c r="DVP41"/>
      <c r="DVQ41" s="124"/>
      <c r="DVR41"/>
      <c r="DVS41" s="124"/>
      <c r="DVT41"/>
      <c r="DVU41" s="124"/>
      <c r="DVV41"/>
      <c r="DVW41" s="124"/>
      <c r="DVX41"/>
      <c r="DVY41" s="124"/>
      <c r="DVZ41"/>
      <c r="DWA41" s="124"/>
      <c r="DWB41"/>
      <c r="DWC41" s="124"/>
      <c r="DWD41"/>
      <c r="DWE41" s="124"/>
      <c r="DWF41"/>
      <c r="DWG41" s="124"/>
      <c r="DWH41"/>
      <c r="DWI41" s="124"/>
      <c r="DWJ41"/>
      <c r="DWK41" s="124"/>
      <c r="DWL41"/>
      <c r="DWM41" s="124"/>
      <c r="DWN41"/>
      <c r="DWO41" s="124"/>
      <c r="DWP41"/>
      <c r="DWQ41" s="124"/>
      <c r="DWR41"/>
      <c r="DWS41" s="124"/>
      <c r="DWT41"/>
      <c r="DWU41" s="124"/>
      <c r="DWV41"/>
      <c r="DWW41" s="124"/>
      <c r="DWX41"/>
      <c r="DWY41" s="124"/>
      <c r="DWZ41"/>
      <c r="DXA41" s="124"/>
      <c r="DXB41"/>
      <c r="DXC41" s="124"/>
      <c r="DXD41"/>
      <c r="DXE41" s="124"/>
      <c r="DXF41"/>
      <c r="DXG41" s="124"/>
      <c r="DXH41"/>
      <c r="DXI41" s="124"/>
      <c r="DXJ41"/>
      <c r="DXK41" s="124"/>
      <c r="DXL41"/>
      <c r="DXM41" s="124"/>
      <c r="DXN41"/>
      <c r="DXO41" s="124"/>
      <c r="DXP41"/>
      <c r="DXQ41" s="124"/>
      <c r="DXR41"/>
      <c r="DXS41" s="124"/>
      <c r="DXT41"/>
      <c r="DXU41" s="124"/>
      <c r="DXV41"/>
      <c r="DXW41" s="124"/>
      <c r="DXX41"/>
      <c r="DXY41" s="124"/>
      <c r="DXZ41"/>
      <c r="DYA41" s="124"/>
      <c r="DYB41"/>
      <c r="DYC41" s="124"/>
      <c r="DYD41"/>
      <c r="DYE41" s="124"/>
      <c r="DYF41"/>
      <c r="DYG41" s="124"/>
      <c r="DYH41"/>
      <c r="DYI41" s="124"/>
      <c r="DYJ41"/>
      <c r="DYK41" s="124"/>
      <c r="DYL41"/>
      <c r="DYM41" s="124"/>
      <c r="DYN41"/>
      <c r="DYO41" s="124"/>
      <c r="DYP41"/>
      <c r="DYQ41" s="124"/>
      <c r="DYR41"/>
      <c r="DYS41" s="124"/>
      <c r="DYT41"/>
      <c r="DYU41" s="124"/>
      <c r="DYV41"/>
      <c r="DYW41" s="124"/>
      <c r="DYX41"/>
      <c r="DYY41" s="124"/>
      <c r="DYZ41"/>
      <c r="DZA41" s="124"/>
      <c r="DZB41"/>
      <c r="DZC41" s="124"/>
      <c r="DZD41"/>
      <c r="DZE41" s="124"/>
      <c r="DZF41"/>
      <c r="DZG41" s="124"/>
      <c r="DZH41"/>
      <c r="DZI41" s="124"/>
      <c r="DZJ41"/>
      <c r="DZK41" s="124"/>
      <c r="DZL41"/>
      <c r="DZM41" s="124"/>
      <c r="DZN41"/>
      <c r="DZO41" s="124"/>
      <c r="DZP41"/>
      <c r="DZQ41" s="124"/>
      <c r="DZR41"/>
      <c r="DZS41" s="124"/>
      <c r="DZT41"/>
      <c r="DZU41" s="124"/>
      <c r="DZV41"/>
      <c r="DZW41" s="124"/>
      <c r="DZX41"/>
      <c r="DZY41" s="124"/>
      <c r="DZZ41"/>
      <c r="EAA41" s="124"/>
      <c r="EAB41"/>
      <c r="EAC41" s="124"/>
      <c r="EAD41"/>
      <c r="EAE41" s="124"/>
      <c r="EAF41"/>
      <c r="EAG41" s="124"/>
      <c r="EAH41"/>
      <c r="EAI41" s="124"/>
      <c r="EAJ41"/>
      <c r="EAK41" s="124"/>
      <c r="EAL41"/>
      <c r="EAM41" s="124"/>
      <c r="EAN41"/>
      <c r="EAO41" s="124"/>
      <c r="EAP41"/>
      <c r="EAQ41" s="124"/>
      <c r="EAR41"/>
      <c r="EAS41" s="124"/>
      <c r="EAT41"/>
      <c r="EAU41" s="124"/>
      <c r="EAV41"/>
      <c r="EAW41" s="124"/>
      <c r="EAX41"/>
      <c r="EAY41" s="124"/>
      <c r="EAZ41"/>
      <c r="EBA41" s="124"/>
      <c r="EBB41"/>
      <c r="EBC41" s="124"/>
      <c r="EBD41"/>
      <c r="EBE41" s="124"/>
      <c r="EBF41"/>
      <c r="EBG41" s="124"/>
      <c r="EBH41"/>
      <c r="EBI41" s="124"/>
      <c r="EBJ41"/>
      <c r="EBK41" s="124"/>
      <c r="EBL41"/>
      <c r="EBM41" s="124"/>
      <c r="EBN41"/>
      <c r="EBO41" s="124"/>
      <c r="EBP41"/>
      <c r="EBQ41" s="124"/>
      <c r="EBR41"/>
      <c r="EBS41" s="124"/>
      <c r="EBT41"/>
      <c r="EBU41" s="124"/>
      <c r="EBV41"/>
      <c r="EBW41" s="124"/>
      <c r="EBX41"/>
      <c r="EBY41" s="124"/>
      <c r="EBZ41"/>
      <c r="ECA41" s="124"/>
      <c r="ECB41"/>
      <c r="ECC41" s="124"/>
      <c r="ECD41"/>
      <c r="ECE41" s="124"/>
      <c r="ECF41"/>
      <c r="ECG41" s="124"/>
      <c r="ECH41"/>
      <c r="ECI41" s="124"/>
      <c r="ECJ41"/>
      <c r="ECK41" s="124"/>
      <c r="ECL41"/>
      <c r="ECM41" s="124"/>
      <c r="ECN41"/>
      <c r="ECO41" s="124"/>
      <c r="ECP41"/>
      <c r="ECQ41" s="124"/>
      <c r="ECR41"/>
      <c r="ECS41" s="124"/>
      <c r="ECT41"/>
      <c r="ECU41" s="124"/>
      <c r="ECV41"/>
      <c r="ECW41" s="124"/>
      <c r="ECX41"/>
      <c r="ECY41" s="124"/>
      <c r="ECZ41"/>
      <c r="EDA41" s="124"/>
      <c r="EDB41"/>
      <c r="EDC41" s="124"/>
      <c r="EDD41"/>
      <c r="EDE41" s="124"/>
      <c r="EDF41"/>
      <c r="EDG41" s="124"/>
      <c r="EDH41"/>
      <c r="EDI41" s="124"/>
      <c r="EDJ41"/>
      <c r="EDK41" s="124"/>
      <c r="EDL41"/>
      <c r="EDM41" s="124"/>
      <c r="EDN41"/>
      <c r="EDO41" s="124"/>
      <c r="EDP41"/>
      <c r="EDQ41" s="124"/>
      <c r="EDR41"/>
      <c r="EDS41" s="124"/>
      <c r="EDT41"/>
      <c r="EDU41" s="124"/>
      <c r="EDV41"/>
      <c r="EDW41" s="124"/>
      <c r="EDX41"/>
      <c r="EDY41" s="124"/>
      <c r="EDZ41"/>
      <c r="EEA41" s="124"/>
      <c r="EEB41"/>
      <c r="EEC41" s="124"/>
      <c r="EED41"/>
      <c r="EEE41" s="124"/>
      <c r="EEF41"/>
      <c r="EEG41" s="124"/>
      <c r="EEH41"/>
      <c r="EEI41" s="124"/>
      <c r="EEJ41"/>
      <c r="EEK41" s="124"/>
      <c r="EEL41"/>
      <c r="EEM41" s="124"/>
      <c r="EEN41"/>
      <c r="EEO41" s="124"/>
      <c r="EEP41"/>
      <c r="EEQ41" s="124"/>
      <c r="EER41"/>
      <c r="EES41" s="124"/>
      <c r="EET41"/>
      <c r="EEU41" s="124"/>
      <c r="EEV41"/>
      <c r="EEW41" s="124"/>
      <c r="EEX41"/>
      <c r="EEY41" s="124"/>
      <c r="EEZ41"/>
      <c r="EFA41" s="124"/>
      <c r="EFB41"/>
      <c r="EFC41" s="124"/>
      <c r="EFD41"/>
      <c r="EFE41" s="124"/>
      <c r="EFF41"/>
      <c r="EFG41" s="124"/>
      <c r="EFH41"/>
      <c r="EFI41" s="124"/>
      <c r="EFJ41"/>
      <c r="EFK41" s="124"/>
      <c r="EFL41"/>
      <c r="EFM41" s="124"/>
      <c r="EFN41"/>
      <c r="EFO41" s="124"/>
      <c r="EFP41"/>
      <c r="EFQ41" s="124"/>
      <c r="EFR41"/>
      <c r="EFS41" s="124"/>
      <c r="EFT41"/>
      <c r="EFU41" s="124"/>
      <c r="EFV41"/>
      <c r="EFW41" s="124"/>
      <c r="EFX41"/>
      <c r="EFY41" s="124"/>
      <c r="EFZ41"/>
      <c r="EGA41" s="124"/>
      <c r="EGB41"/>
      <c r="EGC41" s="124"/>
      <c r="EGD41"/>
      <c r="EGE41" s="124"/>
      <c r="EGF41"/>
      <c r="EGG41" s="124"/>
      <c r="EGH41"/>
      <c r="EGI41" s="124"/>
      <c r="EGJ41"/>
      <c r="EGK41" s="124"/>
      <c r="EGL41"/>
      <c r="EGM41" s="124"/>
      <c r="EGN41"/>
      <c r="EGO41" s="124"/>
      <c r="EGP41"/>
      <c r="EGQ41" s="124"/>
      <c r="EGR41"/>
      <c r="EGS41" s="124"/>
      <c r="EGT41"/>
      <c r="EGU41" s="124"/>
      <c r="EGV41"/>
      <c r="EGW41" s="124"/>
      <c r="EGX41"/>
      <c r="EGY41" s="124"/>
      <c r="EGZ41"/>
      <c r="EHA41" s="124"/>
      <c r="EHB41"/>
      <c r="EHC41" s="124"/>
      <c r="EHD41"/>
      <c r="EHE41" s="124"/>
      <c r="EHF41"/>
      <c r="EHG41" s="124"/>
      <c r="EHH41"/>
      <c r="EHI41" s="124"/>
      <c r="EHJ41"/>
      <c r="EHK41" s="124"/>
      <c r="EHL41"/>
      <c r="EHM41" s="124"/>
      <c r="EHN41"/>
      <c r="EHO41" s="124"/>
      <c r="EHP41"/>
      <c r="EHQ41" s="124"/>
      <c r="EHR41"/>
      <c r="EHS41" s="124"/>
      <c r="EHT41"/>
      <c r="EHU41" s="124"/>
      <c r="EHV41"/>
      <c r="EHW41" s="124"/>
      <c r="EHX41"/>
      <c r="EHY41" s="124"/>
      <c r="EHZ41"/>
      <c r="EIA41" s="124"/>
      <c r="EIB41"/>
      <c r="EIC41" s="124"/>
      <c r="EID41"/>
      <c r="EIE41" s="124"/>
      <c r="EIF41"/>
      <c r="EIG41" s="124"/>
      <c r="EIH41"/>
      <c r="EII41" s="124"/>
      <c r="EIJ41"/>
      <c r="EIK41" s="124"/>
      <c r="EIL41"/>
      <c r="EIM41" s="124"/>
      <c r="EIN41"/>
      <c r="EIO41" s="124"/>
      <c r="EIP41"/>
      <c r="EIQ41" s="124"/>
      <c r="EIR41"/>
      <c r="EIS41" s="124"/>
      <c r="EIT41"/>
      <c r="EIU41" s="124"/>
      <c r="EIV41"/>
      <c r="EIW41" s="124"/>
      <c r="EIX41"/>
      <c r="EIY41" s="124"/>
      <c r="EIZ41"/>
      <c r="EJA41" s="124"/>
      <c r="EJB41"/>
      <c r="EJC41" s="124"/>
      <c r="EJD41"/>
      <c r="EJE41" s="124"/>
      <c r="EJF41"/>
      <c r="EJG41" s="124"/>
      <c r="EJH41"/>
      <c r="EJI41" s="124"/>
      <c r="EJJ41"/>
      <c r="EJK41" s="124"/>
      <c r="EJL41"/>
      <c r="EJM41" s="124"/>
      <c r="EJN41"/>
      <c r="EJO41" s="124"/>
      <c r="EJP41"/>
      <c r="EJQ41" s="124"/>
      <c r="EJR41"/>
      <c r="EJS41" s="124"/>
      <c r="EJT41"/>
      <c r="EJU41" s="124"/>
      <c r="EJV41"/>
      <c r="EJW41" s="124"/>
      <c r="EJX41"/>
      <c r="EJY41" s="124"/>
      <c r="EJZ41"/>
      <c r="EKA41" s="124"/>
      <c r="EKB41"/>
      <c r="EKC41" s="124"/>
      <c r="EKD41"/>
      <c r="EKE41" s="124"/>
      <c r="EKF41"/>
      <c r="EKG41" s="124"/>
      <c r="EKH41"/>
      <c r="EKI41" s="124"/>
      <c r="EKJ41"/>
      <c r="EKK41" s="124"/>
      <c r="EKL41"/>
      <c r="EKM41" s="124"/>
      <c r="EKN41"/>
      <c r="EKO41" s="124"/>
      <c r="EKP41"/>
      <c r="EKQ41" s="124"/>
      <c r="EKR41"/>
      <c r="EKS41" s="124"/>
      <c r="EKT41"/>
      <c r="EKU41" s="124"/>
      <c r="EKV41"/>
      <c r="EKW41" s="124"/>
      <c r="EKX41"/>
      <c r="EKY41" s="124"/>
      <c r="EKZ41"/>
      <c r="ELA41" s="124"/>
      <c r="ELB41"/>
      <c r="ELC41" s="124"/>
      <c r="ELD41"/>
      <c r="ELE41" s="124"/>
      <c r="ELF41"/>
      <c r="ELG41" s="124"/>
      <c r="ELH41"/>
      <c r="ELI41" s="124"/>
      <c r="ELJ41"/>
      <c r="ELK41" s="124"/>
      <c r="ELL41"/>
      <c r="ELM41" s="124"/>
      <c r="ELN41"/>
      <c r="ELO41" s="124"/>
      <c r="ELP41"/>
      <c r="ELQ41" s="124"/>
      <c r="ELR41"/>
      <c r="ELS41" s="124"/>
      <c r="ELT41"/>
      <c r="ELU41" s="124"/>
      <c r="ELV41"/>
      <c r="ELW41" s="124"/>
      <c r="ELX41"/>
      <c r="ELY41" s="124"/>
      <c r="ELZ41"/>
      <c r="EMA41" s="124"/>
      <c r="EMB41"/>
      <c r="EMC41" s="124"/>
      <c r="EMD41"/>
      <c r="EME41" s="124"/>
      <c r="EMF41"/>
      <c r="EMG41" s="124"/>
      <c r="EMH41"/>
      <c r="EMI41" s="124"/>
      <c r="EMJ41"/>
      <c r="EMK41" s="124"/>
      <c r="EML41"/>
      <c r="EMM41" s="124"/>
      <c r="EMN41"/>
      <c r="EMO41" s="124"/>
      <c r="EMP41"/>
      <c r="EMQ41" s="124"/>
      <c r="EMR41"/>
      <c r="EMS41" s="124"/>
      <c r="EMT41"/>
      <c r="EMU41" s="124"/>
      <c r="EMV41"/>
      <c r="EMW41" s="124"/>
      <c r="EMX41"/>
      <c r="EMY41" s="124"/>
      <c r="EMZ41"/>
      <c r="ENA41" s="124"/>
      <c r="ENB41"/>
      <c r="ENC41" s="124"/>
      <c r="END41"/>
      <c r="ENE41" s="124"/>
      <c r="ENF41"/>
      <c r="ENG41" s="124"/>
      <c r="ENH41"/>
      <c r="ENI41" s="124"/>
      <c r="ENJ41"/>
      <c r="ENK41" s="124"/>
      <c r="ENL41"/>
      <c r="ENM41" s="124"/>
      <c r="ENN41"/>
      <c r="ENO41" s="124"/>
      <c r="ENP41"/>
      <c r="ENQ41" s="124"/>
      <c r="ENR41"/>
      <c r="ENS41" s="124"/>
      <c r="ENT41"/>
      <c r="ENU41" s="124"/>
      <c r="ENV41"/>
      <c r="ENW41" s="124"/>
      <c r="ENX41"/>
      <c r="ENY41" s="124"/>
      <c r="ENZ41"/>
      <c r="EOA41" s="124"/>
      <c r="EOB41"/>
      <c r="EOC41" s="124"/>
      <c r="EOD41"/>
      <c r="EOE41" s="124"/>
      <c r="EOF41"/>
      <c r="EOG41" s="124"/>
      <c r="EOH41"/>
      <c r="EOI41" s="124"/>
      <c r="EOJ41"/>
      <c r="EOK41" s="124"/>
      <c r="EOL41"/>
      <c r="EOM41" s="124"/>
      <c r="EON41"/>
      <c r="EOO41" s="124"/>
      <c r="EOP41"/>
      <c r="EOQ41" s="124"/>
      <c r="EOR41"/>
      <c r="EOS41" s="124"/>
      <c r="EOT41"/>
      <c r="EOU41" s="124"/>
      <c r="EOV41"/>
      <c r="EOW41" s="124"/>
      <c r="EOX41"/>
      <c r="EOY41" s="124"/>
      <c r="EOZ41"/>
      <c r="EPA41" s="124"/>
      <c r="EPB41"/>
      <c r="EPC41" s="124"/>
      <c r="EPD41"/>
      <c r="EPE41" s="124"/>
      <c r="EPF41"/>
      <c r="EPG41" s="124"/>
      <c r="EPH41"/>
      <c r="EPI41" s="124"/>
      <c r="EPJ41"/>
      <c r="EPK41" s="124"/>
      <c r="EPL41"/>
      <c r="EPM41" s="124"/>
      <c r="EPN41"/>
      <c r="EPO41" s="124"/>
      <c r="EPP41"/>
      <c r="EPQ41" s="124"/>
      <c r="EPR41"/>
      <c r="EPS41" s="124"/>
      <c r="EPT41"/>
      <c r="EPU41" s="124"/>
      <c r="EPV41"/>
      <c r="EPW41" s="124"/>
      <c r="EPX41"/>
      <c r="EPY41" s="124"/>
      <c r="EPZ41"/>
      <c r="EQA41" s="124"/>
      <c r="EQB41"/>
      <c r="EQC41" s="124"/>
      <c r="EQD41"/>
      <c r="EQE41" s="124"/>
      <c r="EQF41"/>
      <c r="EQG41" s="124"/>
      <c r="EQH41"/>
      <c r="EQI41" s="124"/>
      <c r="EQJ41"/>
      <c r="EQK41" s="124"/>
      <c r="EQL41"/>
      <c r="EQM41" s="124"/>
      <c r="EQN41"/>
      <c r="EQO41" s="124"/>
      <c r="EQP41"/>
      <c r="EQQ41" s="124"/>
      <c r="EQR41"/>
      <c r="EQS41" s="124"/>
      <c r="EQT41"/>
      <c r="EQU41" s="124"/>
      <c r="EQV41"/>
      <c r="EQW41" s="124"/>
      <c r="EQX41"/>
      <c r="EQY41" s="124"/>
      <c r="EQZ41"/>
      <c r="ERA41" s="124"/>
      <c r="ERB41"/>
      <c r="ERC41" s="124"/>
      <c r="ERD41"/>
      <c r="ERE41" s="124"/>
      <c r="ERF41"/>
      <c r="ERG41" s="124"/>
      <c r="ERH41"/>
      <c r="ERI41" s="124"/>
      <c r="ERJ41"/>
      <c r="ERK41" s="124"/>
      <c r="ERL41"/>
      <c r="ERM41" s="124"/>
      <c r="ERN41"/>
      <c r="ERO41" s="124"/>
      <c r="ERP41"/>
      <c r="ERQ41" s="124"/>
      <c r="ERR41"/>
      <c r="ERS41" s="124"/>
      <c r="ERT41"/>
      <c r="ERU41" s="124"/>
      <c r="ERV41"/>
      <c r="ERW41" s="124"/>
      <c r="ERX41"/>
      <c r="ERY41" s="124"/>
      <c r="ERZ41"/>
      <c r="ESA41" s="124"/>
      <c r="ESB41"/>
      <c r="ESC41" s="124"/>
      <c r="ESD41"/>
      <c r="ESE41" s="124"/>
      <c r="ESF41"/>
      <c r="ESG41" s="124"/>
      <c r="ESH41"/>
      <c r="ESI41" s="124"/>
      <c r="ESJ41"/>
      <c r="ESK41" s="124"/>
      <c r="ESL41"/>
      <c r="ESM41" s="124"/>
      <c r="ESN41"/>
      <c r="ESO41" s="124"/>
      <c r="ESP41"/>
      <c r="ESQ41" s="124"/>
      <c r="ESR41"/>
      <c r="ESS41" s="124"/>
      <c r="EST41"/>
      <c r="ESU41" s="124"/>
      <c r="ESV41"/>
      <c r="ESW41" s="124"/>
      <c r="ESX41"/>
      <c r="ESY41" s="124"/>
      <c r="ESZ41"/>
      <c r="ETA41" s="124"/>
      <c r="ETB41"/>
      <c r="ETC41" s="124"/>
      <c r="ETD41"/>
      <c r="ETE41" s="124"/>
      <c r="ETF41"/>
      <c r="ETG41" s="124"/>
      <c r="ETH41"/>
      <c r="ETI41" s="124"/>
      <c r="ETJ41"/>
      <c r="ETK41" s="124"/>
      <c r="ETL41"/>
      <c r="ETM41" s="124"/>
      <c r="ETN41"/>
      <c r="ETO41" s="124"/>
      <c r="ETP41"/>
      <c r="ETQ41" s="124"/>
      <c r="ETR41"/>
      <c r="ETS41" s="124"/>
      <c r="ETT41"/>
      <c r="ETU41" s="124"/>
      <c r="ETV41"/>
      <c r="ETW41" s="124"/>
      <c r="ETX41"/>
      <c r="ETY41" s="124"/>
      <c r="ETZ41"/>
      <c r="EUA41" s="124"/>
      <c r="EUB41"/>
      <c r="EUC41" s="124"/>
      <c r="EUD41"/>
      <c r="EUE41" s="124"/>
      <c r="EUF41"/>
      <c r="EUG41" s="124"/>
      <c r="EUH41"/>
      <c r="EUI41" s="124"/>
      <c r="EUJ41"/>
      <c r="EUK41" s="124"/>
      <c r="EUL41"/>
      <c r="EUM41" s="124"/>
      <c r="EUN41"/>
      <c r="EUO41" s="124"/>
      <c r="EUP41"/>
      <c r="EUQ41" s="124"/>
      <c r="EUR41"/>
      <c r="EUS41" s="124"/>
      <c r="EUT41"/>
      <c r="EUU41" s="124"/>
      <c r="EUV41"/>
      <c r="EUW41" s="124"/>
      <c r="EUX41"/>
      <c r="EUY41" s="124"/>
      <c r="EUZ41"/>
      <c r="EVA41" s="124"/>
      <c r="EVB41"/>
      <c r="EVC41" s="124"/>
      <c r="EVD41"/>
      <c r="EVE41" s="124"/>
      <c r="EVF41"/>
      <c r="EVG41" s="124"/>
      <c r="EVH41"/>
      <c r="EVI41" s="124"/>
      <c r="EVJ41"/>
      <c r="EVK41" s="124"/>
      <c r="EVL41"/>
      <c r="EVM41" s="124"/>
      <c r="EVN41"/>
      <c r="EVO41" s="124"/>
      <c r="EVP41"/>
      <c r="EVQ41" s="124"/>
      <c r="EVR41"/>
      <c r="EVS41" s="124"/>
      <c r="EVT41"/>
      <c r="EVU41" s="124"/>
      <c r="EVV41"/>
      <c r="EVW41" s="124"/>
      <c r="EVX41"/>
      <c r="EVY41" s="124"/>
      <c r="EVZ41"/>
      <c r="EWA41" s="124"/>
      <c r="EWB41"/>
      <c r="EWC41" s="124"/>
      <c r="EWD41"/>
      <c r="EWE41" s="124"/>
      <c r="EWF41"/>
      <c r="EWG41" s="124"/>
      <c r="EWH41"/>
      <c r="EWI41" s="124"/>
      <c r="EWJ41"/>
      <c r="EWK41" s="124"/>
      <c r="EWL41"/>
      <c r="EWM41" s="124"/>
      <c r="EWN41"/>
      <c r="EWO41" s="124"/>
      <c r="EWP41"/>
      <c r="EWQ41" s="124"/>
      <c r="EWR41"/>
      <c r="EWS41" s="124"/>
      <c r="EWT41"/>
      <c r="EWU41" s="124"/>
      <c r="EWV41"/>
      <c r="EWW41" s="124"/>
      <c r="EWX41"/>
      <c r="EWY41" s="124"/>
      <c r="EWZ41"/>
      <c r="EXA41" s="124"/>
      <c r="EXB41"/>
      <c r="EXC41" s="124"/>
      <c r="EXD41"/>
      <c r="EXE41" s="124"/>
      <c r="EXF41"/>
      <c r="EXG41" s="124"/>
      <c r="EXH41"/>
      <c r="EXI41" s="124"/>
      <c r="EXJ41"/>
      <c r="EXK41" s="124"/>
      <c r="EXL41"/>
      <c r="EXM41" s="124"/>
      <c r="EXN41"/>
      <c r="EXO41" s="124"/>
      <c r="EXP41"/>
      <c r="EXQ41" s="124"/>
      <c r="EXR41"/>
      <c r="EXS41" s="124"/>
      <c r="EXT41"/>
      <c r="EXU41" s="124"/>
      <c r="EXV41"/>
      <c r="EXW41" s="124"/>
      <c r="EXX41"/>
      <c r="EXY41" s="124"/>
      <c r="EXZ41"/>
      <c r="EYA41" s="124"/>
      <c r="EYB41"/>
      <c r="EYC41" s="124"/>
      <c r="EYD41"/>
      <c r="EYE41" s="124"/>
      <c r="EYF41"/>
      <c r="EYG41" s="124"/>
      <c r="EYH41"/>
      <c r="EYI41" s="124"/>
      <c r="EYJ41"/>
      <c r="EYK41" s="124"/>
      <c r="EYL41"/>
      <c r="EYM41" s="124"/>
      <c r="EYN41"/>
      <c r="EYO41" s="124"/>
      <c r="EYP41"/>
      <c r="EYQ41" s="124"/>
      <c r="EYR41"/>
      <c r="EYS41" s="124"/>
      <c r="EYT41"/>
      <c r="EYU41" s="124"/>
      <c r="EYV41"/>
      <c r="EYW41" s="124"/>
      <c r="EYX41"/>
      <c r="EYY41" s="124"/>
      <c r="EYZ41"/>
      <c r="EZA41" s="124"/>
      <c r="EZB41"/>
      <c r="EZC41" s="124"/>
      <c r="EZD41"/>
      <c r="EZE41" s="124"/>
      <c r="EZF41"/>
      <c r="EZG41" s="124"/>
      <c r="EZH41"/>
      <c r="EZI41" s="124"/>
      <c r="EZJ41"/>
      <c r="EZK41" s="124"/>
      <c r="EZL41"/>
      <c r="EZM41" s="124"/>
      <c r="EZN41"/>
      <c r="EZO41" s="124"/>
      <c r="EZP41"/>
      <c r="EZQ41" s="124"/>
      <c r="EZR41"/>
      <c r="EZS41" s="124"/>
      <c r="EZT41"/>
      <c r="EZU41" s="124"/>
      <c r="EZV41"/>
      <c r="EZW41" s="124"/>
      <c r="EZX41"/>
      <c r="EZY41" s="124"/>
      <c r="EZZ41"/>
      <c r="FAA41" s="124"/>
      <c r="FAB41"/>
      <c r="FAC41" s="124"/>
      <c r="FAD41"/>
      <c r="FAE41" s="124"/>
      <c r="FAF41"/>
      <c r="FAG41" s="124"/>
      <c r="FAH41"/>
      <c r="FAI41" s="124"/>
      <c r="FAJ41"/>
      <c r="FAK41" s="124"/>
      <c r="FAL41"/>
      <c r="FAM41" s="124"/>
      <c r="FAN41"/>
      <c r="FAO41" s="124"/>
      <c r="FAP41"/>
      <c r="FAQ41" s="124"/>
      <c r="FAR41"/>
      <c r="FAS41" s="124"/>
      <c r="FAT41"/>
      <c r="FAU41" s="124"/>
      <c r="FAV41"/>
      <c r="FAW41" s="124"/>
      <c r="FAX41"/>
      <c r="FAY41" s="124"/>
      <c r="FAZ41"/>
      <c r="FBA41" s="124"/>
      <c r="FBB41"/>
      <c r="FBC41" s="124"/>
      <c r="FBD41"/>
      <c r="FBE41" s="124"/>
      <c r="FBF41"/>
      <c r="FBG41" s="124"/>
      <c r="FBH41"/>
      <c r="FBI41" s="124"/>
      <c r="FBJ41"/>
      <c r="FBK41" s="124"/>
      <c r="FBL41"/>
      <c r="FBM41" s="124"/>
      <c r="FBN41"/>
      <c r="FBO41" s="124"/>
      <c r="FBP41"/>
      <c r="FBQ41" s="124"/>
      <c r="FBR41"/>
      <c r="FBS41" s="124"/>
      <c r="FBT41"/>
      <c r="FBU41" s="124"/>
      <c r="FBV41"/>
      <c r="FBW41" s="124"/>
      <c r="FBX41"/>
      <c r="FBY41" s="124"/>
      <c r="FBZ41"/>
      <c r="FCA41" s="124"/>
      <c r="FCB41"/>
      <c r="FCC41" s="124"/>
      <c r="FCD41"/>
      <c r="FCE41" s="124"/>
      <c r="FCF41"/>
      <c r="FCG41" s="124"/>
      <c r="FCH41"/>
      <c r="FCI41" s="124"/>
      <c r="FCJ41"/>
      <c r="FCK41" s="124"/>
      <c r="FCL41"/>
      <c r="FCM41" s="124"/>
      <c r="FCN41"/>
      <c r="FCO41" s="124"/>
      <c r="FCP41"/>
      <c r="FCQ41" s="124"/>
      <c r="FCR41"/>
      <c r="FCS41" s="124"/>
      <c r="FCT41"/>
      <c r="FCU41" s="124"/>
      <c r="FCV41"/>
      <c r="FCW41" s="124"/>
      <c r="FCX41"/>
      <c r="FCY41" s="124"/>
      <c r="FCZ41"/>
      <c r="FDA41" s="124"/>
      <c r="FDB41"/>
      <c r="FDC41" s="124"/>
      <c r="FDD41"/>
      <c r="FDE41" s="124"/>
      <c r="FDF41"/>
      <c r="FDG41" s="124"/>
      <c r="FDH41"/>
      <c r="FDI41" s="124"/>
      <c r="FDJ41"/>
      <c r="FDK41" s="124"/>
      <c r="FDL41"/>
      <c r="FDM41" s="124"/>
      <c r="FDN41"/>
      <c r="FDO41" s="124"/>
      <c r="FDP41"/>
      <c r="FDQ41" s="124"/>
      <c r="FDR41"/>
      <c r="FDS41" s="124"/>
      <c r="FDT41"/>
      <c r="FDU41" s="124"/>
      <c r="FDV41"/>
      <c r="FDW41" s="124"/>
      <c r="FDX41"/>
      <c r="FDY41" s="124"/>
      <c r="FDZ41"/>
      <c r="FEA41" s="124"/>
      <c r="FEB41"/>
      <c r="FEC41" s="124"/>
      <c r="FED41"/>
      <c r="FEE41" s="124"/>
      <c r="FEF41"/>
      <c r="FEG41" s="124"/>
      <c r="FEH41"/>
      <c r="FEI41" s="124"/>
      <c r="FEJ41"/>
      <c r="FEK41" s="124"/>
      <c r="FEL41"/>
      <c r="FEM41" s="124"/>
      <c r="FEN41"/>
      <c r="FEO41" s="124"/>
      <c r="FEP41"/>
      <c r="FEQ41" s="124"/>
      <c r="FER41"/>
      <c r="FES41" s="124"/>
      <c r="FET41"/>
      <c r="FEU41" s="124"/>
      <c r="FEV41"/>
      <c r="FEW41" s="124"/>
      <c r="FEX41"/>
      <c r="FEY41" s="124"/>
      <c r="FEZ41"/>
      <c r="FFA41" s="124"/>
      <c r="FFB41"/>
      <c r="FFC41" s="124"/>
      <c r="FFD41"/>
      <c r="FFE41" s="124"/>
      <c r="FFF41"/>
      <c r="FFG41" s="124"/>
      <c r="FFH41"/>
      <c r="FFI41" s="124"/>
      <c r="FFJ41"/>
      <c r="FFK41" s="124"/>
      <c r="FFL41"/>
      <c r="FFM41" s="124"/>
      <c r="FFN41"/>
      <c r="FFO41" s="124"/>
      <c r="FFP41"/>
      <c r="FFQ41" s="124"/>
      <c r="FFR41"/>
      <c r="FFS41" s="124"/>
      <c r="FFT41"/>
      <c r="FFU41" s="124"/>
      <c r="FFV41"/>
      <c r="FFW41" s="124"/>
      <c r="FFX41"/>
      <c r="FFY41" s="124"/>
      <c r="FFZ41"/>
      <c r="FGA41" s="124"/>
      <c r="FGB41"/>
      <c r="FGC41" s="124"/>
      <c r="FGD41"/>
      <c r="FGE41" s="124"/>
      <c r="FGF41"/>
      <c r="FGG41" s="124"/>
      <c r="FGH41"/>
      <c r="FGI41" s="124"/>
      <c r="FGJ41"/>
      <c r="FGK41" s="124"/>
      <c r="FGL41"/>
      <c r="FGM41" s="124"/>
      <c r="FGN41"/>
      <c r="FGO41" s="124"/>
      <c r="FGP41"/>
      <c r="FGQ41" s="124"/>
      <c r="FGR41"/>
      <c r="FGS41" s="124"/>
      <c r="FGT41"/>
      <c r="FGU41" s="124"/>
      <c r="FGV41"/>
      <c r="FGW41" s="124"/>
      <c r="FGX41"/>
      <c r="FGY41" s="124"/>
      <c r="FGZ41"/>
      <c r="FHA41" s="124"/>
      <c r="FHB41"/>
      <c r="FHC41" s="124"/>
      <c r="FHD41"/>
      <c r="FHE41" s="124"/>
      <c r="FHF41"/>
      <c r="FHG41" s="124"/>
      <c r="FHH41"/>
      <c r="FHI41" s="124"/>
      <c r="FHJ41"/>
      <c r="FHK41" s="124"/>
      <c r="FHL41"/>
      <c r="FHM41" s="124"/>
      <c r="FHN41"/>
      <c r="FHO41" s="124"/>
      <c r="FHP41"/>
      <c r="FHQ41" s="124"/>
      <c r="FHR41"/>
      <c r="FHS41" s="124"/>
      <c r="FHT41"/>
      <c r="FHU41" s="124"/>
      <c r="FHV41"/>
      <c r="FHW41" s="124"/>
      <c r="FHX41"/>
      <c r="FHY41" s="124"/>
      <c r="FHZ41"/>
      <c r="FIA41" s="124"/>
      <c r="FIB41"/>
      <c r="FIC41" s="124"/>
      <c r="FID41"/>
      <c r="FIE41" s="124"/>
      <c r="FIF41"/>
      <c r="FIG41" s="124"/>
      <c r="FIH41"/>
      <c r="FII41" s="124"/>
      <c r="FIJ41"/>
      <c r="FIK41" s="124"/>
      <c r="FIL41"/>
      <c r="FIM41" s="124"/>
      <c r="FIN41"/>
      <c r="FIO41" s="124"/>
      <c r="FIP41"/>
      <c r="FIQ41" s="124"/>
      <c r="FIR41"/>
      <c r="FIS41" s="124"/>
      <c r="FIT41"/>
      <c r="FIU41" s="124"/>
      <c r="FIV41"/>
      <c r="FIW41" s="124"/>
      <c r="FIX41"/>
      <c r="FIY41" s="124"/>
      <c r="FIZ41"/>
      <c r="FJA41" s="124"/>
      <c r="FJB41"/>
      <c r="FJC41" s="124"/>
      <c r="FJD41"/>
      <c r="FJE41" s="124"/>
      <c r="FJF41"/>
      <c r="FJG41" s="124"/>
      <c r="FJH41"/>
      <c r="FJI41" s="124"/>
      <c r="FJJ41"/>
      <c r="FJK41" s="124"/>
      <c r="FJL41"/>
      <c r="FJM41" s="124"/>
      <c r="FJN41"/>
      <c r="FJO41" s="124"/>
      <c r="FJP41"/>
      <c r="FJQ41" s="124"/>
      <c r="FJR41"/>
      <c r="FJS41" s="124"/>
      <c r="FJT41"/>
      <c r="FJU41" s="124"/>
      <c r="FJV41"/>
      <c r="FJW41" s="124"/>
      <c r="FJX41"/>
      <c r="FJY41" s="124"/>
      <c r="FJZ41"/>
      <c r="FKA41" s="124"/>
      <c r="FKB41"/>
      <c r="FKC41" s="124"/>
      <c r="FKD41"/>
      <c r="FKE41" s="124"/>
      <c r="FKF41"/>
      <c r="FKG41" s="124"/>
      <c r="FKH41"/>
      <c r="FKI41" s="124"/>
      <c r="FKJ41"/>
      <c r="FKK41" s="124"/>
      <c r="FKL41"/>
      <c r="FKM41" s="124"/>
      <c r="FKN41"/>
      <c r="FKO41" s="124"/>
      <c r="FKP41"/>
      <c r="FKQ41" s="124"/>
      <c r="FKR41"/>
      <c r="FKS41" s="124"/>
      <c r="FKT41"/>
      <c r="FKU41" s="124"/>
      <c r="FKV41"/>
      <c r="FKW41" s="124"/>
      <c r="FKX41"/>
      <c r="FKY41" s="124"/>
      <c r="FKZ41"/>
      <c r="FLA41" s="124"/>
      <c r="FLB41"/>
      <c r="FLC41" s="124"/>
      <c r="FLD41"/>
      <c r="FLE41" s="124"/>
      <c r="FLF41"/>
      <c r="FLG41" s="124"/>
      <c r="FLH41"/>
      <c r="FLI41" s="124"/>
      <c r="FLJ41"/>
      <c r="FLK41" s="124"/>
      <c r="FLL41"/>
      <c r="FLM41" s="124"/>
      <c r="FLN41"/>
      <c r="FLO41" s="124"/>
      <c r="FLP41"/>
      <c r="FLQ41" s="124"/>
      <c r="FLR41"/>
      <c r="FLS41" s="124"/>
      <c r="FLT41"/>
      <c r="FLU41" s="124"/>
      <c r="FLV41"/>
      <c r="FLW41" s="124"/>
      <c r="FLX41"/>
      <c r="FLY41" s="124"/>
      <c r="FLZ41"/>
      <c r="FMA41" s="124"/>
      <c r="FMB41"/>
      <c r="FMC41" s="124"/>
      <c r="FMD41"/>
      <c r="FME41" s="124"/>
      <c r="FMF41"/>
      <c r="FMG41" s="124"/>
      <c r="FMH41"/>
      <c r="FMI41" s="124"/>
      <c r="FMJ41"/>
      <c r="FMK41" s="124"/>
      <c r="FML41"/>
      <c r="FMM41" s="124"/>
      <c r="FMN41"/>
      <c r="FMO41" s="124"/>
      <c r="FMP41"/>
      <c r="FMQ41" s="124"/>
      <c r="FMR41"/>
      <c r="FMS41" s="124"/>
      <c r="FMT41"/>
      <c r="FMU41" s="124"/>
      <c r="FMV41"/>
      <c r="FMW41" s="124"/>
      <c r="FMX41"/>
      <c r="FMY41" s="124"/>
      <c r="FMZ41"/>
      <c r="FNA41" s="124"/>
      <c r="FNB41"/>
      <c r="FNC41" s="124"/>
      <c r="FND41"/>
      <c r="FNE41" s="124"/>
      <c r="FNF41"/>
      <c r="FNG41" s="124"/>
      <c r="FNH41"/>
      <c r="FNI41" s="124"/>
      <c r="FNJ41"/>
      <c r="FNK41" s="124"/>
      <c r="FNL41"/>
      <c r="FNM41" s="124"/>
      <c r="FNN41"/>
      <c r="FNO41" s="124"/>
      <c r="FNP41"/>
      <c r="FNQ41" s="124"/>
      <c r="FNR41"/>
      <c r="FNS41" s="124"/>
      <c r="FNT41"/>
      <c r="FNU41" s="124"/>
      <c r="FNV41"/>
      <c r="FNW41" s="124"/>
      <c r="FNX41"/>
      <c r="FNY41" s="124"/>
      <c r="FNZ41"/>
      <c r="FOA41" s="124"/>
      <c r="FOB41"/>
      <c r="FOC41" s="124"/>
      <c r="FOD41"/>
      <c r="FOE41" s="124"/>
      <c r="FOF41"/>
      <c r="FOG41" s="124"/>
      <c r="FOH41"/>
      <c r="FOI41" s="124"/>
      <c r="FOJ41"/>
      <c r="FOK41" s="124"/>
      <c r="FOL41"/>
      <c r="FOM41" s="124"/>
      <c r="FON41"/>
      <c r="FOO41" s="124"/>
      <c r="FOP41"/>
      <c r="FOQ41" s="124"/>
      <c r="FOR41"/>
      <c r="FOS41" s="124"/>
      <c r="FOT41"/>
      <c r="FOU41" s="124"/>
      <c r="FOV41"/>
      <c r="FOW41" s="124"/>
      <c r="FOX41"/>
      <c r="FOY41" s="124"/>
      <c r="FOZ41"/>
      <c r="FPA41" s="124"/>
      <c r="FPB41"/>
      <c r="FPC41" s="124"/>
      <c r="FPD41"/>
      <c r="FPE41" s="124"/>
      <c r="FPF41"/>
      <c r="FPG41" s="124"/>
      <c r="FPH41"/>
      <c r="FPI41" s="124"/>
      <c r="FPJ41"/>
      <c r="FPK41" s="124"/>
      <c r="FPL41"/>
      <c r="FPM41" s="124"/>
      <c r="FPN41"/>
      <c r="FPO41" s="124"/>
      <c r="FPP41"/>
      <c r="FPQ41" s="124"/>
      <c r="FPR41"/>
      <c r="FPS41" s="124"/>
      <c r="FPT41"/>
      <c r="FPU41" s="124"/>
      <c r="FPV41"/>
      <c r="FPW41" s="124"/>
      <c r="FPX41"/>
      <c r="FPY41" s="124"/>
      <c r="FPZ41"/>
      <c r="FQA41" s="124"/>
      <c r="FQB41"/>
      <c r="FQC41" s="124"/>
      <c r="FQD41"/>
      <c r="FQE41" s="124"/>
      <c r="FQF41"/>
      <c r="FQG41" s="124"/>
      <c r="FQH41"/>
      <c r="FQI41" s="124"/>
      <c r="FQJ41"/>
      <c r="FQK41" s="124"/>
      <c r="FQL41"/>
      <c r="FQM41" s="124"/>
      <c r="FQN41"/>
      <c r="FQO41" s="124"/>
      <c r="FQP41"/>
      <c r="FQQ41" s="124"/>
      <c r="FQR41"/>
      <c r="FQS41" s="124"/>
      <c r="FQT41"/>
      <c r="FQU41" s="124"/>
      <c r="FQV41"/>
      <c r="FQW41" s="124"/>
      <c r="FQX41"/>
      <c r="FQY41" s="124"/>
      <c r="FQZ41"/>
      <c r="FRA41" s="124"/>
      <c r="FRB41"/>
      <c r="FRC41" s="124"/>
      <c r="FRD41"/>
      <c r="FRE41" s="124"/>
      <c r="FRF41"/>
      <c r="FRG41" s="124"/>
      <c r="FRH41"/>
      <c r="FRI41" s="124"/>
      <c r="FRJ41"/>
      <c r="FRK41" s="124"/>
      <c r="FRL41"/>
      <c r="FRM41" s="124"/>
      <c r="FRN41"/>
      <c r="FRO41" s="124"/>
      <c r="FRP41"/>
      <c r="FRQ41" s="124"/>
      <c r="FRR41"/>
      <c r="FRS41" s="124"/>
      <c r="FRT41"/>
      <c r="FRU41" s="124"/>
      <c r="FRV41"/>
      <c r="FRW41" s="124"/>
      <c r="FRX41"/>
      <c r="FRY41" s="124"/>
      <c r="FRZ41"/>
      <c r="FSA41" s="124"/>
      <c r="FSB41"/>
      <c r="FSC41" s="124"/>
      <c r="FSD41"/>
      <c r="FSE41" s="124"/>
      <c r="FSF41"/>
      <c r="FSG41" s="124"/>
      <c r="FSH41"/>
      <c r="FSI41" s="124"/>
      <c r="FSJ41"/>
      <c r="FSK41" s="124"/>
      <c r="FSL41"/>
      <c r="FSM41" s="124"/>
      <c r="FSN41"/>
      <c r="FSO41" s="124"/>
      <c r="FSP41"/>
      <c r="FSQ41" s="124"/>
      <c r="FSR41"/>
      <c r="FSS41" s="124"/>
      <c r="FST41"/>
      <c r="FSU41" s="124"/>
      <c r="FSV41"/>
      <c r="FSW41" s="124"/>
      <c r="FSX41"/>
      <c r="FSY41" s="124"/>
      <c r="FSZ41"/>
      <c r="FTA41" s="124"/>
      <c r="FTB41"/>
      <c r="FTC41" s="124"/>
      <c r="FTD41"/>
      <c r="FTE41" s="124"/>
      <c r="FTF41"/>
      <c r="FTG41" s="124"/>
      <c r="FTH41"/>
      <c r="FTI41" s="124"/>
      <c r="FTJ41"/>
      <c r="FTK41" s="124"/>
      <c r="FTL41"/>
      <c r="FTM41" s="124"/>
      <c r="FTN41"/>
      <c r="FTO41" s="124"/>
      <c r="FTP41"/>
      <c r="FTQ41" s="124"/>
      <c r="FTR41"/>
      <c r="FTS41" s="124"/>
      <c r="FTT41"/>
      <c r="FTU41" s="124"/>
      <c r="FTV41"/>
      <c r="FTW41" s="124"/>
      <c r="FTX41"/>
      <c r="FTY41" s="124"/>
      <c r="FTZ41"/>
      <c r="FUA41" s="124"/>
      <c r="FUB41"/>
      <c r="FUC41" s="124"/>
      <c r="FUD41"/>
      <c r="FUE41" s="124"/>
      <c r="FUF41"/>
      <c r="FUG41" s="124"/>
      <c r="FUH41"/>
      <c r="FUI41" s="124"/>
      <c r="FUJ41"/>
      <c r="FUK41" s="124"/>
      <c r="FUL41"/>
      <c r="FUM41" s="124"/>
      <c r="FUN41"/>
      <c r="FUO41" s="124"/>
      <c r="FUP41"/>
      <c r="FUQ41" s="124"/>
      <c r="FUR41"/>
      <c r="FUS41" s="124"/>
      <c r="FUT41"/>
      <c r="FUU41" s="124"/>
      <c r="FUV41"/>
      <c r="FUW41" s="124"/>
      <c r="FUX41"/>
      <c r="FUY41" s="124"/>
      <c r="FUZ41"/>
      <c r="FVA41" s="124"/>
      <c r="FVB41"/>
      <c r="FVC41" s="124"/>
      <c r="FVD41"/>
      <c r="FVE41" s="124"/>
      <c r="FVF41"/>
      <c r="FVG41" s="124"/>
      <c r="FVH41"/>
      <c r="FVI41" s="124"/>
      <c r="FVJ41"/>
      <c r="FVK41" s="124"/>
      <c r="FVL41"/>
      <c r="FVM41" s="124"/>
      <c r="FVN41"/>
      <c r="FVO41" s="124"/>
      <c r="FVP41"/>
      <c r="FVQ41" s="124"/>
      <c r="FVR41"/>
      <c r="FVS41" s="124"/>
      <c r="FVT41"/>
      <c r="FVU41" s="124"/>
      <c r="FVV41"/>
      <c r="FVW41" s="124"/>
      <c r="FVX41"/>
      <c r="FVY41" s="124"/>
      <c r="FVZ41"/>
      <c r="FWA41" s="124"/>
      <c r="FWB41"/>
      <c r="FWC41" s="124"/>
      <c r="FWD41"/>
      <c r="FWE41" s="124"/>
      <c r="FWF41"/>
      <c r="FWG41" s="124"/>
      <c r="FWH41"/>
      <c r="FWI41" s="124"/>
      <c r="FWJ41"/>
      <c r="FWK41" s="124"/>
      <c r="FWL41"/>
      <c r="FWM41" s="124"/>
      <c r="FWN41"/>
      <c r="FWO41" s="124"/>
      <c r="FWP41"/>
      <c r="FWQ41" s="124"/>
      <c r="FWR41"/>
      <c r="FWS41" s="124"/>
      <c r="FWT41"/>
      <c r="FWU41" s="124"/>
      <c r="FWV41"/>
      <c r="FWW41" s="124"/>
      <c r="FWX41"/>
      <c r="FWY41" s="124"/>
      <c r="FWZ41"/>
      <c r="FXA41" s="124"/>
      <c r="FXB41"/>
      <c r="FXC41" s="124"/>
      <c r="FXD41"/>
      <c r="FXE41" s="124"/>
      <c r="FXF41"/>
      <c r="FXG41" s="124"/>
      <c r="FXH41"/>
      <c r="FXI41" s="124"/>
      <c r="FXJ41"/>
      <c r="FXK41" s="124"/>
      <c r="FXL41"/>
      <c r="FXM41" s="124"/>
      <c r="FXN41"/>
      <c r="FXO41" s="124"/>
      <c r="FXP41"/>
      <c r="FXQ41" s="124"/>
      <c r="FXR41"/>
      <c r="FXS41" s="124"/>
      <c r="FXT41"/>
      <c r="FXU41" s="124"/>
      <c r="FXV41"/>
      <c r="FXW41" s="124"/>
      <c r="FXX41"/>
      <c r="FXY41" s="124"/>
      <c r="FXZ41"/>
      <c r="FYA41" s="124"/>
      <c r="FYB41"/>
      <c r="FYC41" s="124"/>
      <c r="FYD41"/>
      <c r="FYE41" s="124"/>
      <c r="FYF41"/>
      <c r="FYG41" s="124"/>
      <c r="FYH41"/>
      <c r="FYI41" s="124"/>
      <c r="FYJ41"/>
      <c r="FYK41" s="124"/>
      <c r="FYL41"/>
      <c r="FYM41" s="124"/>
      <c r="FYN41"/>
      <c r="FYO41" s="124"/>
      <c r="FYP41"/>
      <c r="FYQ41" s="124"/>
      <c r="FYR41"/>
      <c r="FYS41" s="124"/>
      <c r="FYT41"/>
      <c r="FYU41" s="124"/>
      <c r="FYV41"/>
      <c r="FYW41" s="124"/>
      <c r="FYX41"/>
      <c r="FYY41" s="124"/>
      <c r="FYZ41"/>
      <c r="FZA41" s="124"/>
      <c r="FZB41"/>
      <c r="FZC41" s="124"/>
      <c r="FZD41"/>
      <c r="FZE41" s="124"/>
      <c r="FZF41"/>
      <c r="FZG41" s="124"/>
      <c r="FZH41"/>
      <c r="FZI41" s="124"/>
      <c r="FZJ41"/>
      <c r="FZK41" s="124"/>
      <c r="FZL41"/>
      <c r="FZM41" s="124"/>
      <c r="FZN41"/>
      <c r="FZO41" s="124"/>
      <c r="FZP41"/>
      <c r="FZQ41" s="124"/>
      <c r="FZR41"/>
      <c r="FZS41" s="124"/>
      <c r="FZT41"/>
      <c r="FZU41" s="124"/>
      <c r="FZV41"/>
      <c r="FZW41" s="124"/>
      <c r="FZX41"/>
      <c r="FZY41" s="124"/>
      <c r="FZZ41"/>
      <c r="GAA41" s="124"/>
      <c r="GAB41"/>
      <c r="GAC41" s="124"/>
      <c r="GAD41"/>
      <c r="GAE41" s="124"/>
      <c r="GAF41"/>
      <c r="GAG41" s="124"/>
      <c r="GAH41"/>
      <c r="GAI41" s="124"/>
      <c r="GAJ41"/>
      <c r="GAK41" s="124"/>
      <c r="GAL41"/>
      <c r="GAM41" s="124"/>
      <c r="GAN41"/>
      <c r="GAO41" s="124"/>
      <c r="GAP41"/>
      <c r="GAQ41" s="124"/>
      <c r="GAR41"/>
      <c r="GAS41" s="124"/>
      <c r="GAT41"/>
      <c r="GAU41" s="124"/>
      <c r="GAV41"/>
      <c r="GAW41" s="124"/>
      <c r="GAX41"/>
      <c r="GAY41" s="124"/>
      <c r="GAZ41"/>
      <c r="GBA41" s="124"/>
      <c r="GBB41"/>
      <c r="GBC41" s="124"/>
      <c r="GBD41"/>
      <c r="GBE41" s="124"/>
      <c r="GBF41"/>
      <c r="GBG41" s="124"/>
      <c r="GBH41"/>
      <c r="GBI41" s="124"/>
      <c r="GBJ41"/>
      <c r="GBK41" s="124"/>
      <c r="GBL41"/>
      <c r="GBM41" s="124"/>
      <c r="GBN41"/>
      <c r="GBO41" s="124"/>
      <c r="GBP41"/>
      <c r="GBQ41" s="124"/>
      <c r="GBR41"/>
      <c r="GBS41" s="124"/>
      <c r="GBT41"/>
      <c r="GBU41" s="124"/>
      <c r="GBV41"/>
      <c r="GBW41" s="124"/>
      <c r="GBX41"/>
      <c r="GBY41" s="124"/>
      <c r="GBZ41"/>
      <c r="GCA41" s="124"/>
      <c r="GCB41"/>
      <c r="GCC41" s="124"/>
      <c r="GCD41"/>
      <c r="GCE41" s="124"/>
      <c r="GCF41"/>
      <c r="GCG41" s="124"/>
      <c r="GCH41"/>
      <c r="GCI41" s="124"/>
      <c r="GCJ41"/>
      <c r="GCK41" s="124"/>
      <c r="GCL41"/>
      <c r="GCM41" s="124"/>
      <c r="GCN41"/>
      <c r="GCO41" s="124"/>
      <c r="GCP41"/>
      <c r="GCQ41" s="124"/>
      <c r="GCR41"/>
      <c r="GCS41" s="124"/>
      <c r="GCT41"/>
      <c r="GCU41" s="124"/>
      <c r="GCV41"/>
      <c r="GCW41" s="124"/>
      <c r="GCX41"/>
      <c r="GCY41" s="124"/>
      <c r="GCZ41"/>
      <c r="GDA41" s="124"/>
      <c r="GDB41"/>
      <c r="GDC41" s="124"/>
      <c r="GDD41"/>
      <c r="GDE41" s="124"/>
      <c r="GDF41"/>
      <c r="GDG41" s="124"/>
      <c r="GDH41"/>
      <c r="GDI41" s="124"/>
      <c r="GDJ41"/>
      <c r="GDK41" s="124"/>
      <c r="GDL41"/>
      <c r="GDM41" s="124"/>
      <c r="GDN41"/>
      <c r="GDO41" s="124"/>
      <c r="GDP41"/>
      <c r="GDQ41" s="124"/>
      <c r="GDR41"/>
      <c r="GDS41" s="124"/>
      <c r="GDT41"/>
      <c r="GDU41" s="124"/>
      <c r="GDV41"/>
      <c r="GDW41" s="124"/>
      <c r="GDX41"/>
      <c r="GDY41" s="124"/>
      <c r="GDZ41"/>
      <c r="GEA41" s="124"/>
      <c r="GEB41"/>
      <c r="GEC41" s="124"/>
      <c r="GED41"/>
      <c r="GEE41" s="124"/>
      <c r="GEF41"/>
      <c r="GEG41" s="124"/>
      <c r="GEH41"/>
      <c r="GEI41" s="124"/>
      <c r="GEJ41"/>
      <c r="GEK41" s="124"/>
      <c r="GEL41"/>
      <c r="GEM41" s="124"/>
      <c r="GEN41"/>
      <c r="GEO41" s="124"/>
      <c r="GEP41"/>
      <c r="GEQ41" s="124"/>
      <c r="GER41"/>
      <c r="GES41" s="124"/>
      <c r="GET41"/>
      <c r="GEU41" s="124"/>
      <c r="GEV41"/>
      <c r="GEW41" s="124"/>
      <c r="GEX41"/>
      <c r="GEY41" s="124"/>
      <c r="GEZ41"/>
      <c r="GFA41" s="124"/>
      <c r="GFB41"/>
      <c r="GFC41" s="124"/>
      <c r="GFD41"/>
      <c r="GFE41" s="124"/>
      <c r="GFF41"/>
      <c r="GFG41" s="124"/>
      <c r="GFH41"/>
      <c r="GFI41" s="124"/>
      <c r="GFJ41"/>
      <c r="GFK41" s="124"/>
      <c r="GFL41"/>
      <c r="GFM41" s="124"/>
      <c r="GFN41"/>
      <c r="GFO41" s="124"/>
      <c r="GFP41"/>
      <c r="GFQ41" s="124"/>
      <c r="GFR41"/>
      <c r="GFS41" s="124"/>
      <c r="GFT41"/>
      <c r="GFU41" s="124"/>
      <c r="GFV41"/>
      <c r="GFW41" s="124"/>
      <c r="GFX41"/>
      <c r="GFY41" s="124"/>
      <c r="GFZ41"/>
      <c r="GGA41" s="124"/>
      <c r="GGB41"/>
      <c r="GGC41" s="124"/>
      <c r="GGD41"/>
      <c r="GGE41" s="124"/>
      <c r="GGF41"/>
      <c r="GGG41" s="124"/>
      <c r="GGH41"/>
      <c r="GGI41" s="124"/>
      <c r="GGJ41"/>
      <c r="GGK41" s="124"/>
      <c r="GGL41"/>
      <c r="GGM41" s="124"/>
      <c r="GGN41"/>
      <c r="GGO41" s="124"/>
      <c r="GGP41"/>
      <c r="GGQ41" s="124"/>
      <c r="GGR41"/>
      <c r="GGS41" s="124"/>
      <c r="GGT41"/>
      <c r="GGU41" s="124"/>
      <c r="GGV41"/>
      <c r="GGW41" s="124"/>
      <c r="GGX41"/>
      <c r="GGY41" s="124"/>
      <c r="GGZ41"/>
      <c r="GHA41" s="124"/>
      <c r="GHB41"/>
      <c r="GHC41" s="124"/>
      <c r="GHD41"/>
      <c r="GHE41" s="124"/>
      <c r="GHF41"/>
      <c r="GHG41" s="124"/>
      <c r="GHH41"/>
      <c r="GHI41" s="124"/>
      <c r="GHJ41"/>
      <c r="GHK41" s="124"/>
      <c r="GHL41"/>
      <c r="GHM41" s="124"/>
      <c r="GHN41"/>
      <c r="GHO41" s="124"/>
      <c r="GHP41"/>
      <c r="GHQ41" s="124"/>
      <c r="GHR41"/>
      <c r="GHS41" s="124"/>
      <c r="GHT41"/>
      <c r="GHU41" s="124"/>
      <c r="GHV41"/>
      <c r="GHW41" s="124"/>
      <c r="GHX41"/>
      <c r="GHY41" s="124"/>
      <c r="GHZ41"/>
      <c r="GIA41" s="124"/>
      <c r="GIB41"/>
      <c r="GIC41" s="124"/>
      <c r="GID41"/>
      <c r="GIE41" s="124"/>
      <c r="GIF41"/>
      <c r="GIG41" s="124"/>
      <c r="GIH41"/>
      <c r="GII41" s="124"/>
      <c r="GIJ41"/>
      <c r="GIK41" s="124"/>
      <c r="GIL41"/>
      <c r="GIM41" s="124"/>
      <c r="GIN41"/>
      <c r="GIO41" s="124"/>
      <c r="GIP41"/>
      <c r="GIQ41" s="124"/>
      <c r="GIR41"/>
      <c r="GIS41" s="124"/>
      <c r="GIT41"/>
      <c r="GIU41" s="124"/>
      <c r="GIV41"/>
      <c r="GIW41" s="124"/>
      <c r="GIX41"/>
      <c r="GIY41" s="124"/>
      <c r="GIZ41"/>
      <c r="GJA41" s="124"/>
      <c r="GJB41"/>
      <c r="GJC41" s="124"/>
      <c r="GJD41"/>
      <c r="GJE41" s="124"/>
      <c r="GJF41"/>
      <c r="GJG41" s="124"/>
      <c r="GJH41"/>
      <c r="GJI41" s="124"/>
      <c r="GJJ41"/>
      <c r="GJK41" s="124"/>
      <c r="GJL41"/>
      <c r="GJM41" s="124"/>
      <c r="GJN41"/>
      <c r="GJO41" s="124"/>
      <c r="GJP41"/>
      <c r="GJQ41" s="124"/>
      <c r="GJR41"/>
      <c r="GJS41" s="124"/>
      <c r="GJT41"/>
      <c r="GJU41" s="124"/>
      <c r="GJV41"/>
      <c r="GJW41" s="124"/>
      <c r="GJX41"/>
      <c r="GJY41" s="124"/>
      <c r="GJZ41"/>
      <c r="GKA41" s="124"/>
      <c r="GKB41"/>
      <c r="GKC41" s="124"/>
      <c r="GKD41"/>
      <c r="GKE41" s="124"/>
      <c r="GKF41"/>
      <c r="GKG41" s="124"/>
      <c r="GKH41"/>
      <c r="GKI41" s="124"/>
      <c r="GKJ41"/>
      <c r="GKK41" s="124"/>
      <c r="GKL41"/>
      <c r="GKM41" s="124"/>
      <c r="GKN41"/>
      <c r="GKO41" s="124"/>
      <c r="GKP41"/>
      <c r="GKQ41" s="124"/>
      <c r="GKR41"/>
      <c r="GKS41" s="124"/>
      <c r="GKT41"/>
      <c r="GKU41" s="124"/>
      <c r="GKV41"/>
      <c r="GKW41" s="124"/>
      <c r="GKX41"/>
      <c r="GKY41" s="124"/>
      <c r="GKZ41"/>
      <c r="GLA41" s="124"/>
      <c r="GLB41"/>
      <c r="GLC41" s="124"/>
      <c r="GLD41"/>
      <c r="GLE41" s="124"/>
      <c r="GLF41"/>
      <c r="GLG41" s="124"/>
      <c r="GLH41"/>
      <c r="GLI41" s="124"/>
      <c r="GLJ41"/>
      <c r="GLK41" s="124"/>
      <c r="GLL41"/>
      <c r="GLM41" s="124"/>
      <c r="GLN41"/>
      <c r="GLO41" s="124"/>
      <c r="GLP41"/>
      <c r="GLQ41" s="124"/>
      <c r="GLR41"/>
      <c r="GLS41" s="124"/>
      <c r="GLT41"/>
      <c r="GLU41" s="124"/>
      <c r="GLV41"/>
      <c r="GLW41" s="124"/>
      <c r="GLX41"/>
      <c r="GLY41" s="124"/>
      <c r="GLZ41"/>
      <c r="GMA41" s="124"/>
      <c r="GMB41"/>
      <c r="GMC41" s="124"/>
      <c r="GMD41"/>
      <c r="GME41" s="124"/>
      <c r="GMF41"/>
      <c r="GMG41" s="124"/>
      <c r="GMH41"/>
      <c r="GMI41" s="124"/>
      <c r="GMJ41"/>
      <c r="GMK41" s="124"/>
      <c r="GML41"/>
      <c r="GMM41" s="124"/>
      <c r="GMN41"/>
      <c r="GMO41" s="124"/>
      <c r="GMP41"/>
      <c r="GMQ41" s="124"/>
      <c r="GMR41"/>
      <c r="GMS41" s="124"/>
      <c r="GMT41"/>
      <c r="GMU41" s="124"/>
      <c r="GMV41"/>
      <c r="GMW41" s="124"/>
      <c r="GMX41"/>
      <c r="GMY41" s="124"/>
      <c r="GMZ41"/>
      <c r="GNA41" s="124"/>
      <c r="GNB41"/>
      <c r="GNC41" s="124"/>
      <c r="GND41"/>
      <c r="GNE41" s="124"/>
      <c r="GNF41"/>
      <c r="GNG41" s="124"/>
      <c r="GNH41"/>
      <c r="GNI41" s="124"/>
      <c r="GNJ41"/>
      <c r="GNK41" s="124"/>
      <c r="GNL41"/>
      <c r="GNM41" s="124"/>
      <c r="GNN41"/>
      <c r="GNO41" s="124"/>
      <c r="GNP41"/>
      <c r="GNQ41" s="124"/>
      <c r="GNR41"/>
      <c r="GNS41" s="124"/>
      <c r="GNT41"/>
      <c r="GNU41" s="124"/>
      <c r="GNV41"/>
      <c r="GNW41" s="124"/>
      <c r="GNX41"/>
      <c r="GNY41" s="124"/>
      <c r="GNZ41"/>
      <c r="GOA41" s="124"/>
      <c r="GOB41"/>
      <c r="GOC41" s="124"/>
      <c r="GOD41"/>
      <c r="GOE41" s="124"/>
      <c r="GOF41"/>
      <c r="GOG41" s="124"/>
      <c r="GOH41"/>
      <c r="GOI41" s="124"/>
      <c r="GOJ41"/>
      <c r="GOK41" s="124"/>
      <c r="GOL41"/>
      <c r="GOM41" s="124"/>
      <c r="GON41"/>
      <c r="GOO41" s="124"/>
      <c r="GOP41"/>
      <c r="GOQ41" s="124"/>
      <c r="GOR41"/>
      <c r="GOS41" s="124"/>
      <c r="GOT41"/>
      <c r="GOU41" s="124"/>
      <c r="GOV41"/>
      <c r="GOW41" s="124"/>
      <c r="GOX41"/>
      <c r="GOY41" s="124"/>
      <c r="GOZ41"/>
      <c r="GPA41" s="124"/>
      <c r="GPB41"/>
      <c r="GPC41" s="124"/>
      <c r="GPD41"/>
      <c r="GPE41" s="124"/>
      <c r="GPF41"/>
      <c r="GPG41" s="124"/>
      <c r="GPH41"/>
      <c r="GPI41" s="124"/>
      <c r="GPJ41"/>
      <c r="GPK41" s="124"/>
      <c r="GPL41"/>
      <c r="GPM41" s="124"/>
      <c r="GPN41"/>
      <c r="GPO41" s="124"/>
      <c r="GPP41"/>
      <c r="GPQ41" s="124"/>
      <c r="GPR41"/>
      <c r="GPS41" s="124"/>
      <c r="GPT41"/>
      <c r="GPU41" s="124"/>
      <c r="GPV41"/>
      <c r="GPW41" s="124"/>
      <c r="GPX41"/>
      <c r="GPY41" s="124"/>
      <c r="GPZ41"/>
      <c r="GQA41" s="124"/>
      <c r="GQB41"/>
      <c r="GQC41" s="124"/>
      <c r="GQD41"/>
      <c r="GQE41" s="124"/>
      <c r="GQF41"/>
      <c r="GQG41" s="124"/>
      <c r="GQH41"/>
      <c r="GQI41" s="124"/>
      <c r="GQJ41"/>
      <c r="GQK41" s="124"/>
      <c r="GQL41"/>
      <c r="GQM41" s="124"/>
      <c r="GQN41"/>
      <c r="GQO41" s="124"/>
      <c r="GQP41"/>
      <c r="GQQ41" s="124"/>
      <c r="GQR41"/>
      <c r="GQS41" s="124"/>
      <c r="GQT41"/>
      <c r="GQU41" s="124"/>
      <c r="GQV41"/>
      <c r="GQW41" s="124"/>
      <c r="GQX41"/>
      <c r="GQY41" s="124"/>
      <c r="GQZ41"/>
      <c r="GRA41" s="124"/>
      <c r="GRB41"/>
      <c r="GRC41" s="124"/>
      <c r="GRD41"/>
      <c r="GRE41" s="124"/>
      <c r="GRF41"/>
      <c r="GRG41" s="124"/>
      <c r="GRH41"/>
      <c r="GRI41" s="124"/>
      <c r="GRJ41"/>
      <c r="GRK41" s="124"/>
      <c r="GRL41"/>
      <c r="GRM41" s="124"/>
      <c r="GRN41"/>
      <c r="GRO41" s="124"/>
      <c r="GRP41"/>
      <c r="GRQ41" s="124"/>
      <c r="GRR41"/>
      <c r="GRS41" s="124"/>
      <c r="GRT41"/>
      <c r="GRU41" s="124"/>
      <c r="GRV41"/>
      <c r="GRW41" s="124"/>
      <c r="GRX41"/>
      <c r="GRY41" s="124"/>
      <c r="GRZ41"/>
      <c r="GSA41" s="124"/>
      <c r="GSB41"/>
      <c r="GSC41" s="124"/>
      <c r="GSD41"/>
      <c r="GSE41" s="124"/>
      <c r="GSF41"/>
      <c r="GSG41" s="124"/>
      <c r="GSH41"/>
      <c r="GSI41" s="124"/>
      <c r="GSJ41"/>
      <c r="GSK41" s="124"/>
      <c r="GSL41"/>
      <c r="GSM41" s="124"/>
      <c r="GSN41"/>
      <c r="GSO41" s="124"/>
      <c r="GSP41"/>
      <c r="GSQ41" s="124"/>
      <c r="GSR41"/>
      <c r="GSS41" s="124"/>
      <c r="GST41"/>
      <c r="GSU41" s="124"/>
      <c r="GSV41"/>
      <c r="GSW41" s="124"/>
      <c r="GSX41"/>
      <c r="GSY41" s="124"/>
      <c r="GSZ41"/>
      <c r="GTA41" s="124"/>
      <c r="GTB41"/>
      <c r="GTC41" s="124"/>
      <c r="GTD41"/>
      <c r="GTE41" s="124"/>
      <c r="GTF41"/>
      <c r="GTG41" s="124"/>
      <c r="GTH41"/>
      <c r="GTI41" s="124"/>
      <c r="GTJ41"/>
      <c r="GTK41" s="124"/>
      <c r="GTL41"/>
      <c r="GTM41" s="124"/>
      <c r="GTN41"/>
      <c r="GTO41" s="124"/>
      <c r="GTP41"/>
      <c r="GTQ41" s="124"/>
      <c r="GTR41"/>
      <c r="GTS41" s="124"/>
      <c r="GTT41"/>
      <c r="GTU41" s="124"/>
      <c r="GTV41"/>
      <c r="GTW41" s="124"/>
      <c r="GTX41"/>
      <c r="GTY41" s="124"/>
      <c r="GTZ41"/>
      <c r="GUA41" s="124"/>
      <c r="GUB41"/>
      <c r="GUC41" s="124"/>
      <c r="GUD41"/>
      <c r="GUE41" s="124"/>
      <c r="GUF41"/>
      <c r="GUG41" s="124"/>
      <c r="GUH41"/>
      <c r="GUI41" s="124"/>
      <c r="GUJ41"/>
      <c r="GUK41" s="124"/>
      <c r="GUL41"/>
      <c r="GUM41" s="124"/>
      <c r="GUN41"/>
      <c r="GUO41" s="124"/>
      <c r="GUP41"/>
      <c r="GUQ41" s="124"/>
      <c r="GUR41"/>
      <c r="GUS41" s="124"/>
      <c r="GUT41"/>
      <c r="GUU41" s="124"/>
      <c r="GUV41"/>
      <c r="GUW41" s="124"/>
      <c r="GUX41"/>
      <c r="GUY41" s="124"/>
      <c r="GUZ41"/>
      <c r="GVA41" s="124"/>
      <c r="GVB41"/>
      <c r="GVC41" s="124"/>
      <c r="GVD41"/>
      <c r="GVE41" s="124"/>
      <c r="GVF41"/>
      <c r="GVG41" s="124"/>
      <c r="GVH41"/>
      <c r="GVI41" s="124"/>
      <c r="GVJ41"/>
      <c r="GVK41" s="124"/>
      <c r="GVL41"/>
      <c r="GVM41" s="124"/>
      <c r="GVN41"/>
      <c r="GVO41" s="124"/>
      <c r="GVP41"/>
      <c r="GVQ41" s="124"/>
      <c r="GVR41"/>
      <c r="GVS41" s="124"/>
      <c r="GVT41"/>
      <c r="GVU41" s="124"/>
      <c r="GVV41"/>
      <c r="GVW41" s="124"/>
      <c r="GVX41"/>
      <c r="GVY41" s="124"/>
      <c r="GVZ41"/>
      <c r="GWA41" s="124"/>
      <c r="GWB41"/>
      <c r="GWC41" s="124"/>
      <c r="GWD41"/>
      <c r="GWE41" s="124"/>
      <c r="GWF41"/>
      <c r="GWG41" s="124"/>
      <c r="GWH41"/>
      <c r="GWI41" s="124"/>
      <c r="GWJ41"/>
      <c r="GWK41" s="124"/>
      <c r="GWL41"/>
      <c r="GWM41" s="124"/>
      <c r="GWN41"/>
      <c r="GWO41" s="124"/>
      <c r="GWP41"/>
      <c r="GWQ41" s="124"/>
      <c r="GWR41"/>
      <c r="GWS41" s="124"/>
      <c r="GWT41"/>
      <c r="GWU41" s="124"/>
      <c r="GWV41"/>
      <c r="GWW41" s="124"/>
      <c r="GWX41"/>
      <c r="GWY41" s="124"/>
      <c r="GWZ41"/>
      <c r="GXA41" s="124"/>
      <c r="GXB41"/>
      <c r="GXC41" s="124"/>
      <c r="GXD41"/>
      <c r="GXE41" s="124"/>
      <c r="GXF41"/>
      <c r="GXG41" s="124"/>
      <c r="GXH41"/>
      <c r="GXI41" s="124"/>
      <c r="GXJ41"/>
      <c r="GXK41" s="124"/>
      <c r="GXL41"/>
      <c r="GXM41" s="124"/>
      <c r="GXN41"/>
      <c r="GXO41" s="124"/>
      <c r="GXP41"/>
      <c r="GXQ41" s="124"/>
      <c r="GXR41"/>
      <c r="GXS41" s="124"/>
      <c r="GXT41"/>
      <c r="GXU41" s="124"/>
      <c r="GXV41"/>
      <c r="GXW41" s="124"/>
      <c r="GXX41"/>
      <c r="GXY41" s="124"/>
      <c r="GXZ41"/>
      <c r="GYA41" s="124"/>
      <c r="GYB41"/>
      <c r="GYC41" s="124"/>
      <c r="GYD41"/>
      <c r="GYE41" s="124"/>
      <c r="GYF41"/>
      <c r="GYG41" s="124"/>
      <c r="GYH41"/>
      <c r="GYI41" s="124"/>
      <c r="GYJ41"/>
      <c r="GYK41" s="124"/>
      <c r="GYL41"/>
      <c r="GYM41" s="124"/>
      <c r="GYN41"/>
      <c r="GYO41" s="124"/>
      <c r="GYP41"/>
      <c r="GYQ41" s="124"/>
      <c r="GYR41"/>
      <c r="GYS41" s="124"/>
      <c r="GYT41"/>
      <c r="GYU41" s="124"/>
      <c r="GYV41"/>
      <c r="GYW41" s="124"/>
      <c r="GYX41"/>
      <c r="GYY41" s="124"/>
      <c r="GYZ41"/>
      <c r="GZA41" s="124"/>
      <c r="GZB41"/>
      <c r="GZC41" s="124"/>
      <c r="GZD41"/>
      <c r="GZE41" s="124"/>
      <c r="GZF41"/>
      <c r="GZG41" s="124"/>
      <c r="GZH41"/>
      <c r="GZI41" s="124"/>
      <c r="GZJ41"/>
      <c r="GZK41" s="124"/>
      <c r="GZL41"/>
      <c r="GZM41" s="124"/>
      <c r="GZN41"/>
      <c r="GZO41" s="124"/>
      <c r="GZP41"/>
      <c r="GZQ41" s="124"/>
      <c r="GZR41"/>
      <c r="GZS41" s="124"/>
      <c r="GZT41"/>
      <c r="GZU41" s="124"/>
      <c r="GZV41"/>
      <c r="GZW41" s="124"/>
      <c r="GZX41"/>
      <c r="GZY41" s="124"/>
      <c r="GZZ41"/>
      <c r="HAA41" s="124"/>
      <c r="HAB41"/>
      <c r="HAC41" s="124"/>
      <c r="HAD41"/>
      <c r="HAE41" s="124"/>
      <c r="HAF41"/>
      <c r="HAG41" s="124"/>
      <c r="HAH41"/>
      <c r="HAI41" s="124"/>
      <c r="HAJ41"/>
      <c r="HAK41" s="124"/>
      <c r="HAL41"/>
      <c r="HAM41" s="124"/>
      <c r="HAN41"/>
      <c r="HAO41" s="124"/>
      <c r="HAP41"/>
      <c r="HAQ41" s="124"/>
      <c r="HAR41"/>
      <c r="HAS41" s="124"/>
      <c r="HAT41"/>
      <c r="HAU41" s="124"/>
      <c r="HAV41"/>
      <c r="HAW41" s="124"/>
      <c r="HAX41"/>
      <c r="HAY41" s="124"/>
      <c r="HAZ41"/>
      <c r="HBA41" s="124"/>
      <c r="HBB41"/>
      <c r="HBC41" s="124"/>
      <c r="HBD41"/>
      <c r="HBE41" s="124"/>
      <c r="HBF41"/>
      <c r="HBG41" s="124"/>
      <c r="HBH41"/>
      <c r="HBI41" s="124"/>
      <c r="HBJ41"/>
      <c r="HBK41" s="124"/>
      <c r="HBL41"/>
      <c r="HBM41" s="124"/>
      <c r="HBN41"/>
      <c r="HBO41" s="124"/>
      <c r="HBP41"/>
      <c r="HBQ41" s="124"/>
      <c r="HBR41"/>
      <c r="HBS41" s="124"/>
      <c r="HBT41"/>
      <c r="HBU41" s="124"/>
      <c r="HBV41"/>
      <c r="HBW41" s="124"/>
      <c r="HBX41"/>
      <c r="HBY41" s="124"/>
      <c r="HBZ41"/>
      <c r="HCA41" s="124"/>
      <c r="HCB41"/>
      <c r="HCC41" s="124"/>
      <c r="HCD41"/>
      <c r="HCE41" s="124"/>
      <c r="HCF41"/>
      <c r="HCG41" s="124"/>
      <c r="HCH41"/>
      <c r="HCI41" s="124"/>
      <c r="HCJ41"/>
      <c r="HCK41" s="124"/>
      <c r="HCL41"/>
      <c r="HCM41" s="124"/>
      <c r="HCN41"/>
      <c r="HCO41" s="124"/>
      <c r="HCP41"/>
      <c r="HCQ41" s="124"/>
      <c r="HCR41"/>
      <c r="HCS41" s="124"/>
      <c r="HCT41"/>
      <c r="HCU41" s="124"/>
      <c r="HCV41"/>
      <c r="HCW41" s="124"/>
      <c r="HCX41"/>
      <c r="HCY41" s="124"/>
      <c r="HCZ41"/>
      <c r="HDA41" s="124"/>
      <c r="HDB41"/>
      <c r="HDC41" s="124"/>
      <c r="HDD41"/>
      <c r="HDE41" s="124"/>
      <c r="HDF41"/>
      <c r="HDG41" s="124"/>
      <c r="HDH41"/>
      <c r="HDI41" s="124"/>
      <c r="HDJ41"/>
      <c r="HDK41" s="124"/>
      <c r="HDL41"/>
      <c r="HDM41" s="124"/>
      <c r="HDN41"/>
      <c r="HDO41" s="124"/>
      <c r="HDP41"/>
      <c r="HDQ41" s="124"/>
      <c r="HDR41"/>
      <c r="HDS41" s="124"/>
      <c r="HDT41"/>
      <c r="HDU41" s="124"/>
      <c r="HDV41"/>
      <c r="HDW41" s="124"/>
      <c r="HDX41"/>
      <c r="HDY41" s="124"/>
      <c r="HDZ41"/>
      <c r="HEA41" s="124"/>
      <c r="HEB41"/>
      <c r="HEC41" s="124"/>
      <c r="HED41"/>
      <c r="HEE41" s="124"/>
      <c r="HEF41"/>
      <c r="HEG41" s="124"/>
      <c r="HEH41"/>
      <c r="HEI41" s="124"/>
      <c r="HEJ41"/>
      <c r="HEK41" s="124"/>
      <c r="HEL41"/>
      <c r="HEM41" s="124"/>
      <c r="HEN41"/>
      <c r="HEO41" s="124"/>
      <c r="HEP41"/>
      <c r="HEQ41" s="124"/>
      <c r="HER41"/>
      <c r="HES41" s="124"/>
      <c r="HET41"/>
      <c r="HEU41" s="124"/>
      <c r="HEV41"/>
      <c r="HEW41" s="124"/>
      <c r="HEX41"/>
      <c r="HEY41" s="124"/>
      <c r="HEZ41"/>
      <c r="HFA41" s="124"/>
      <c r="HFB41"/>
      <c r="HFC41" s="124"/>
      <c r="HFD41"/>
      <c r="HFE41" s="124"/>
      <c r="HFF41"/>
      <c r="HFG41" s="124"/>
      <c r="HFH41"/>
      <c r="HFI41" s="124"/>
      <c r="HFJ41"/>
      <c r="HFK41" s="124"/>
      <c r="HFL41"/>
      <c r="HFM41" s="124"/>
      <c r="HFN41"/>
      <c r="HFO41" s="124"/>
      <c r="HFP41"/>
      <c r="HFQ41" s="124"/>
      <c r="HFR41"/>
      <c r="HFS41" s="124"/>
      <c r="HFT41"/>
      <c r="HFU41" s="124"/>
      <c r="HFV41"/>
      <c r="HFW41" s="124"/>
      <c r="HFX41"/>
      <c r="HFY41" s="124"/>
      <c r="HFZ41"/>
      <c r="HGA41" s="124"/>
      <c r="HGB41"/>
      <c r="HGC41" s="124"/>
      <c r="HGD41"/>
      <c r="HGE41" s="124"/>
      <c r="HGF41"/>
      <c r="HGG41" s="124"/>
      <c r="HGH41"/>
      <c r="HGI41" s="124"/>
      <c r="HGJ41"/>
      <c r="HGK41" s="124"/>
      <c r="HGL41"/>
      <c r="HGM41" s="124"/>
      <c r="HGN41"/>
      <c r="HGO41" s="124"/>
      <c r="HGP41"/>
      <c r="HGQ41" s="124"/>
      <c r="HGR41"/>
      <c r="HGS41" s="124"/>
      <c r="HGT41"/>
      <c r="HGU41" s="124"/>
      <c r="HGV41"/>
      <c r="HGW41" s="124"/>
      <c r="HGX41"/>
      <c r="HGY41" s="124"/>
      <c r="HGZ41"/>
      <c r="HHA41" s="124"/>
      <c r="HHB41"/>
      <c r="HHC41" s="124"/>
      <c r="HHD41"/>
      <c r="HHE41" s="124"/>
      <c r="HHF41"/>
      <c r="HHG41" s="124"/>
      <c r="HHH41"/>
      <c r="HHI41" s="124"/>
      <c r="HHJ41"/>
      <c r="HHK41" s="124"/>
      <c r="HHL41"/>
      <c r="HHM41" s="124"/>
      <c r="HHN41"/>
      <c r="HHO41" s="124"/>
      <c r="HHP41"/>
      <c r="HHQ41" s="124"/>
      <c r="HHR41"/>
      <c r="HHS41" s="124"/>
      <c r="HHT41"/>
      <c r="HHU41" s="124"/>
      <c r="HHV41"/>
      <c r="HHW41" s="124"/>
      <c r="HHX41"/>
      <c r="HHY41" s="124"/>
      <c r="HHZ41"/>
      <c r="HIA41" s="124"/>
      <c r="HIB41"/>
      <c r="HIC41" s="124"/>
      <c r="HID41"/>
      <c r="HIE41" s="124"/>
      <c r="HIF41"/>
      <c r="HIG41" s="124"/>
      <c r="HIH41"/>
      <c r="HII41" s="124"/>
      <c r="HIJ41"/>
      <c r="HIK41" s="124"/>
      <c r="HIL41"/>
      <c r="HIM41" s="124"/>
      <c r="HIN41"/>
      <c r="HIO41" s="124"/>
      <c r="HIP41"/>
      <c r="HIQ41" s="124"/>
      <c r="HIR41"/>
      <c r="HIS41" s="124"/>
      <c r="HIT41"/>
      <c r="HIU41" s="124"/>
      <c r="HIV41"/>
      <c r="HIW41" s="124"/>
      <c r="HIX41"/>
      <c r="HIY41" s="124"/>
      <c r="HIZ41"/>
      <c r="HJA41" s="124"/>
      <c r="HJB41"/>
      <c r="HJC41" s="124"/>
      <c r="HJD41"/>
      <c r="HJE41" s="124"/>
      <c r="HJF41"/>
      <c r="HJG41" s="124"/>
      <c r="HJH41"/>
      <c r="HJI41" s="124"/>
      <c r="HJJ41"/>
      <c r="HJK41" s="124"/>
      <c r="HJL41"/>
      <c r="HJM41" s="124"/>
      <c r="HJN41"/>
      <c r="HJO41" s="124"/>
      <c r="HJP41"/>
      <c r="HJQ41" s="124"/>
      <c r="HJR41"/>
      <c r="HJS41" s="124"/>
      <c r="HJT41"/>
      <c r="HJU41" s="124"/>
      <c r="HJV41"/>
      <c r="HJW41" s="124"/>
      <c r="HJX41"/>
      <c r="HJY41" s="124"/>
      <c r="HJZ41"/>
      <c r="HKA41" s="124"/>
      <c r="HKB41"/>
      <c r="HKC41" s="124"/>
      <c r="HKD41"/>
      <c r="HKE41" s="124"/>
      <c r="HKF41"/>
      <c r="HKG41" s="124"/>
      <c r="HKH41"/>
      <c r="HKI41" s="124"/>
      <c r="HKJ41"/>
      <c r="HKK41" s="124"/>
      <c r="HKL41"/>
      <c r="HKM41" s="124"/>
      <c r="HKN41"/>
      <c r="HKO41" s="124"/>
      <c r="HKP41"/>
      <c r="HKQ41" s="124"/>
      <c r="HKR41"/>
      <c r="HKS41" s="124"/>
      <c r="HKT41"/>
      <c r="HKU41" s="124"/>
      <c r="HKV41"/>
      <c r="HKW41" s="124"/>
      <c r="HKX41"/>
      <c r="HKY41" s="124"/>
      <c r="HKZ41"/>
      <c r="HLA41" s="124"/>
      <c r="HLB41"/>
      <c r="HLC41" s="124"/>
      <c r="HLD41"/>
      <c r="HLE41" s="124"/>
      <c r="HLF41"/>
      <c r="HLG41" s="124"/>
      <c r="HLH41"/>
      <c r="HLI41" s="124"/>
      <c r="HLJ41"/>
      <c r="HLK41" s="124"/>
      <c r="HLL41"/>
      <c r="HLM41" s="124"/>
      <c r="HLN41"/>
      <c r="HLO41" s="124"/>
      <c r="HLP41"/>
      <c r="HLQ41" s="124"/>
      <c r="HLR41"/>
      <c r="HLS41" s="124"/>
      <c r="HLT41"/>
      <c r="HLU41" s="124"/>
      <c r="HLV41"/>
      <c r="HLW41" s="124"/>
      <c r="HLX41"/>
      <c r="HLY41" s="124"/>
      <c r="HLZ41"/>
      <c r="HMA41" s="124"/>
      <c r="HMB41"/>
      <c r="HMC41" s="124"/>
      <c r="HMD41"/>
      <c r="HME41" s="124"/>
      <c r="HMF41"/>
      <c r="HMG41" s="124"/>
      <c r="HMH41"/>
      <c r="HMI41" s="124"/>
      <c r="HMJ41"/>
      <c r="HMK41" s="124"/>
      <c r="HML41"/>
      <c r="HMM41" s="124"/>
      <c r="HMN41"/>
      <c r="HMO41" s="124"/>
      <c r="HMP41"/>
      <c r="HMQ41" s="124"/>
      <c r="HMR41"/>
      <c r="HMS41" s="124"/>
      <c r="HMT41"/>
      <c r="HMU41" s="124"/>
      <c r="HMV41"/>
      <c r="HMW41" s="124"/>
      <c r="HMX41"/>
      <c r="HMY41" s="124"/>
      <c r="HMZ41"/>
      <c r="HNA41" s="124"/>
      <c r="HNB41"/>
      <c r="HNC41" s="124"/>
      <c r="HND41"/>
      <c r="HNE41" s="124"/>
      <c r="HNF41"/>
      <c r="HNG41" s="124"/>
      <c r="HNH41"/>
      <c r="HNI41" s="124"/>
      <c r="HNJ41"/>
      <c r="HNK41" s="124"/>
      <c r="HNL41"/>
      <c r="HNM41" s="124"/>
      <c r="HNN41"/>
      <c r="HNO41" s="124"/>
      <c r="HNP41"/>
      <c r="HNQ41" s="124"/>
      <c r="HNR41"/>
      <c r="HNS41" s="124"/>
      <c r="HNT41"/>
      <c r="HNU41" s="124"/>
      <c r="HNV41"/>
      <c r="HNW41" s="124"/>
      <c r="HNX41"/>
      <c r="HNY41" s="124"/>
      <c r="HNZ41"/>
      <c r="HOA41" s="124"/>
      <c r="HOB41"/>
      <c r="HOC41" s="124"/>
      <c r="HOD41"/>
      <c r="HOE41" s="124"/>
      <c r="HOF41"/>
      <c r="HOG41" s="124"/>
      <c r="HOH41"/>
      <c r="HOI41" s="124"/>
      <c r="HOJ41"/>
      <c r="HOK41" s="124"/>
      <c r="HOL41"/>
      <c r="HOM41" s="124"/>
      <c r="HON41"/>
      <c r="HOO41" s="124"/>
      <c r="HOP41"/>
      <c r="HOQ41" s="124"/>
      <c r="HOR41"/>
      <c r="HOS41" s="124"/>
      <c r="HOT41"/>
      <c r="HOU41" s="124"/>
      <c r="HOV41"/>
      <c r="HOW41" s="124"/>
      <c r="HOX41"/>
      <c r="HOY41" s="124"/>
      <c r="HOZ41"/>
      <c r="HPA41" s="124"/>
      <c r="HPB41"/>
      <c r="HPC41" s="124"/>
      <c r="HPD41"/>
      <c r="HPE41" s="124"/>
      <c r="HPF41"/>
      <c r="HPG41" s="124"/>
      <c r="HPH41"/>
      <c r="HPI41" s="124"/>
      <c r="HPJ41"/>
      <c r="HPK41" s="124"/>
      <c r="HPL41"/>
      <c r="HPM41" s="124"/>
      <c r="HPN41"/>
      <c r="HPO41" s="124"/>
      <c r="HPP41"/>
      <c r="HPQ41" s="124"/>
      <c r="HPR41"/>
      <c r="HPS41" s="124"/>
      <c r="HPT41"/>
      <c r="HPU41" s="124"/>
      <c r="HPV41"/>
      <c r="HPW41" s="124"/>
      <c r="HPX41"/>
      <c r="HPY41" s="124"/>
      <c r="HPZ41"/>
      <c r="HQA41" s="124"/>
      <c r="HQB41"/>
      <c r="HQC41" s="124"/>
      <c r="HQD41"/>
      <c r="HQE41" s="124"/>
      <c r="HQF41"/>
      <c r="HQG41" s="124"/>
      <c r="HQH41"/>
      <c r="HQI41" s="124"/>
      <c r="HQJ41"/>
      <c r="HQK41" s="124"/>
      <c r="HQL41"/>
      <c r="HQM41" s="124"/>
      <c r="HQN41"/>
      <c r="HQO41" s="124"/>
      <c r="HQP41"/>
      <c r="HQQ41" s="124"/>
      <c r="HQR41"/>
      <c r="HQS41" s="124"/>
      <c r="HQT41"/>
      <c r="HQU41" s="124"/>
      <c r="HQV41"/>
      <c r="HQW41" s="124"/>
      <c r="HQX41"/>
      <c r="HQY41" s="124"/>
      <c r="HQZ41"/>
      <c r="HRA41" s="124"/>
      <c r="HRB41"/>
      <c r="HRC41" s="124"/>
      <c r="HRD41"/>
      <c r="HRE41" s="124"/>
      <c r="HRF41"/>
      <c r="HRG41" s="124"/>
      <c r="HRH41"/>
      <c r="HRI41" s="124"/>
      <c r="HRJ41"/>
      <c r="HRK41" s="124"/>
      <c r="HRL41"/>
      <c r="HRM41" s="124"/>
      <c r="HRN41"/>
      <c r="HRO41" s="124"/>
      <c r="HRP41"/>
      <c r="HRQ41" s="124"/>
      <c r="HRR41"/>
      <c r="HRS41" s="124"/>
      <c r="HRT41"/>
      <c r="HRU41" s="124"/>
      <c r="HRV41"/>
      <c r="HRW41" s="124"/>
      <c r="HRX41"/>
      <c r="HRY41" s="124"/>
      <c r="HRZ41"/>
      <c r="HSA41" s="124"/>
      <c r="HSB41"/>
      <c r="HSC41" s="124"/>
      <c r="HSD41"/>
      <c r="HSE41" s="124"/>
      <c r="HSF41"/>
      <c r="HSG41" s="124"/>
      <c r="HSH41"/>
      <c r="HSI41" s="124"/>
      <c r="HSJ41"/>
      <c r="HSK41" s="124"/>
      <c r="HSL41"/>
      <c r="HSM41" s="124"/>
      <c r="HSN41"/>
      <c r="HSO41" s="124"/>
      <c r="HSP41"/>
      <c r="HSQ41" s="124"/>
      <c r="HSR41"/>
      <c r="HSS41" s="124"/>
      <c r="HST41"/>
      <c r="HSU41" s="124"/>
      <c r="HSV41"/>
      <c r="HSW41" s="124"/>
      <c r="HSX41"/>
      <c r="HSY41" s="124"/>
      <c r="HSZ41"/>
      <c r="HTA41" s="124"/>
      <c r="HTB41"/>
      <c r="HTC41" s="124"/>
      <c r="HTD41"/>
      <c r="HTE41" s="124"/>
      <c r="HTF41"/>
      <c r="HTG41" s="124"/>
      <c r="HTH41"/>
      <c r="HTI41" s="124"/>
      <c r="HTJ41"/>
      <c r="HTK41" s="124"/>
      <c r="HTL41"/>
      <c r="HTM41" s="124"/>
      <c r="HTN41"/>
      <c r="HTO41" s="124"/>
      <c r="HTP41"/>
      <c r="HTQ41" s="124"/>
      <c r="HTR41"/>
      <c r="HTS41" s="124"/>
      <c r="HTT41"/>
      <c r="HTU41" s="124"/>
      <c r="HTV41"/>
      <c r="HTW41" s="124"/>
      <c r="HTX41"/>
      <c r="HTY41" s="124"/>
      <c r="HTZ41"/>
      <c r="HUA41" s="124"/>
      <c r="HUB41"/>
      <c r="HUC41" s="124"/>
      <c r="HUD41"/>
      <c r="HUE41" s="124"/>
      <c r="HUF41"/>
      <c r="HUG41" s="124"/>
      <c r="HUH41"/>
      <c r="HUI41" s="124"/>
      <c r="HUJ41"/>
      <c r="HUK41" s="124"/>
      <c r="HUL41"/>
      <c r="HUM41" s="124"/>
      <c r="HUN41"/>
      <c r="HUO41" s="124"/>
      <c r="HUP41"/>
      <c r="HUQ41" s="124"/>
      <c r="HUR41"/>
      <c r="HUS41" s="124"/>
      <c r="HUT41"/>
      <c r="HUU41" s="124"/>
      <c r="HUV41"/>
      <c r="HUW41" s="124"/>
      <c r="HUX41"/>
      <c r="HUY41" s="124"/>
      <c r="HUZ41"/>
      <c r="HVA41" s="124"/>
      <c r="HVB41"/>
      <c r="HVC41" s="124"/>
      <c r="HVD41"/>
      <c r="HVE41" s="124"/>
      <c r="HVF41"/>
      <c r="HVG41" s="124"/>
      <c r="HVH41"/>
      <c r="HVI41" s="124"/>
      <c r="HVJ41"/>
      <c r="HVK41" s="124"/>
      <c r="HVL41"/>
      <c r="HVM41" s="124"/>
      <c r="HVN41"/>
      <c r="HVO41" s="124"/>
      <c r="HVP41"/>
      <c r="HVQ41" s="124"/>
      <c r="HVR41"/>
      <c r="HVS41" s="124"/>
      <c r="HVT41"/>
      <c r="HVU41" s="124"/>
      <c r="HVV41"/>
      <c r="HVW41" s="124"/>
      <c r="HVX41"/>
      <c r="HVY41" s="124"/>
      <c r="HVZ41"/>
      <c r="HWA41" s="124"/>
      <c r="HWB41"/>
      <c r="HWC41" s="124"/>
      <c r="HWD41"/>
      <c r="HWE41" s="124"/>
      <c r="HWF41"/>
      <c r="HWG41" s="124"/>
      <c r="HWH41"/>
      <c r="HWI41" s="124"/>
      <c r="HWJ41"/>
      <c r="HWK41" s="124"/>
      <c r="HWL41"/>
      <c r="HWM41" s="124"/>
      <c r="HWN41"/>
      <c r="HWO41" s="124"/>
      <c r="HWP41"/>
      <c r="HWQ41" s="124"/>
      <c r="HWR41"/>
      <c r="HWS41" s="124"/>
      <c r="HWT41"/>
      <c r="HWU41" s="124"/>
      <c r="HWV41"/>
      <c r="HWW41" s="124"/>
      <c r="HWX41"/>
      <c r="HWY41" s="124"/>
      <c r="HWZ41"/>
      <c r="HXA41" s="124"/>
      <c r="HXB41"/>
      <c r="HXC41" s="124"/>
      <c r="HXD41"/>
      <c r="HXE41" s="124"/>
      <c r="HXF41"/>
      <c r="HXG41" s="124"/>
      <c r="HXH41"/>
      <c r="HXI41" s="124"/>
      <c r="HXJ41"/>
      <c r="HXK41" s="124"/>
      <c r="HXL41"/>
      <c r="HXM41" s="124"/>
      <c r="HXN41"/>
      <c r="HXO41" s="124"/>
      <c r="HXP41"/>
      <c r="HXQ41" s="124"/>
      <c r="HXR41"/>
      <c r="HXS41" s="124"/>
      <c r="HXT41"/>
      <c r="HXU41" s="124"/>
      <c r="HXV41"/>
      <c r="HXW41" s="124"/>
      <c r="HXX41"/>
      <c r="HXY41" s="124"/>
      <c r="HXZ41"/>
      <c r="HYA41" s="124"/>
      <c r="HYB41"/>
      <c r="HYC41" s="124"/>
      <c r="HYD41"/>
      <c r="HYE41" s="124"/>
      <c r="HYF41"/>
      <c r="HYG41" s="124"/>
      <c r="HYH41"/>
      <c r="HYI41" s="124"/>
      <c r="HYJ41"/>
      <c r="HYK41" s="124"/>
      <c r="HYL41"/>
      <c r="HYM41" s="124"/>
      <c r="HYN41"/>
      <c r="HYO41" s="124"/>
      <c r="HYP41"/>
      <c r="HYQ41" s="124"/>
      <c r="HYR41"/>
      <c r="HYS41" s="124"/>
      <c r="HYT41"/>
      <c r="HYU41" s="124"/>
      <c r="HYV41"/>
      <c r="HYW41" s="124"/>
      <c r="HYX41"/>
      <c r="HYY41" s="124"/>
      <c r="HYZ41"/>
      <c r="HZA41" s="124"/>
      <c r="HZB41"/>
      <c r="HZC41" s="124"/>
      <c r="HZD41"/>
      <c r="HZE41" s="124"/>
      <c r="HZF41"/>
      <c r="HZG41" s="124"/>
      <c r="HZH41"/>
      <c r="HZI41" s="124"/>
      <c r="HZJ41"/>
      <c r="HZK41" s="124"/>
      <c r="HZL41"/>
      <c r="HZM41" s="124"/>
      <c r="HZN41"/>
      <c r="HZO41" s="124"/>
      <c r="HZP41"/>
      <c r="HZQ41" s="124"/>
      <c r="HZR41"/>
      <c r="HZS41" s="124"/>
      <c r="HZT41"/>
      <c r="HZU41" s="124"/>
      <c r="HZV41"/>
      <c r="HZW41" s="124"/>
      <c r="HZX41"/>
      <c r="HZY41" s="124"/>
      <c r="HZZ41"/>
      <c r="IAA41" s="124"/>
      <c r="IAB41"/>
      <c r="IAC41" s="124"/>
      <c r="IAD41"/>
      <c r="IAE41" s="124"/>
      <c r="IAF41"/>
      <c r="IAG41" s="124"/>
      <c r="IAH41"/>
      <c r="IAI41" s="124"/>
      <c r="IAJ41"/>
      <c r="IAK41" s="124"/>
      <c r="IAL41"/>
      <c r="IAM41" s="124"/>
      <c r="IAN41"/>
      <c r="IAO41" s="124"/>
      <c r="IAP41"/>
      <c r="IAQ41" s="124"/>
      <c r="IAR41"/>
      <c r="IAS41" s="124"/>
      <c r="IAT41"/>
      <c r="IAU41" s="124"/>
      <c r="IAV41"/>
      <c r="IAW41" s="124"/>
      <c r="IAX41"/>
      <c r="IAY41" s="124"/>
      <c r="IAZ41"/>
      <c r="IBA41" s="124"/>
      <c r="IBB41"/>
      <c r="IBC41" s="124"/>
      <c r="IBD41"/>
      <c r="IBE41" s="124"/>
      <c r="IBF41"/>
      <c r="IBG41" s="124"/>
      <c r="IBH41"/>
      <c r="IBI41" s="124"/>
      <c r="IBJ41"/>
      <c r="IBK41" s="124"/>
      <c r="IBL41"/>
      <c r="IBM41" s="124"/>
      <c r="IBN41"/>
      <c r="IBO41" s="124"/>
      <c r="IBP41"/>
      <c r="IBQ41" s="124"/>
      <c r="IBR41"/>
      <c r="IBS41" s="124"/>
      <c r="IBT41"/>
      <c r="IBU41" s="124"/>
      <c r="IBV41"/>
      <c r="IBW41" s="124"/>
      <c r="IBX41"/>
      <c r="IBY41" s="124"/>
      <c r="IBZ41"/>
      <c r="ICA41" s="124"/>
      <c r="ICB41"/>
      <c r="ICC41" s="124"/>
      <c r="ICD41"/>
      <c r="ICE41" s="124"/>
      <c r="ICF41"/>
      <c r="ICG41" s="124"/>
      <c r="ICH41"/>
      <c r="ICI41" s="124"/>
      <c r="ICJ41"/>
      <c r="ICK41" s="124"/>
      <c r="ICL41"/>
      <c r="ICM41" s="124"/>
      <c r="ICN41"/>
      <c r="ICO41" s="124"/>
      <c r="ICP41"/>
      <c r="ICQ41" s="124"/>
      <c r="ICR41"/>
      <c r="ICS41" s="124"/>
      <c r="ICT41"/>
      <c r="ICU41" s="124"/>
      <c r="ICV41"/>
      <c r="ICW41" s="124"/>
      <c r="ICX41"/>
      <c r="ICY41" s="124"/>
      <c r="ICZ41"/>
      <c r="IDA41" s="124"/>
      <c r="IDB41"/>
      <c r="IDC41" s="124"/>
      <c r="IDD41"/>
      <c r="IDE41" s="124"/>
      <c r="IDF41"/>
      <c r="IDG41" s="124"/>
      <c r="IDH41"/>
      <c r="IDI41" s="124"/>
      <c r="IDJ41"/>
      <c r="IDK41" s="124"/>
      <c r="IDL41"/>
      <c r="IDM41" s="124"/>
      <c r="IDN41"/>
      <c r="IDO41" s="124"/>
      <c r="IDP41"/>
      <c r="IDQ41" s="124"/>
      <c r="IDR41"/>
      <c r="IDS41" s="124"/>
      <c r="IDT41"/>
      <c r="IDU41" s="124"/>
      <c r="IDV41"/>
      <c r="IDW41" s="124"/>
      <c r="IDX41"/>
      <c r="IDY41" s="124"/>
      <c r="IDZ41"/>
      <c r="IEA41" s="124"/>
      <c r="IEB41"/>
      <c r="IEC41" s="124"/>
      <c r="IED41"/>
      <c r="IEE41" s="124"/>
      <c r="IEF41"/>
      <c r="IEG41" s="124"/>
      <c r="IEH41"/>
      <c r="IEI41" s="124"/>
      <c r="IEJ41"/>
      <c r="IEK41" s="124"/>
      <c r="IEL41"/>
      <c r="IEM41" s="124"/>
      <c r="IEN41"/>
      <c r="IEO41" s="124"/>
      <c r="IEP41"/>
      <c r="IEQ41" s="124"/>
      <c r="IER41"/>
      <c r="IES41" s="124"/>
      <c r="IET41"/>
      <c r="IEU41" s="124"/>
      <c r="IEV41"/>
      <c r="IEW41" s="124"/>
      <c r="IEX41"/>
      <c r="IEY41" s="124"/>
      <c r="IEZ41"/>
      <c r="IFA41" s="124"/>
      <c r="IFB41"/>
      <c r="IFC41" s="124"/>
      <c r="IFD41"/>
      <c r="IFE41" s="124"/>
      <c r="IFF41"/>
      <c r="IFG41" s="124"/>
      <c r="IFH41"/>
      <c r="IFI41" s="124"/>
      <c r="IFJ41"/>
      <c r="IFK41" s="124"/>
      <c r="IFL41"/>
      <c r="IFM41" s="124"/>
      <c r="IFN41"/>
      <c r="IFO41" s="124"/>
      <c r="IFP41"/>
      <c r="IFQ41" s="124"/>
      <c r="IFR41"/>
      <c r="IFS41" s="124"/>
      <c r="IFT41"/>
      <c r="IFU41" s="124"/>
      <c r="IFV41"/>
      <c r="IFW41" s="124"/>
      <c r="IFX41"/>
      <c r="IFY41" s="124"/>
      <c r="IFZ41"/>
      <c r="IGA41" s="124"/>
      <c r="IGB41"/>
      <c r="IGC41" s="124"/>
      <c r="IGD41"/>
      <c r="IGE41" s="124"/>
      <c r="IGF41"/>
      <c r="IGG41" s="124"/>
      <c r="IGH41"/>
      <c r="IGI41" s="124"/>
      <c r="IGJ41"/>
      <c r="IGK41" s="124"/>
      <c r="IGL41"/>
      <c r="IGM41" s="124"/>
      <c r="IGN41"/>
      <c r="IGO41" s="124"/>
      <c r="IGP41"/>
      <c r="IGQ41" s="124"/>
      <c r="IGR41"/>
      <c r="IGS41" s="124"/>
      <c r="IGT41"/>
      <c r="IGU41" s="124"/>
      <c r="IGV41"/>
      <c r="IGW41" s="124"/>
      <c r="IGX41"/>
      <c r="IGY41" s="124"/>
      <c r="IGZ41"/>
      <c r="IHA41" s="124"/>
      <c r="IHB41"/>
      <c r="IHC41" s="124"/>
      <c r="IHD41"/>
      <c r="IHE41" s="124"/>
      <c r="IHF41"/>
      <c r="IHG41" s="124"/>
      <c r="IHH41"/>
      <c r="IHI41" s="124"/>
      <c r="IHJ41"/>
      <c r="IHK41" s="124"/>
      <c r="IHL41"/>
      <c r="IHM41" s="124"/>
      <c r="IHN41"/>
      <c r="IHO41" s="124"/>
      <c r="IHP41"/>
      <c r="IHQ41" s="124"/>
      <c r="IHR41"/>
      <c r="IHS41" s="124"/>
      <c r="IHT41"/>
      <c r="IHU41" s="124"/>
      <c r="IHV41"/>
      <c r="IHW41" s="124"/>
      <c r="IHX41"/>
      <c r="IHY41" s="124"/>
      <c r="IHZ41"/>
      <c r="IIA41" s="124"/>
      <c r="IIB41"/>
      <c r="IIC41" s="124"/>
      <c r="IID41"/>
      <c r="IIE41" s="124"/>
      <c r="IIF41"/>
      <c r="IIG41" s="124"/>
      <c r="IIH41"/>
      <c r="III41" s="124"/>
      <c r="IIJ41"/>
      <c r="IIK41" s="124"/>
      <c r="IIL41"/>
      <c r="IIM41" s="124"/>
      <c r="IIN41"/>
      <c r="IIO41" s="124"/>
      <c r="IIP41"/>
      <c r="IIQ41" s="124"/>
      <c r="IIR41"/>
      <c r="IIS41" s="124"/>
      <c r="IIT41"/>
      <c r="IIU41" s="124"/>
      <c r="IIV41"/>
      <c r="IIW41" s="124"/>
      <c r="IIX41"/>
      <c r="IIY41" s="124"/>
      <c r="IIZ41"/>
      <c r="IJA41" s="124"/>
      <c r="IJB41"/>
      <c r="IJC41" s="124"/>
      <c r="IJD41"/>
      <c r="IJE41" s="124"/>
      <c r="IJF41"/>
      <c r="IJG41" s="124"/>
      <c r="IJH41"/>
      <c r="IJI41" s="124"/>
      <c r="IJJ41"/>
      <c r="IJK41" s="124"/>
      <c r="IJL41"/>
      <c r="IJM41" s="124"/>
      <c r="IJN41"/>
      <c r="IJO41" s="124"/>
      <c r="IJP41"/>
      <c r="IJQ41" s="124"/>
      <c r="IJR41"/>
      <c r="IJS41" s="124"/>
      <c r="IJT41"/>
      <c r="IJU41" s="124"/>
      <c r="IJV41"/>
      <c r="IJW41" s="124"/>
      <c r="IJX41"/>
      <c r="IJY41" s="124"/>
      <c r="IJZ41"/>
      <c r="IKA41" s="124"/>
      <c r="IKB41"/>
      <c r="IKC41" s="124"/>
      <c r="IKD41"/>
      <c r="IKE41" s="124"/>
      <c r="IKF41"/>
      <c r="IKG41" s="124"/>
      <c r="IKH41"/>
      <c r="IKI41" s="124"/>
      <c r="IKJ41"/>
      <c r="IKK41" s="124"/>
      <c r="IKL41"/>
      <c r="IKM41" s="124"/>
      <c r="IKN41"/>
      <c r="IKO41" s="124"/>
      <c r="IKP41"/>
      <c r="IKQ41" s="124"/>
      <c r="IKR41"/>
      <c r="IKS41" s="124"/>
      <c r="IKT41"/>
      <c r="IKU41" s="124"/>
      <c r="IKV41"/>
      <c r="IKW41" s="124"/>
      <c r="IKX41"/>
      <c r="IKY41" s="124"/>
      <c r="IKZ41"/>
      <c r="ILA41" s="124"/>
      <c r="ILB41"/>
      <c r="ILC41" s="124"/>
      <c r="ILD41"/>
      <c r="ILE41" s="124"/>
      <c r="ILF41"/>
      <c r="ILG41" s="124"/>
      <c r="ILH41"/>
      <c r="ILI41" s="124"/>
      <c r="ILJ41"/>
      <c r="ILK41" s="124"/>
      <c r="ILL41"/>
      <c r="ILM41" s="124"/>
      <c r="ILN41"/>
      <c r="ILO41" s="124"/>
      <c r="ILP41"/>
      <c r="ILQ41" s="124"/>
      <c r="ILR41"/>
      <c r="ILS41" s="124"/>
      <c r="ILT41"/>
      <c r="ILU41" s="124"/>
      <c r="ILV41"/>
      <c r="ILW41" s="124"/>
      <c r="ILX41"/>
      <c r="ILY41" s="124"/>
      <c r="ILZ41"/>
      <c r="IMA41" s="124"/>
      <c r="IMB41"/>
      <c r="IMC41" s="124"/>
      <c r="IMD41"/>
      <c r="IME41" s="124"/>
      <c r="IMF41"/>
      <c r="IMG41" s="124"/>
      <c r="IMH41"/>
      <c r="IMI41" s="124"/>
      <c r="IMJ41"/>
      <c r="IMK41" s="124"/>
      <c r="IML41"/>
      <c r="IMM41" s="124"/>
      <c r="IMN41"/>
      <c r="IMO41" s="124"/>
      <c r="IMP41"/>
      <c r="IMQ41" s="124"/>
      <c r="IMR41"/>
      <c r="IMS41" s="124"/>
      <c r="IMT41"/>
      <c r="IMU41" s="124"/>
      <c r="IMV41"/>
      <c r="IMW41" s="124"/>
      <c r="IMX41"/>
      <c r="IMY41" s="124"/>
      <c r="IMZ41"/>
      <c r="INA41" s="124"/>
      <c r="INB41"/>
      <c r="INC41" s="124"/>
      <c r="IND41"/>
      <c r="INE41" s="124"/>
      <c r="INF41"/>
      <c r="ING41" s="124"/>
      <c r="INH41"/>
      <c r="INI41" s="124"/>
      <c r="INJ41"/>
      <c r="INK41" s="124"/>
      <c r="INL41"/>
      <c r="INM41" s="124"/>
      <c r="INN41"/>
      <c r="INO41" s="124"/>
      <c r="INP41"/>
      <c r="INQ41" s="124"/>
      <c r="INR41"/>
      <c r="INS41" s="124"/>
      <c r="INT41"/>
      <c r="INU41" s="124"/>
      <c r="INV41"/>
      <c r="INW41" s="124"/>
      <c r="INX41"/>
      <c r="INY41" s="124"/>
      <c r="INZ41"/>
      <c r="IOA41" s="124"/>
      <c r="IOB41"/>
      <c r="IOC41" s="124"/>
      <c r="IOD41"/>
      <c r="IOE41" s="124"/>
      <c r="IOF41"/>
      <c r="IOG41" s="124"/>
      <c r="IOH41"/>
      <c r="IOI41" s="124"/>
      <c r="IOJ41"/>
      <c r="IOK41" s="124"/>
      <c r="IOL41"/>
      <c r="IOM41" s="124"/>
      <c r="ION41"/>
      <c r="IOO41" s="124"/>
      <c r="IOP41"/>
      <c r="IOQ41" s="124"/>
      <c r="IOR41"/>
      <c r="IOS41" s="124"/>
      <c r="IOT41"/>
      <c r="IOU41" s="124"/>
      <c r="IOV41"/>
      <c r="IOW41" s="124"/>
      <c r="IOX41"/>
      <c r="IOY41" s="124"/>
      <c r="IOZ41"/>
      <c r="IPA41" s="124"/>
      <c r="IPB41"/>
      <c r="IPC41" s="124"/>
      <c r="IPD41"/>
      <c r="IPE41" s="124"/>
      <c r="IPF41"/>
      <c r="IPG41" s="124"/>
      <c r="IPH41"/>
      <c r="IPI41" s="124"/>
      <c r="IPJ41"/>
      <c r="IPK41" s="124"/>
      <c r="IPL41"/>
      <c r="IPM41" s="124"/>
      <c r="IPN41"/>
      <c r="IPO41" s="124"/>
      <c r="IPP41"/>
      <c r="IPQ41" s="124"/>
      <c r="IPR41"/>
      <c r="IPS41" s="124"/>
      <c r="IPT41"/>
      <c r="IPU41" s="124"/>
      <c r="IPV41"/>
      <c r="IPW41" s="124"/>
      <c r="IPX41"/>
      <c r="IPY41" s="124"/>
      <c r="IPZ41"/>
      <c r="IQA41" s="124"/>
      <c r="IQB41"/>
      <c r="IQC41" s="124"/>
      <c r="IQD41"/>
      <c r="IQE41" s="124"/>
      <c r="IQF41"/>
      <c r="IQG41" s="124"/>
      <c r="IQH41"/>
      <c r="IQI41" s="124"/>
      <c r="IQJ41"/>
      <c r="IQK41" s="124"/>
      <c r="IQL41"/>
      <c r="IQM41" s="124"/>
      <c r="IQN41"/>
      <c r="IQO41" s="124"/>
      <c r="IQP41"/>
      <c r="IQQ41" s="124"/>
      <c r="IQR41"/>
      <c r="IQS41" s="124"/>
      <c r="IQT41"/>
      <c r="IQU41" s="124"/>
      <c r="IQV41"/>
      <c r="IQW41" s="124"/>
      <c r="IQX41"/>
      <c r="IQY41" s="124"/>
      <c r="IQZ41"/>
      <c r="IRA41" s="124"/>
      <c r="IRB41"/>
      <c r="IRC41" s="124"/>
      <c r="IRD41"/>
      <c r="IRE41" s="124"/>
      <c r="IRF41"/>
      <c r="IRG41" s="124"/>
      <c r="IRH41"/>
      <c r="IRI41" s="124"/>
      <c r="IRJ41"/>
      <c r="IRK41" s="124"/>
      <c r="IRL41"/>
      <c r="IRM41" s="124"/>
      <c r="IRN41"/>
      <c r="IRO41" s="124"/>
      <c r="IRP41"/>
      <c r="IRQ41" s="124"/>
      <c r="IRR41"/>
      <c r="IRS41" s="124"/>
      <c r="IRT41"/>
      <c r="IRU41" s="124"/>
      <c r="IRV41"/>
      <c r="IRW41" s="124"/>
      <c r="IRX41"/>
      <c r="IRY41" s="124"/>
      <c r="IRZ41"/>
      <c r="ISA41" s="124"/>
      <c r="ISB41"/>
      <c r="ISC41" s="124"/>
      <c r="ISD41"/>
      <c r="ISE41" s="124"/>
      <c r="ISF41"/>
      <c r="ISG41" s="124"/>
      <c r="ISH41"/>
      <c r="ISI41" s="124"/>
      <c r="ISJ41"/>
      <c r="ISK41" s="124"/>
      <c r="ISL41"/>
      <c r="ISM41" s="124"/>
      <c r="ISN41"/>
      <c r="ISO41" s="124"/>
      <c r="ISP41"/>
      <c r="ISQ41" s="124"/>
      <c r="ISR41"/>
      <c r="ISS41" s="124"/>
      <c r="IST41"/>
      <c r="ISU41" s="124"/>
      <c r="ISV41"/>
      <c r="ISW41" s="124"/>
      <c r="ISX41"/>
      <c r="ISY41" s="124"/>
      <c r="ISZ41"/>
      <c r="ITA41" s="124"/>
      <c r="ITB41"/>
      <c r="ITC41" s="124"/>
      <c r="ITD41"/>
      <c r="ITE41" s="124"/>
      <c r="ITF41"/>
      <c r="ITG41" s="124"/>
      <c r="ITH41"/>
      <c r="ITI41" s="124"/>
      <c r="ITJ41"/>
      <c r="ITK41" s="124"/>
      <c r="ITL41"/>
      <c r="ITM41" s="124"/>
      <c r="ITN41"/>
      <c r="ITO41" s="124"/>
      <c r="ITP41"/>
      <c r="ITQ41" s="124"/>
      <c r="ITR41"/>
      <c r="ITS41" s="124"/>
      <c r="ITT41"/>
      <c r="ITU41" s="124"/>
      <c r="ITV41"/>
      <c r="ITW41" s="124"/>
      <c r="ITX41"/>
      <c r="ITY41" s="124"/>
      <c r="ITZ41"/>
      <c r="IUA41" s="124"/>
      <c r="IUB41"/>
      <c r="IUC41" s="124"/>
      <c r="IUD41"/>
      <c r="IUE41" s="124"/>
      <c r="IUF41"/>
      <c r="IUG41" s="124"/>
      <c r="IUH41"/>
      <c r="IUI41" s="124"/>
      <c r="IUJ41"/>
      <c r="IUK41" s="124"/>
      <c r="IUL41"/>
      <c r="IUM41" s="124"/>
      <c r="IUN41"/>
      <c r="IUO41" s="124"/>
      <c r="IUP41"/>
      <c r="IUQ41" s="124"/>
      <c r="IUR41"/>
      <c r="IUS41" s="124"/>
      <c r="IUT41"/>
      <c r="IUU41" s="124"/>
      <c r="IUV41"/>
      <c r="IUW41" s="124"/>
      <c r="IUX41"/>
      <c r="IUY41" s="124"/>
      <c r="IUZ41"/>
      <c r="IVA41" s="124"/>
      <c r="IVB41"/>
      <c r="IVC41" s="124"/>
      <c r="IVD41"/>
      <c r="IVE41" s="124"/>
      <c r="IVF41"/>
      <c r="IVG41" s="124"/>
      <c r="IVH41"/>
      <c r="IVI41" s="124"/>
      <c r="IVJ41"/>
      <c r="IVK41" s="124"/>
      <c r="IVL41"/>
      <c r="IVM41" s="124"/>
      <c r="IVN41"/>
      <c r="IVO41" s="124"/>
      <c r="IVP41"/>
      <c r="IVQ41" s="124"/>
      <c r="IVR41"/>
      <c r="IVS41" s="124"/>
      <c r="IVT41"/>
      <c r="IVU41" s="124"/>
      <c r="IVV41"/>
      <c r="IVW41" s="124"/>
      <c r="IVX41"/>
      <c r="IVY41" s="124"/>
      <c r="IVZ41"/>
      <c r="IWA41" s="124"/>
      <c r="IWB41"/>
      <c r="IWC41" s="124"/>
      <c r="IWD41"/>
      <c r="IWE41" s="124"/>
      <c r="IWF41"/>
      <c r="IWG41" s="124"/>
      <c r="IWH41"/>
      <c r="IWI41" s="124"/>
      <c r="IWJ41"/>
      <c r="IWK41" s="124"/>
      <c r="IWL41"/>
      <c r="IWM41" s="124"/>
      <c r="IWN41"/>
      <c r="IWO41" s="124"/>
      <c r="IWP41"/>
      <c r="IWQ41" s="124"/>
      <c r="IWR41"/>
      <c r="IWS41" s="124"/>
      <c r="IWT41"/>
      <c r="IWU41" s="124"/>
      <c r="IWV41"/>
      <c r="IWW41" s="124"/>
      <c r="IWX41"/>
      <c r="IWY41" s="124"/>
      <c r="IWZ41"/>
      <c r="IXA41" s="124"/>
      <c r="IXB41"/>
      <c r="IXC41" s="124"/>
      <c r="IXD41"/>
      <c r="IXE41" s="124"/>
      <c r="IXF41"/>
      <c r="IXG41" s="124"/>
      <c r="IXH41"/>
      <c r="IXI41" s="124"/>
      <c r="IXJ41"/>
      <c r="IXK41" s="124"/>
      <c r="IXL41"/>
      <c r="IXM41" s="124"/>
      <c r="IXN41"/>
      <c r="IXO41" s="124"/>
      <c r="IXP41"/>
      <c r="IXQ41" s="124"/>
      <c r="IXR41"/>
      <c r="IXS41" s="124"/>
      <c r="IXT41"/>
      <c r="IXU41" s="124"/>
      <c r="IXV41"/>
      <c r="IXW41" s="124"/>
      <c r="IXX41"/>
      <c r="IXY41" s="124"/>
      <c r="IXZ41"/>
      <c r="IYA41" s="124"/>
      <c r="IYB41"/>
      <c r="IYC41" s="124"/>
      <c r="IYD41"/>
      <c r="IYE41" s="124"/>
      <c r="IYF41"/>
      <c r="IYG41" s="124"/>
      <c r="IYH41"/>
      <c r="IYI41" s="124"/>
      <c r="IYJ41"/>
      <c r="IYK41" s="124"/>
      <c r="IYL41"/>
      <c r="IYM41" s="124"/>
      <c r="IYN41"/>
      <c r="IYO41" s="124"/>
      <c r="IYP41"/>
      <c r="IYQ41" s="124"/>
      <c r="IYR41"/>
      <c r="IYS41" s="124"/>
      <c r="IYT41"/>
      <c r="IYU41" s="124"/>
      <c r="IYV41"/>
      <c r="IYW41" s="124"/>
      <c r="IYX41"/>
      <c r="IYY41" s="124"/>
      <c r="IYZ41"/>
      <c r="IZA41" s="124"/>
      <c r="IZB41"/>
      <c r="IZC41" s="124"/>
      <c r="IZD41"/>
      <c r="IZE41" s="124"/>
      <c r="IZF41"/>
      <c r="IZG41" s="124"/>
      <c r="IZH41"/>
      <c r="IZI41" s="124"/>
      <c r="IZJ41"/>
      <c r="IZK41" s="124"/>
      <c r="IZL41"/>
      <c r="IZM41" s="124"/>
      <c r="IZN41"/>
      <c r="IZO41" s="124"/>
      <c r="IZP41"/>
      <c r="IZQ41" s="124"/>
      <c r="IZR41"/>
      <c r="IZS41" s="124"/>
      <c r="IZT41"/>
      <c r="IZU41" s="124"/>
      <c r="IZV41"/>
      <c r="IZW41" s="124"/>
      <c r="IZX41"/>
      <c r="IZY41" s="124"/>
      <c r="IZZ41"/>
      <c r="JAA41" s="124"/>
      <c r="JAB41"/>
      <c r="JAC41" s="124"/>
      <c r="JAD41"/>
      <c r="JAE41" s="124"/>
      <c r="JAF41"/>
      <c r="JAG41" s="124"/>
      <c r="JAH41"/>
      <c r="JAI41" s="124"/>
      <c r="JAJ41"/>
      <c r="JAK41" s="124"/>
      <c r="JAL41"/>
      <c r="JAM41" s="124"/>
      <c r="JAN41"/>
      <c r="JAO41" s="124"/>
      <c r="JAP41"/>
      <c r="JAQ41" s="124"/>
      <c r="JAR41"/>
      <c r="JAS41" s="124"/>
      <c r="JAT41"/>
      <c r="JAU41" s="124"/>
      <c r="JAV41"/>
      <c r="JAW41" s="124"/>
      <c r="JAX41"/>
      <c r="JAY41" s="124"/>
      <c r="JAZ41"/>
      <c r="JBA41" s="124"/>
      <c r="JBB41"/>
      <c r="JBC41" s="124"/>
      <c r="JBD41"/>
      <c r="JBE41" s="124"/>
      <c r="JBF41"/>
      <c r="JBG41" s="124"/>
      <c r="JBH41"/>
      <c r="JBI41" s="124"/>
      <c r="JBJ41"/>
      <c r="JBK41" s="124"/>
      <c r="JBL41"/>
      <c r="JBM41" s="124"/>
      <c r="JBN41"/>
      <c r="JBO41" s="124"/>
      <c r="JBP41"/>
      <c r="JBQ41" s="124"/>
      <c r="JBR41"/>
      <c r="JBS41" s="124"/>
      <c r="JBT41"/>
      <c r="JBU41" s="124"/>
      <c r="JBV41"/>
      <c r="JBW41" s="124"/>
      <c r="JBX41"/>
      <c r="JBY41" s="124"/>
      <c r="JBZ41"/>
      <c r="JCA41" s="124"/>
      <c r="JCB41"/>
      <c r="JCC41" s="124"/>
      <c r="JCD41"/>
      <c r="JCE41" s="124"/>
      <c r="JCF41"/>
      <c r="JCG41" s="124"/>
      <c r="JCH41"/>
      <c r="JCI41" s="124"/>
      <c r="JCJ41"/>
      <c r="JCK41" s="124"/>
      <c r="JCL41"/>
      <c r="JCM41" s="124"/>
      <c r="JCN41"/>
      <c r="JCO41" s="124"/>
      <c r="JCP41"/>
      <c r="JCQ41" s="124"/>
      <c r="JCR41"/>
      <c r="JCS41" s="124"/>
      <c r="JCT41"/>
      <c r="JCU41" s="124"/>
      <c r="JCV41"/>
      <c r="JCW41" s="124"/>
      <c r="JCX41"/>
      <c r="JCY41" s="124"/>
      <c r="JCZ41"/>
      <c r="JDA41" s="124"/>
      <c r="JDB41"/>
      <c r="JDC41" s="124"/>
      <c r="JDD41"/>
      <c r="JDE41" s="124"/>
      <c r="JDF41"/>
      <c r="JDG41" s="124"/>
      <c r="JDH41"/>
      <c r="JDI41" s="124"/>
      <c r="JDJ41"/>
      <c r="JDK41" s="124"/>
      <c r="JDL41"/>
      <c r="JDM41" s="124"/>
      <c r="JDN41"/>
      <c r="JDO41" s="124"/>
      <c r="JDP41"/>
      <c r="JDQ41" s="124"/>
      <c r="JDR41"/>
      <c r="JDS41" s="124"/>
      <c r="JDT41"/>
      <c r="JDU41" s="124"/>
      <c r="JDV41"/>
      <c r="JDW41" s="124"/>
      <c r="JDX41"/>
      <c r="JDY41" s="124"/>
      <c r="JDZ41"/>
      <c r="JEA41" s="124"/>
      <c r="JEB41"/>
      <c r="JEC41" s="124"/>
      <c r="JED41"/>
      <c r="JEE41" s="124"/>
      <c r="JEF41"/>
      <c r="JEG41" s="124"/>
      <c r="JEH41"/>
      <c r="JEI41" s="124"/>
      <c r="JEJ41"/>
      <c r="JEK41" s="124"/>
      <c r="JEL41"/>
      <c r="JEM41" s="124"/>
      <c r="JEN41"/>
      <c r="JEO41" s="124"/>
      <c r="JEP41"/>
      <c r="JEQ41" s="124"/>
      <c r="JER41"/>
      <c r="JES41" s="124"/>
      <c r="JET41"/>
      <c r="JEU41" s="124"/>
      <c r="JEV41"/>
      <c r="JEW41" s="124"/>
      <c r="JEX41"/>
      <c r="JEY41" s="124"/>
      <c r="JEZ41"/>
      <c r="JFA41" s="124"/>
      <c r="JFB41"/>
      <c r="JFC41" s="124"/>
      <c r="JFD41"/>
      <c r="JFE41" s="124"/>
      <c r="JFF41"/>
      <c r="JFG41" s="124"/>
      <c r="JFH41"/>
      <c r="JFI41" s="124"/>
      <c r="JFJ41"/>
      <c r="JFK41" s="124"/>
      <c r="JFL41"/>
      <c r="JFM41" s="124"/>
      <c r="JFN41"/>
      <c r="JFO41" s="124"/>
      <c r="JFP41"/>
      <c r="JFQ41" s="124"/>
      <c r="JFR41"/>
      <c r="JFS41" s="124"/>
      <c r="JFT41"/>
      <c r="JFU41" s="124"/>
      <c r="JFV41"/>
      <c r="JFW41" s="124"/>
      <c r="JFX41"/>
      <c r="JFY41" s="124"/>
      <c r="JFZ41"/>
      <c r="JGA41" s="124"/>
      <c r="JGB41"/>
      <c r="JGC41" s="124"/>
      <c r="JGD41"/>
      <c r="JGE41" s="124"/>
      <c r="JGF41"/>
      <c r="JGG41" s="124"/>
      <c r="JGH41"/>
      <c r="JGI41" s="124"/>
      <c r="JGJ41"/>
      <c r="JGK41" s="124"/>
      <c r="JGL41"/>
      <c r="JGM41" s="124"/>
      <c r="JGN41"/>
      <c r="JGO41" s="124"/>
      <c r="JGP41"/>
      <c r="JGQ41" s="124"/>
      <c r="JGR41"/>
      <c r="JGS41" s="124"/>
      <c r="JGT41"/>
      <c r="JGU41" s="124"/>
      <c r="JGV41"/>
      <c r="JGW41" s="124"/>
      <c r="JGX41"/>
      <c r="JGY41" s="124"/>
      <c r="JGZ41"/>
      <c r="JHA41" s="124"/>
      <c r="JHB41"/>
      <c r="JHC41" s="124"/>
      <c r="JHD41"/>
      <c r="JHE41" s="124"/>
      <c r="JHF41"/>
      <c r="JHG41" s="124"/>
      <c r="JHH41"/>
      <c r="JHI41" s="124"/>
      <c r="JHJ41"/>
      <c r="JHK41" s="124"/>
      <c r="JHL41"/>
      <c r="JHM41" s="124"/>
      <c r="JHN41"/>
      <c r="JHO41" s="124"/>
      <c r="JHP41"/>
      <c r="JHQ41" s="124"/>
      <c r="JHR41"/>
      <c r="JHS41" s="124"/>
      <c r="JHT41"/>
      <c r="JHU41" s="124"/>
      <c r="JHV41"/>
      <c r="JHW41" s="124"/>
      <c r="JHX41"/>
      <c r="JHY41" s="124"/>
      <c r="JHZ41"/>
      <c r="JIA41" s="124"/>
      <c r="JIB41"/>
      <c r="JIC41" s="124"/>
      <c r="JID41"/>
      <c r="JIE41" s="124"/>
      <c r="JIF41"/>
      <c r="JIG41" s="124"/>
      <c r="JIH41"/>
      <c r="JII41" s="124"/>
      <c r="JIJ41"/>
      <c r="JIK41" s="124"/>
      <c r="JIL41"/>
      <c r="JIM41" s="124"/>
      <c r="JIN41"/>
      <c r="JIO41" s="124"/>
      <c r="JIP41"/>
      <c r="JIQ41" s="124"/>
      <c r="JIR41"/>
      <c r="JIS41" s="124"/>
      <c r="JIT41"/>
      <c r="JIU41" s="124"/>
      <c r="JIV41"/>
      <c r="JIW41" s="124"/>
      <c r="JIX41"/>
      <c r="JIY41" s="124"/>
      <c r="JIZ41"/>
      <c r="JJA41" s="124"/>
      <c r="JJB41"/>
      <c r="JJC41" s="124"/>
      <c r="JJD41"/>
      <c r="JJE41" s="124"/>
      <c r="JJF41"/>
      <c r="JJG41" s="124"/>
      <c r="JJH41"/>
      <c r="JJI41" s="124"/>
      <c r="JJJ41"/>
      <c r="JJK41" s="124"/>
      <c r="JJL41"/>
      <c r="JJM41" s="124"/>
      <c r="JJN41"/>
      <c r="JJO41" s="124"/>
      <c r="JJP41"/>
      <c r="JJQ41" s="124"/>
      <c r="JJR41"/>
      <c r="JJS41" s="124"/>
      <c r="JJT41"/>
      <c r="JJU41" s="124"/>
      <c r="JJV41"/>
      <c r="JJW41" s="124"/>
      <c r="JJX41"/>
      <c r="JJY41" s="124"/>
      <c r="JJZ41"/>
      <c r="JKA41" s="124"/>
      <c r="JKB41"/>
      <c r="JKC41" s="124"/>
      <c r="JKD41"/>
      <c r="JKE41" s="124"/>
      <c r="JKF41"/>
      <c r="JKG41" s="124"/>
      <c r="JKH41"/>
      <c r="JKI41" s="124"/>
      <c r="JKJ41"/>
      <c r="JKK41" s="124"/>
      <c r="JKL41"/>
      <c r="JKM41" s="124"/>
      <c r="JKN41"/>
      <c r="JKO41" s="124"/>
      <c r="JKP41"/>
      <c r="JKQ41" s="124"/>
      <c r="JKR41"/>
      <c r="JKS41" s="124"/>
      <c r="JKT41"/>
      <c r="JKU41" s="124"/>
      <c r="JKV41"/>
      <c r="JKW41" s="124"/>
      <c r="JKX41"/>
      <c r="JKY41" s="124"/>
      <c r="JKZ41"/>
      <c r="JLA41" s="124"/>
      <c r="JLB41"/>
      <c r="JLC41" s="124"/>
      <c r="JLD41"/>
      <c r="JLE41" s="124"/>
      <c r="JLF41"/>
      <c r="JLG41" s="124"/>
      <c r="JLH41"/>
      <c r="JLI41" s="124"/>
      <c r="JLJ41"/>
      <c r="JLK41" s="124"/>
      <c r="JLL41"/>
      <c r="JLM41" s="124"/>
      <c r="JLN41"/>
      <c r="JLO41" s="124"/>
      <c r="JLP41"/>
      <c r="JLQ41" s="124"/>
      <c r="JLR41"/>
      <c r="JLS41" s="124"/>
      <c r="JLT41"/>
      <c r="JLU41" s="124"/>
      <c r="JLV41"/>
      <c r="JLW41" s="124"/>
      <c r="JLX41"/>
      <c r="JLY41" s="124"/>
      <c r="JLZ41"/>
      <c r="JMA41" s="124"/>
      <c r="JMB41"/>
      <c r="JMC41" s="124"/>
      <c r="JMD41"/>
      <c r="JME41" s="124"/>
      <c r="JMF41"/>
      <c r="JMG41" s="124"/>
      <c r="JMH41"/>
      <c r="JMI41" s="124"/>
      <c r="JMJ41"/>
      <c r="JMK41" s="124"/>
      <c r="JML41"/>
      <c r="JMM41" s="124"/>
      <c r="JMN41"/>
      <c r="JMO41" s="124"/>
      <c r="JMP41"/>
      <c r="JMQ41" s="124"/>
      <c r="JMR41"/>
      <c r="JMS41" s="124"/>
      <c r="JMT41"/>
      <c r="JMU41" s="124"/>
      <c r="JMV41"/>
      <c r="JMW41" s="124"/>
      <c r="JMX41"/>
      <c r="JMY41" s="124"/>
      <c r="JMZ41"/>
      <c r="JNA41" s="124"/>
      <c r="JNB41"/>
      <c r="JNC41" s="124"/>
      <c r="JND41"/>
      <c r="JNE41" s="124"/>
      <c r="JNF41"/>
      <c r="JNG41" s="124"/>
      <c r="JNH41"/>
      <c r="JNI41" s="124"/>
      <c r="JNJ41"/>
      <c r="JNK41" s="124"/>
      <c r="JNL41"/>
      <c r="JNM41" s="124"/>
      <c r="JNN41"/>
      <c r="JNO41" s="124"/>
      <c r="JNP41"/>
      <c r="JNQ41" s="124"/>
      <c r="JNR41"/>
      <c r="JNS41" s="124"/>
      <c r="JNT41"/>
      <c r="JNU41" s="124"/>
      <c r="JNV41"/>
      <c r="JNW41" s="124"/>
      <c r="JNX41"/>
      <c r="JNY41" s="124"/>
      <c r="JNZ41"/>
      <c r="JOA41" s="124"/>
      <c r="JOB41"/>
      <c r="JOC41" s="124"/>
      <c r="JOD41"/>
      <c r="JOE41" s="124"/>
      <c r="JOF41"/>
      <c r="JOG41" s="124"/>
      <c r="JOH41"/>
      <c r="JOI41" s="124"/>
      <c r="JOJ41"/>
      <c r="JOK41" s="124"/>
      <c r="JOL41"/>
      <c r="JOM41" s="124"/>
      <c r="JON41"/>
      <c r="JOO41" s="124"/>
      <c r="JOP41"/>
      <c r="JOQ41" s="124"/>
      <c r="JOR41"/>
      <c r="JOS41" s="124"/>
      <c r="JOT41"/>
      <c r="JOU41" s="124"/>
      <c r="JOV41"/>
      <c r="JOW41" s="124"/>
      <c r="JOX41"/>
      <c r="JOY41" s="124"/>
      <c r="JOZ41"/>
      <c r="JPA41" s="124"/>
      <c r="JPB41"/>
      <c r="JPC41" s="124"/>
      <c r="JPD41"/>
      <c r="JPE41" s="124"/>
      <c r="JPF41"/>
      <c r="JPG41" s="124"/>
      <c r="JPH41"/>
      <c r="JPI41" s="124"/>
      <c r="JPJ41"/>
      <c r="JPK41" s="124"/>
      <c r="JPL41"/>
      <c r="JPM41" s="124"/>
      <c r="JPN41"/>
      <c r="JPO41" s="124"/>
      <c r="JPP41"/>
      <c r="JPQ41" s="124"/>
      <c r="JPR41"/>
      <c r="JPS41" s="124"/>
      <c r="JPT41"/>
      <c r="JPU41" s="124"/>
      <c r="JPV41"/>
      <c r="JPW41" s="124"/>
      <c r="JPX41"/>
      <c r="JPY41" s="124"/>
      <c r="JPZ41"/>
      <c r="JQA41" s="124"/>
      <c r="JQB41"/>
      <c r="JQC41" s="124"/>
      <c r="JQD41"/>
      <c r="JQE41" s="124"/>
      <c r="JQF41"/>
      <c r="JQG41" s="124"/>
      <c r="JQH41"/>
      <c r="JQI41" s="124"/>
      <c r="JQJ41"/>
      <c r="JQK41" s="124"/>
      <c r="JQL41"/>
      <c r="JQM41" s="124"/>
      <c r="JQN41"/>
      <c r="JQO41" s="124"/>
      <c r="JQP41"/>
      <c r="JQQ41" s="124"/>
      <c r="JQR41"/>
      <c r="JQS41" s="124"/>
      <c r="JQT41"/>
      <c r="JQU41" s="124"/>
      <c r="JQV41"/>
      <c r="JQW41" s="124"/>
      <c r="JQX41"/>
      <c r="JQY41" s="124"/>
      <c r="JQZ41"/>
      <c r="JRA41" s="124"/>
      <c r="JRB41"/>
      <c r="JRC41" s="124"/>
      <c r="JRD41"/>
      <c r="JRE41" s="124"/>
      <c r="JRF41"/>
      <c r="JRG41" s="124"/>
      <c r="JRH41"/>
      <c r="JRI41" s="124"/>
      <c r="JRJ41"/>
      <c r="JRK41" s="124"/>
      <c r="JRL41"/>
      <c r="JRM41" s="124"/>
      <c r="JRN41"/>
      <c r="JRO41" s="124"/>
      <c r="JRP41"/>
      <c r="JRQ41" s="124"/>
      <c r="JRR41"/>
      <c r="JRS41" s="124"/>
      <c r="JRT41"/>
      <c r="JRU41" s="124"/>
      <c r="JRV41"/>
      <c r="JRW41" s="124"/>
      <c r="JRX41"/>
      <c r="JRY41" s="124"/>
      <c r="JRZ41"/>
      <c r="JSA41" s="124"/>
      <c r="JSB41"/>
      <c r="JSC41" s="124"/>
      <c r="JSD41"/>
      <c r="JSE41" s="124"/>
      <c r="JSF41"/>
      <c r="JSG41" s="124"/>
      <c r="JSH41"/>
      <c r="JSI41" s="124"/>
      <c r="JSJ41"/>
      <c r="JSK41" s="124"/>
      <c r="JSL41"/>
      <c r="JSM41" s="124"/>
      <c r="JSN41"/>
      <c r="JSO41" s="124"/>
      <c r="JSP41"/>
      <c r="JSQ41" s="124"/>
      <c r="JSR41"/>
      <c r="JSS41" s="124"/>
      <c r="JST41"/>
      <c r="JSU41" s="124"/>
      <c r="JSV41"/>
      <c r="JSW41" s="124"/>
      <c r="JSX41"/>
      <c r="JSY41" s="124"/>
      <c r="JSZ41"/>
      <c r="JTA41" s="124"/>
      <c r="JTB41"/>
      <c r="JTC41" s="124"/>
      <c r="JTD41"/>
      <c r="JTE41" s="124"/>
      <c r="JTF41"/>
      <c r="JTG41" s="124"/>
      <c r="JTH41"/>
      <c r="JTI41" s="124"/>
      <c r="JTJ41"/>
      <c r="JTK41" s="124"/>
      <c r="JTL41"/>
      <c r="JTM41" s="124"/>
      <c r="JTN41"/>
      <c r="JTO41" s="124"/>
      <c r="JTP41"/>
      <c r="JTQ41" s="124"/>
      <c r="JTR41"/>
      <c r="JTS41" s="124"/>
      <c r="JTT41"/>
      <c r="JTU41" s="124"/>
      <c r="JTV41"/>
      <c r="JTW41" s="124"/>
      <c r="JTX41"/>
      <c r="JTY41" s="124"/>
      <c r="JTZ41"/>
      <c r="JUA41" s="124"/>
      <c r="JUB41"/>
      <c r="JUC41" s="124"/>
      <c r="JUD41"/>
      <c r="JUE41" s="124"/>
      <c r="JUF41"/>
      <c r="JUG41" s="124"/>
      <c r="JUH41"/>
      <c r="JUI41" s="124"/>
      <c r="JUJ41"/>
      <c r="JUK41" s="124"/>
      <c r="JUL41"/>
      <c r="JUM41" s="124"/>
      <c r="JUN41"/>
      <c r="JUO41" s="124"/>
      <c r="JUP41"/>
      <c r="JUQ41" s="124"/>
      <c r="JUR41"/>
      <c r="JUS41" s="124"/>
      <c r="JUT41"/>
      <c r="JUU41" s="124"/>
      <c r="JUV41"/>
      <c r="JUW41" s="124"/>
      <c r="JUX41"/>
      <c r="JUY41" s="124"/>
      <c r="JUZ41"/>
      <c r="JVA41" s="124"/>
      <c r="JVB41"/>
      <c r="JVC41" s="124"/>
      <c r="JVD41"/>
      <c r="JVE41" s="124"/>
      <c r="JVF41"/>
      <c r="JVG41" s="124"/>
      <c r="JVH41"/>
      <c r="JVI41" s="124"/>
      <c r="JVJ41"/>
      <c r="JVK41" s="124"/>
      <c r="JVL41"/>
      <c r="JVM41" s="124"/>
      <c r="JVN41"/>
      <c r="JVO41" s="124"/>
      <c r="JVP41"/>
      <c r="JVQ41" s="124"/>
      <c r="JVR41"/>
      <c r="JVS41" s="124"/>
      <c r="JVT41"/>
      <c r="JVU41" s="124"/>
      <c r="JVV41"/>
      <c r="JVW41" s="124"/>
      <c r="JVX41"/>
      <c r="JVY41" s="124"/>
      <c r="JVZ41"/>
      <c r="JWA41" s="124"/>
      <c r="JWB41"/>
      <c r="JWC41" s="124"/>
      <c r="JWD41"/>
      <c r="JWE41" s="124"/>
      <c r="JWF41"/>
      <c r="JWG41" s="124"/>
      <c r="JWH41"/>
      <c r="JWI41" s="124"/>
      <c r="JWJ41"/>
      <c r="JWK41" s="124"/>
      <c r="JWL41"/>
      <c r="JWM41" s="124"/>
      <c r="JWN41"/>
      <c r="JWO41" s="124"/>
      <c r="JWP41"/>
      <c r="JWQ41" s="124"/>
      <c r="JWR41"/>
      <c r="JWS41" s="124"/>
      <c r="JWT41"/>
      <c r="JWU41" s="124"/>
      <c r="JWV41"/>
      <c r="JWW41" s="124"/>
      <c r="JWX41"/>
      <c r="JWY41" s="124"/>
      <c r="JWZ41"/>
      <c r="JXA41" s="124"/>
      <c r="JXB41"/>
      <c r="JXC41" s="124"/>
      <c r="JXD41"/>
      <c r="JXE41" s="124"/>
      <c r="JXF41"/>
      <c r="JXG41" s="124"/>
      <c r="JXH41"/>
      <c r="JXI41" s="124"/>
      <c r="JXJ41"/>
      <c r="JXK41" s="124"/>
      <c r="JXL41"/>
      <c r="JXM41" s="124"/>
      <c r="JXN41"/>
      <c r="JXO41" s="124"/>
      <c r="JXP41"/>
      <c r="JXQ41" s="124"/>
      <c r="JXR41"/>
      <c r="JXS41" s="124"/>
      <c r="JXT41"/>
      <c r="JXU41" s="124"/>
      <c r="JXV41"/>
      <c r="JXW41" s="124"/>
      <c r="JXX41"/>
      <c r="JXY41" s="124"/>
      <c r="JXZ41"/>
      <c r="JYA41" s="124"/>
      <c r="JYB41"/>
      <c r="JYC41" s="124"/>
      <c r="JYD41"/>
      <c r="JYE41" s="124"/>
      <c r="JYF41"/>
      <c r="JYG41" s="124"/>
      <c r="JYH41"/>
      <c r="JYI41" s="124"/>
      <c r="JYJ41"/>
      <c r="JYK41" s="124"/>
      <c r="JYL41"/>
      <c r="JYM41" s="124"/>
      <c r="JYN41"/>
      <c r="JYO41" s="124"/>
      <c r="JYP41"/>
      <c r="JYQ41" s="124"/>
      <c r="JYR41"/>
      <c r="JYS41" s="124"/>
      <c r="JYT41"/>
      <c r="JYU41" s="124"/>
      <c r="JYV41"/>
      <c r="JYW41" s="124"/>
      <c r="JYX41"/>
      <c r="JYY41" s="124"/>
      <c r="JYZ41"/>
      <c r="JZA41" s="124"/>
      <c r="JZB41"/>
      <c r="JZC41" s="124"/>
      <c r="JZD41"/>
      <c r="JZE41" s="124"/>
      <c r="JZF41"/>
      <c r="JZG41" s="124"/>
      <c r="JZH41"/>
      <c r="JZI41" s="124"/>
      <c r="JZJ41"/>
      <c r="JZK41" s="124"/>
      <c r="JZL41"/>
      <c r="JZM41" s="124"/>
      <c r="JZN41"/>
      <c r="JZO41" s="124"/>
      <c r="JZP41"/>
      <c r="JZQ41" s="124"/>
      <c r="JZR41"/>
      <c r="JZS41" s="124"/>
      <c r="JZT41"/>
      <c r="JZU41" s="124"/>
      <c r="JZV41"/>
      <c r="JZW41" s="124"/>
      <c r="JZX41"/>
      <c r="JZY41" s="124"/>
      <c r="JZZ41"/>
      <c r="KAA41" s="124"/>
      <c r="KAB41"/>
      <c r="KAC41" s="124"/>
      <c r="KAD41"/>
      <c r="KAE41" s="124"/>
      <c r="KAF41"/>
      <c r="KAG41" s="124"/>
      <c r="KAH41"/>
      <c r="KAI41" s="124"/>
      <c r="KAJ41"/>
      <c r="KAK41" s="124"/>
      <c r="KAL41"/>
      <c r="KAM41" s="124"/>
      <c r="KAN41"/>
      <c r="KAO41" s="124"/>
      <c r="KAP41"/>
      <c r="KAQ41" s="124"/>
      <c r="KAR41"/>
      <c r="KAS41" s="124"/>
      <c r="KAT41"/>
      <c r="KAU41" s="124"/>
      <c r="KAV41"/>
      <c r="KAW41" s="124"/>
      <c r="KAX41"/>
      <c r="KAY41" s="124"/>
      <c r="KAZ41"/>
      <c r="KBA41" s="124"/>
      <c r="KBB41"/>
      <c r="KBC41" s="124"/>
      <c r="KBD41"/>
      <c r="KBE41" s="124"/>
      <c r="KBF41"/>
      <c r="KBG41" s="124"/>
      <c r="KBH41"/>
      <c r="KBI41" s="124"/>
      <c r="KBJ41"/>
      <c r="KBK41" s="124"/>
      <c r="KBL41"/>
      <c r="KBM41" s="124"/>
      <c r="KBN41"/>
      <c r="KBO41" s="124"/>
      <c r="KBP41"/>
      <c r="KBQ41" s="124"/>
      <c r="KBR41"/>
      <c r="KBS41" s="124"/>
      <c r="KBT41"/>
      <c r="KBU41" s="124"/>
      <c r="KBV41"/>
      <c r="KBW41" s="124"/>
      <c r="KBX41"/>
      <c r="KBY41" s="124"/>
      <c r="KBZ41"/>
      <c r="KCA41" s="124"/>
      <c r="KCB41"/>
      <c r="KCC41" s="124"/>
      <c r="KCD41"/>
      <c r="KCE41" s="124"/>
      <c r="KCF41"/>
      <c r="KCG41" s="124"/>
      <c r="KCH41"/>
      <c r="KCI41" s="124"/>
      <c r="KCJ41"/>
      <c r="KCK41" s="124"/>
      <c r="KCL41"/>
      <c r="KCM41" s="124"/>
      <c r="KCN41"/>
      <c r="KCO41" s="124"/>
      <c r="KCP41"/>
      <c r="KCQ41" s="124"/>
      <c r="KCR41"/>
      <c r="KCS41" s="124"/>
      <c r="KCT41"/>
      <c r="KCU41" s="124"/>
      <c r="KCV41"/>
      <c r="KCW41" s="124"/>
      <c r="KCX41"/>
      <c r="KCY41" s="124"/>
      <c r="KCZ41"/>
      <c r="KDA41" s="124"/>
      <c r="KDB41"/>
      <c r="KDC41" s="124"/>
      <c r="KDD41"/>
      <c r="KDE41" s="124"/>
      <c r="KDF41"/>
      <c r="KDG41" s="124"/>
      <c r="KDH41"/>
      <c r="KDI41" s="124"/>
      <c r="KDJ41"/>
      <c r="KDK41" s="124"/>
      <c r="KDL41"/>
      <c r="KDM41" s="124"/>
      <c r="KDN41"/>
      <c r="KDO41" s="124"/>
      <c r="KDP41"/>
      <c r="KDQ41" s="124"/>
      <c r="KDR41"/>
      <c r="KDS41" s="124"/>
      <c r="KDT41"/>
      <c r="KDU41" s="124"/>
      <c r="KDV41"/>
      <c r="KDW41" s="124"/>
      <c r="KDX41"/>
      <c r="KDY41" s="124"/>
      <c r="KDZ41"/>
      <c r="KEA41" s="124"/>
      <c r="KEB41"/>
      <c r="KEC41" s="124"/>
      <c r="KED41"/>
      <c r="KEE41" s="124"/>
      <c r="KEF41"/>
      <c r="KEG41" s="124"/>
      <c r="KEH41"/>
      <c r="KEI41" s="124"/>
      <c r="KEJ41"/>
      <c r="KEK41" s="124"/>
      <c r="KEL41"/>
      <c r="KEM41" s="124"/>
      <c r="KEN41"/>
      <c r="KEO41" s="124"/>
      <c r="KEP41"/>
      <c r="KEQ41" s="124"/>
      <c r="KER41"/>
      <c r="KES41" s="124"/>
      <c r="KET41"/>
      <c r="KEU41" s="124"/>
      <c r="KEV41"/>
      <c r="KEW41" s="124"/>
      <c r="KEX41"/>
      <c r="KEY41" s="124"/>
      <c r="KEZ41"/>
      <c r="KFA41" s="124"/>
      <c r="KFB41"/>
      <c r="KFC41" s="124"/>
      <c r="KFD41"/>
      <c r="KFE41" s="124"/>
      <c r="KFF41"/>
      <c r="KFG41" s="124"/>
      <c r="KFH41"/>
      <c r="KFI41" s="124"/>
      <c r="KFJ41"/>
      <c r="KFK41" s="124"/>
      <c r="KFL41"/>
      <c r="KFM41" s="124"/>
      <c r="KFN41"/>
      <c r="KFO41" s="124"/>
      <c r="KFP41"/>
      <c r="KFQ41" s="124"/>
      <c r="KFR41"/>
      <c r="KFS41" s="124"/>
      <c r="KFT41"/>
      <c r="KFU41" s="124"/>
      <c r="KFV41"/>
      <c r="KFW41" s="124"/>
      <c r="KFX41"/>
      <c r="KFY41" s="124"/>
      <c r="KFZ41"/>
      <c r="KGA41" s="124"/>
      <c r="KGB41"/>
      <c r="KGC41" s="124"/>
      <c r="KGD41"/>
      <c r="KGE41" s="124"/>
      <c r="KGF41"/>
      <c r="KGG41" s="124"/>
      <c r="KGH41"/>
      <c r="KGI41" s="124"/>
      <c r="KGJ41"/>
      <c r="KGK41" s="124"/>
      <c r="KGL41"/>
      <c r="KGM41" s="124"/>
      <c r="KGN41"/>
      <c r="KGO41" s="124"/>
      <c r="KGP41"/>
      <c r="KGQ41" s="124"/>
      <c r="KGR41"/>
      <c r="KGS41" s="124"/>
      <c r="KGT41"/>
      <c r="KGU41" s="124"/>
      <c r="KGV41"/>
      <c r="KGW41" s="124"/>
      <c r="KGX41"/>
      <c r="KGY41" s="124"/>
      <c r="KGZ41"/>
      <c r="KHA41" s="124"/>
      <c r="KHB41"/>
      <c r="KHC41" s="124"/>
      <c r="KHD41"/>
      <c r="KHE41" s="124"/>
      <c r="KHF41"/>
      <c r="KHG41" s="124"/>
      <c r="KHH41"/>
      <c r="KHI41" s="124"/>
      <c r="KHJ41"/>
      <c r="KHK41" s="124"/>
      <c r="KHL41"/>
      <c r="KHM41" s="124"/>
      <c r="KHN41"/>
      <c r="KHO41" s="124"/>
      <c r="KHP41"/>
      <c r="KHQ41" s="124"/>
      <c r="KHR41"/>
      <c r="KHS41" s="124"/>
      <c r="KHT41"/>
      <c r="KHU41" s="124"/>
      <c r="KHV41"/>
      <c r="KHW41" s="124"/>
      <c r="KHX41"/>
      <c r="KHY41" s="124"/>
      <c r="KHZ41"/>
      <c r="KIA41" s="124"/>
      <c r="KIB41"/>
      <c r="KIC41" s="124"/>
      <c r="KID41"/>
      <c r="KIE41" s="124"/>
      <c r="KIF41"/>
      <c r="KIG41" s="124"/>
      <c r="KIH41"/>
      <c r="KII41" s="124"/>
      <c r="KIJ41"/>
      <c r="KIK41" s="124"/>
      <c r="KIL41"/>
      <c r="KIM41" s="124"/>
      <c r="KIN41"/>
      <c r="KIO41" s="124"/>
      <c r="KIP41"/>
      <c r="KIQ41" s="124"/>
      <c r="KIR41"/>
      <c r="KIS41" s="124"/>
      <c r="KIT41"/>
      <c r="KIU41" s="124"/>
      <c r="KIV41"/>
      <c r="KIW41" s="124"/>
      <c r="KIX41"/>
      <c r="KIY41" s="124"/>
      <c r="KIZ41"/>
      <c r="KJA41" s="124"/>
      <c r="KJB41"/>
      <c r="KJC41" s="124"/>
      <c r="KJD41"/>
      <c r="KJE41" s="124"/>
      <c r="KJF41"/>
      <c r="KJG41" s="124"/>
      <c r="KJH41"/>
      <c r="KJI41" s="124"/>
      <c r="KJJ41"/>
      <c r="KJK41" s="124"/>
      <c r="KJL41"/>
      <c r="KJM41" s="124"/>
      <c r="KJN41"/>
      <c r="KJO41" s="124"/>
      <c r="KJP41"/>
      <c r="KJQ41" s="124"/>
      <c r="KJR41"/>
      <c r="KJS41" s="124"/>
      <c r="KJT41"/>
      <c r="KJU41" s="124"/>
      <c r="KJV41"/>
      <c r="KJW41" s="124"/>
      <c r="KJX41"/>
      <c r="KJY41" s="124"/>
      <c r="KJZ41"/>
      <c r="KKA41" s="124"/>
      <c r="KKB41"/>
      <c r="KKC41" s="124"/>
      <c r="KKD41"/>
      <c r="KKE41" s="124"/>
      <c r="KKF41"/>
      <c r="KKG41" s="124"/>
      <c r="KKH41"/>
      <c r="KKI41" s="124"/>
      <c r="KKJ41"/>
      <c r="KKK41" s="124"/>
      <c r="KKL41"/>
      <c r="KKM41" s="124"/>
      <c r="KKN41"/>
      <c r="KKO41" s="124"/>
      <c r="KKP41"/>
      <c r="KKQ41" s="124"/>
      <c r="KKR41"/>
      <c r="KKS41" s="124"/>
      <c r="KKT41"/>
      <c r="KKU41" s="124"/>
      <c r="KKV41"/>
      <c r="KKW41" s="124"/>
      <c r="KKX41"/>
      <c r="KKY41" s="124"/>
      <c r="KKZ41"/>
      <c r="KLA41" s="124"/>
      <c r="KLB41"/>
      <c r="KLC41" s="124"/>
      <c r="KLD41"/>
      <c r="KLE41" s="124"/>
      <c r="KLF41"/>
      <c r="KLG41" s="124"/>
      <c r="KLH41"/>
      <c r="KLI41" s="124"/>
      <c r="KLJ41"/>
      <c r="KLK41" s="124"/>
      <c r="KLL41"/>
      <c r="KLM41" s="124"/>
      <c r="KLN41"/>
      <c r="KLO41" s="124"/>
      <c r="KLP41"/>
      <c r="KLQ41" s="124"/>
      <c r="KLR41"/>
      <c r="KLS41" s="124"/>
      <c r="KLT41"/>
      <c r="KLU41" s="124"/>
      <c r="KLV41"/>
      <c r="KLW41" s="124"/>
      <c r="KLX41"/>
      <c r="KLY41" s="124"/>
      <c r="KLZ41"/>
      <c r="KMA41" s="124"/>
      <c r="KMB41"/>
      <c r="KMC41" s="124"/>
      <c r="KMD41"/>
      <c r="KME41" s="124"/>
      <c r="KMF41"/>
      <c r="KMG41" s="124"/>
      <c r="KMH41"/>
      <c r="KMI41" s="124"/>
      <c r="KMJ41"/>
      <c r="KMK41" s="124"/>
      <c r="KML41"/>
      <c r="KMM41" s="124"/>
      <c r="KMN41"/>
      <c r="KMO41" s="124"/>
      <c r="KMP41"/>
      <c r="KMQ41" s="124"/>
      <c r="KMR41"/>
      <c r="KMS41" s="124"/>
      <c r="KMT41"/>
      <c r="KMU41" s="124"/>
      <c r="KMV41"/>
      <c r="KMW41" s="124"/>
      <c r="KMX41"/>
      <c r="KMY41" s="124"/>
      <c r="KMZ41"/>
      <c r="KNA41" s="124"/>
      <c r="KNB41"/>
      <c r="KNC41" s="124"/>
      <c r="KND41"/>
      <c r="KNE41" s="124"/>
      <c r="KNF41"/>
      <c r="KNG41" s="124"/>
      <c r="KNH41"/>
      <c r="KNI41" s="124"/>
      <c r="KNJ41"/>
      <c r="KNK41" s="124"/>
      <c r="KNL41"/>
      <c r="KNM41" s="124"/>
      <c r="KNN41"/>
      <c r="KNO41" s="124"/>
      <c r="KNP41"/>
      <c r="KNQ41" s="124"/>
      <c r="KNR41"/>
      <c r="KNS41" s="124"/>
      <c r="KNT41"/>
      <c r="KNU41" s="124"/>
      <c r="KNV41"/>
      <c r="KNW41" s="124"/>
      <c r="KNX41"/>
      <c r="KNY41" s="124"/>
      <c r="KNZ41"/>
      <c r="KOA41" s="124"/>
      <c r="KOB41"/>
      <c r="KOC41" s="124"/>
      <c r="KOD41"/>
      <c r="KOE41" s="124"/>
      <c r="KOF41"/>
      <c r="KOG41" s="124"/>
      <c r="KOH41"/>
      <c r="KOI41" s="124"/>
      <c r="KOJ41"/>
      <c r="KOK41" s="124"/>
      <c r="KOL41"/>
      <c r="KOM41" s="124"/>
      <c r="KON41"/>
      <c r="KOO41" s="124"/>
      <c r="KOP41"/>
      <c r="KOQ41" s="124"/>
      <c r="KOR41"/>
      <c r="KOS41" s="124"/>
      <c r="KOT41"/>
      <c r="KOU41" s="124"/>
      <c r="KOV41"/>
      <c r="KOW41" s="124"/>
      <c r="KOX41"/>
      <c r="KOY41" s="124"/>
      <c r="KOZ41"/>
      <c r="KPA41" s="124"/>
      <c r="KPB41"/>
      <c r="KPC41" s="124"/>
      <c r="KPD41"/>
      <c r="KPE41" s="124"/>
      <c r="KPF41"/>
      <c r="KPG41" s="124"/>
      <c r="KPH41"/>
      <c r="KPI41" s="124"/>
      <c r="KPJ41"/>
      <c r="KPK41" s="124"/>
      <c r="KPL41"/>
      <c r="KPM41" s="124"/>
      <c r="KPN41"/>
      <c r="KPO41" s="124"/>
      <c r="KPP41"/>
      <c r="KPQ41" s="124"/>
      <c r="KPR41"/>
      <c r="KPS41" s="124"/>
      <c r="KPT41"/>
      <c r="KPU41" s="124"/>
      <c r="KPV41"/>
      <c r="KPW41" s="124"/>
      <c r="KPX41"/>
      <c r="KPY41" s="124"/>
      <c r="KPZ41"/>
      <c r="KQA41" s="124"/>
      <c r="KQB41"/>
      <c r="KQC41" s="124"/>
      <c r="KQD41"/>
      <c r="KQE41" s="124"/>
      <c r="KQF41"/>
      <c r="KQG41" s="124"/>
      <c r="KQH41"/>
      <c r="KQI41" s="124"/>
      <c r="KQJ41"/>
      <c r="KQK41" s="124"/>
      <c r="KQL41"/>
      <c r="KQM41" s="124"/>
      <c r="KQN41"/>
      <c r="KQO41" s="124"/>
      <c r="KQP41"/>
      <c r="KQQ41" s="124"/>
      <c r="KQR41"/>
      <c r="KQS41" s="124"/>
      <c r="KQT41"/>
      <c r="KQU41" s="124"/>
      <c r="KQV41"/>
      <c r="KQW41" s="124"/>
      <c r="KQX41"/>
      <c r="KQY41" s="124"/>
      <c r="KQZ41"/>
      <c r="KRA41" s="124"/>
      <c r="KRB41"/>
      <c r="KRC41" s="124"/>
      <c r="KRD41"/>
      <c r="KRE41" s="124"/>
      <c r="KRF41"/>
      <c r="KRG41" s="124"/>
      <c r="KRH41"/>
      <c r="KRI41" s="124"/>
      <c r="KRJ41"/>
      <c r="KRK41" s="124"/>
      <c r="KRL41"/>
      <c r="KRM41" s="124"/>
      <c r="KRN41"/>
      <c r="KRO41" s="124"/>
      <c r="KRP41"/>
      <c r="KRQ41" s="124"/>
      <c r="KRR41"/>
      <c r="KRS41" s="124"/>
      <c r="KRT41"/>
      <c r="KRU41" s="124"/>
      <c r="KRV41"/>
      <c r="KRW41" s="124"/>
      <c r="KRX41"/>
      <c r="KRY41" s="124"/>
      <c r="KRZ41"/>
      <c r="KSA41" s="124"/>
      <c r="KSB41"/>
      <c r="KSC41" s="124"/>
      <c r="KSD41"/>
      <c r="KSE41" s="124"/>
      <c r="KSF41"/>
      <c r="KSG41" s="124"/>
      <c r="KSH41"/>
      <c r="KSI41" s="124"/>
      <c r="KSJ41"/>
      <c r="KSK41" s="124"/>
      <c r="KSL41"/>
      <c r="KSM41" s="124"/>
      <c r="KSN41"/>
      <c r="KSO41" s="124"/>
      <c r="KSP41"/>
      <c r="KSQ41" s="124"/>
      <c r="KSR41"/>
      <c r="KSS41" s="124"/>
      <c r="KST41"/>
      <c r="KSU41" s="124"/>
      <c r="KSV41"/>
      <c r="KSW41" s="124"/>
      <c r="KSX41"/>
      <c r="KSY41" s="124"/>
      <c r="KSZ41"/>
      <c r="KTA41" s="124"/>
      <c r="KTB41"/>
      <c r="KTC41" s="124"/>
      <c r="KTD41"/>
      <c r="KTE41" s="124"/>
      <c r="KTF41"/>
      <c r="KTG41" s="124"/>
      <c r="KTH41"/>
      <c r="KTI41" s="124"/>
      <c r="KTJ41"/>
      <c r="KTK41" s="124"/>
      <c r="KTL41"/>
      <c r="KTM41" s="124"/>
      <c r="KTN41"/>
      <c r="KTO41" s="124"/>
      <c r="KTP41"/>
      <c r="KTQ41" s="124"/>
      <c r="KTR41"/>
      <c r="KTS41" s="124"/>
      <c r="KTT41"/>
      <c r="KTU41" s="124"/>
      <c r="KTV41"/>
      <c r="KTW41" s="124"/>
      <c r="KTX41"/>
      <c r="KTY41" s="124"/>
      <c r="KTZ41"/>
      <c r="KUA41" s="124"/>
      <c r="KUB41"/>
      <c r="KUC41" s="124"/>
      <c r="KUD41"/>
      <c r="KUE41" s="124"/>
      <c r="KUF41"/>
      <c r="KUG41" s="124"/>
      <c r="KUH41"/>
      <c r="KUI41" s="124"/>
      <c r="KUJ41"/>
      <c r="KUK41" s="124"/>
      <c r="KUL41"/>
      <c r="KUM41" s="124"/>
      <c r="KUN41"/>
      <c r="KUO41" s="124"/>
      <c r="KUP41"/>
      <c r="KUQ41" s="124"/>
      <c r="KUR41"/>
      <c r="KUS41" s="124"/>
      <c r="KUT41"/>
      <c r="KUU41" s="124"/>
      <c r="KUV41"/>
      <c r="KUW41" s="124"/>
      <c r="KUX41"/>
      <c r="KUY41" s="124"/>
      <c r="KUZ41"/>
      <c r="KVA41" s="124"/>
      <c r="KVB41"/>
      <c r="KVC41" s="124"/>
      <c r="KVD41"/>
      <c r="KVE41" s="124"/>
      <c r="KVF41"/>
      <c r="KVG41" s="124"/>
      <c r="KVH41"/>
      <c r="KVI41" s="124"/>
      <c r="KVJ41"/>
      <c r="KVK41" s="124"/>
      <c r="KVL41"/>
      <c r="KVM41" s="124"/>
      <c r="KVN41"/>
      <c r="KVO41" s="124"/>
      <c r="KVP41"/>
      <c r="KVQ41" s="124"/>
      <c r="KVR41"/>
      <c r="KVS41" s="124"/>
      <c r="KVT41"/>
      <c r="KVU41" s="124"/>
      <c r="KVV41"/>
      <c r="KVW41" s="124"/>
      <c r="KVX41"/>
      <c r="KVY41" s="124"/>
      <c r="KVZ41"/>
      <c r="KWA41" s="124"/>
      <c r="KWB41"/>
      <c r="KWC41" s="124"/>
      <c r="KWD41"/>
      <c r="KWE41" s="124"/>
      <c r="KWF41"/>
      <c r="KWG41" s="124"/>
      <c r="KWH41"/>
      <c r="KWI41" s="124"/>
      <c r="KWJ41"/>
      <c r="KWK41" s="124"/>
      <c r="KWL41"/>
      <c r="KWM41" s="124"/>
      <c r="KWN41"/>
      <c r="KWO41" s="124"/>
      <c r="KWP41"/>
      <c r="KWQ41" s="124"/>
      <c r="KWR41"/>
      <c r="KWS41" s="124"/>
      <c r="KWT41"/>
      <c r="KWU41" s="124"/>
      <c r="KWV41"/>
      <c r="KWW41" s="124"/>
      <c r="KWX41"/>
      <c r="KWY41" s="124"/>
      <c r="KWZ41"/>
      <c r="KXA41" s="124"/>
      <c r="KXB41"/>
      <c r="KXC41" s="124"/>
      <c r="KXD41"/>
      <c r="KXE41" s="124"/>
      <c r="KXF41"/>
      <c r="KXG41" s="124"/>
      <c r="KXH41"/>
      <c r="KXI41" s="124"/>
      <c r="KXJ41"/>
      <c r="KXK41" s="124"/>
      <c r="KXL41"/>
      <c r="KXM41" s="124"/>
      <c r="KXN41"/>
      <c r="KXO41" s="124"/>
      <c r="KXP41"/>
      <c r="KXQ41" s="124"/>
      <c r="KXR41"/>
      <c r="KXS41" s="124"/>
      <c r="KXT41"/>
      <c r="KXU41" s="124"/>
      <c r="KXV41"/>
      <c r="KXW41" s="124"/>
      <c r="KXX41"/>
      <c r="KXY41" s="124"/>
      <c r="KXZ41"/>
      <c r="KYA41" s="124"/>
      <c r="KYB41"/>
      <c r="KYC41" s="124"/>
      <c r="KYD41"/>
      <c r="KYE41" s="124"/>
      <c r="KYF41"/>
      <c r="KYG41" s="124"/>
      <c r="KYH41"/>
      <c r="KYI41" s="124"/>
      <c r="KYJ41"/>
      <c r="KYK41" s="124"/>
      <c r="KYL41"/>
      <c r="KYM41" s="124"/>
      <c r="KYN41"/>
      <c r="KYO41" s="124"/>
      <c r="KYP41"/>
      <c r="KYQ41" s="124"/>
      <c r="KYR41"/>
      <c r="KYS41" s="124"/>
      <c r="KYT41"/>
      <c r="KYU41" s="124"/>
      <c r="KYV41"/>
      <c r="KYW41" s="124"/>
      <c r="KYX41"/>
      <c r="KYY41" s="124"/>
      <c r="KYZ41"/>
      <c r="KZA41" s="124"/>
      <c r="KZB41"/>
      <c r="KZC41" s="124"/>
      <c r="KZD41"/>
      <c r="KZE41" s="124"/>
      <c r="KZF41"/>
      <c r="KZG41" s="124"/>
      <c r="KZH41"/>
      <c r="KZI41" s="124"/>
      <c r="KZJ41"/>
      <c r="KZK41" s="124"/>
      <c r="KZL41"/>
      <c r="KZM41" s="124"/>
      <c r="KZN41"/>
      <c r="KZO41" s="124"/>
      <c r="KZP41"/>
      <c r="KZQ41" s="124"/>
      <c r="KZR41"/>
      <c r="KZS41" s="124"/>
      <c r="KZT41"/>
      <c r="KZU41" s="124"/>
      <c r="KZV41"/>
      <c r="KZW41" s="124"/>
      <c r="KZX41"/>
      <c r="KZY41" s="124"/>
      <c r="KZZ41"/>
      <c r="LAA41" s="124"/>
      <c r="LAB41"/>
      <c r="LAC41" s="124"/>
      <c r="LAD41"/>
      <c r="LAE41" s="124"/>
      <c r="LAF41"/>
      <c r="LAG41" s="124"/>
      <c r="LAH41"/>
      <c r="LAI41" s="124"/>
      <c r="LAJ41"/>
      <c r="LAK41" s="124"/>
      <c r="LAL41"/>
      <c r="LAM41" s="124"/>
      <c r="LAN41"/>
      <c r="LAO41" s="124"/>
      <c r="LAP41"/>
      <c r="LAQ41" s="124"/>
      <c r="LAR41"/>
      <c r="LAS41" s="124"/>
      <c r="LAT41"/>
      <c r="LAU41" s="124"/>
      <c r="LAV41"/>
      <c r="LAW41" s="124"/>
      <c r="LAX41"/>
      <c r="LAY41" s="124"/>
      <c r="LAZ41"/>
      <c r="LBA41" s="124"/>
      <c r="LBB41"/>
      <c r="LBC41" s="124"/>
      <c r="LBD41"/>
      <c r="LBE41" s="124"/>
      <c r="LBF41"/>
      <c r="LBG41" s="124"/>
      <c r="LBH41"/>
      <c r="LBI41" s="124"/>
      <c r="LBJ41"/>
      <c r="LBK41" s="124"/>
      <c r="LBL41"/>
      <c r="LBM41" s="124"/>
      <c r="LBN41"/>
      <c r="LBO41" s="124"/>
      <c r="LBP41"/>
      <c r="LBQ41" s="124"/>
      <c r="LBR41"/>
      <c r="LBS41" s="124"/>
      <c r="LBT41"/>
      <c r="LBU41" s="124"/>
      <c r="LBV41"/>
      <c r="LBW41" s="124"/>
      <c r="LBX41"/>
      <c r="LBY41" s="124"/>
      <c r="LBZ41"/>
      <c r="LCA41" s="124"/>
      <c r="LCB41"/>
      <c r="LCC41" s="124"/>
      <c r="LCD41"/>
      <c r="LCE41" s="124"/>
      <c r="LCF41"/>
      <c r="LCG41" s="124"/>
      <c r="LCH41"/>
      <c r="LCI41" s="124"/>
      <c r="LCJ41"/>
      <c r="LCK41" s="124"/>
      <c r="LCL41"/>
      <c r="LCM41" s="124"/>
      <c r="LCN41"/>
      <c r="LCO41" s="124"/>
      <c r="LCP41"/>
      <c r="LCQ41" s="124"/>
      <c r="LCR41"/>
      <c r="LCS41" s="124"/>
      <c r="LCT41"/>
      <c r="LCU41" s="124"/>
      <c r="LCV41"/>
      <c r="LCW41" s="124"/>
      <c r="LCX41"/>
      <c r="LCY41" s="124"/>
      <c r="LCZ41"/>
      <c r="LDA41" s="124"/>
      <c r="LDB41"/>
      <c r="LDC41" s="124"/>
      <c r="LDD41"/>
      <c r="LDE41" s="124"/>
      <c r="LDF41"/>
      <c r="LDG41" s="124"/>
      <c r="LDH41"/>
      <c r="LDI41" s="124"/>
      <c r="LDJ41"/>
      <c r="LDK41" s="124"/>
      <c r="LDL41"/>
      <c r="LDM41" s="124"/>
      <c r="LDN41"/>
      <c r="LDO41" s="124"/>
      <c r="LDP41"/>
      <c r="LDQ41" s="124"/>
      <c r="LDR41"/>
      <c r="LDS41" s="124"/>
      <c r="LDT41"/>
      <c r="LDU41" s="124"/>
      <c r="LDV41"/>
      <c r="LDW41" s="124"/>
      <c r="LDX41"/>
      <c r="LDY41" s="124"/>
      <c r="LDZ41"/>
      <c r="LEA41" s="124"/>
      <c r="LEB41"/>
      <c r="LEC41" s="124"/>
      <c r="LED41"/>
      <c r="LEE41" s="124"/>
      <c r="LEF41"/>
      <c r="LEG41" s="124"/>
      <c r="LEH41"/>
      <c r="LEI41" s="124"/>
      <c r="LEJ41"/>
      <c r="LEK41" s="124"/>
      <c r="LEL41"/>
      <c r="LEM41" s="124"/>
      <c r="LEN41"/>
      <c r="LEO41" s="124"/>
      <c r="LEP41"/>
      <c r="LEQ41" s="124"/>
      <c r="LER41"/>
      <c r="LES41" s="124"/>
      <c r="LET41"/>
      <c r="LEU41" s="124"/>
      <c r="LEV41"/>
      <c r="LEW41" s="124"/>
      <c r="LEX41"/>
      <c r="LEY41" s="124"/>
      <c r="LEZ41"/>
      <c r="LFA41" s="124"/>
      <c r="LFB41"/>
      <c r="LFC41" s="124"/>
      <c r="LFD41"/>
      <c r="LFE41" s="124"/>
      <c r="LFF41"/>
      <c r="LFG41" s="124"/>
      <c r="LFH41"/>
      <c r="LFI41" s="124"/>
      <c r="LFJ41"/>
      <c r="LFK41" s="124"/>
      <c r="LFL41"/>
      <c r="LFM41" s="124"/>
      <c r="LFN41"/>
      <c r="LFO41" s="124"/>
      <c r="LFP41"/>
      <c r="LFQ41" s="124"/>
      <c r="LFR41"/>
      <c r="LFS41" s="124"/>
      <c r="LFT41"/>
      <c r="LFU41" s="124"/>
      <c r="LFV41"/>
      <c r="LFW41" s="124"/>
      <c r="LFX41"/>
      <c r="LFY41" s="124"/>
      <c r="LFZ41"/>
      <c r="LGA41" s="124"/>
      <c r="LGB41"/>
      <c r="LGC41" s="124"/>
      <c r="LGD41"/>
      <c r="LGE41" s="124"/>
      <c r="LGF41"/>
      <c r="LGG41" s="124"/>
      <c r="LGH41"/>
      <c r="LGI41" s="124"/>
      <c r="LGJ41"/>
      <c r="LGK41" s="124"/>
      <c r="LGL41"/>
      <c r="LGM41" s="124"/>
      <c r="LGN41"/>
      <c r="LGO41" s="124"/>
      <c r="LGP41"/>
      <c r="LGQ41" s="124"/>
      <c r="LGR41"/>
      <c r="LGS41" s="124"/>
      <c r="LGT41"/>
      <c r="LGU41" s="124"/>
      <c r="LGV41"/>
      <c r="LGW41" s="124"/>
      <c r="LGX41"/>
      <c r="LGY41" s="124"/>
      <c r="LGZ41"/>
      <c r="LHA41" s="124"/>
      <c r="LHB41"/>
      <c r="LHC41" s="124"/>
      <c r="LHD41"/>
      <c r="LHE41" s="124"/>
      <c r="LHF41"/>
      <c r="LHG41" s="124"/>
      <c r="LHH41"/>
      <c r="LHI41" s="124"/>
      <c r="LHJ41"/>
      <c r="LHK41" s="124"/>
      <c r="LHL41"/>
      <c r="LHM41" s="124"/>
      <c r="LHN41"/>
      <c r="LHO41" s="124"/>
      <c r="LHP41"/>
      <c r="LHQ41" s="124"/>
      <c r="LHR41"/>
      <c r="LHS41" s="124"/>
      <c r="LHT41"/>
      <c r="LHU41" s="124"/>
      <c r="LHV41"/>
      <c r="LHW41" s="124"/>
      <c r="LHX41"/>
      <c r="LHY41" s="124"/>
      <c r="LHZ41"/>
      <c r="LIA41" s="124"/>
      <c r="LIB41"/>
      <c r="LIC41" s="124"/>
      <c r="LID41"/>
      <c r="LIE41" s="124"/>
      <c r="LIF41"/>
      <c r="LIG41" s="124"/>
      <c r="LIH41"/>
      <c r="LII41" s="124"/>
      <c r="LIJ41"/>
      <c r="LIK41" s="124"/>
      <c r="LIL41"/>
      <c r="LIM41" s="124"/>
      <c r="LIN41"/>
      <c r="LIO41" s="124"/>
      <c r="LIP41"/>
      <c r="LIQ41" s="124"/>
      <c r="LIR41"/>
      <c r="LIS41" s="124"/>
      <c r="LIT41"/>
      <c r="LIU41" s="124"/>
      <c r="LIV41"/>
      <c r="LIW41" s="124"/>
      <c r="LIX41"/>
      <c r="LIY41" s="124"/>
      <c r="LIZ41"/>
      <c r="LJA41" s="124"/>
      <c r="LJB41"/>
      <c r="LJC41" s="124"/>
      <c r="LJD41"/>
      <c r="LJE41" s="124"/>
      <c r="LJF41"/>
      <c r="LJG41" s="124"/>
      <c r="LJH41"/>
      <c r="LJI41" s="124"/>
      <c r="LJJ41"/>
      <c r="LJK41" s="124"/>
      <c r="LJL41"/>
      <c r="LJM41" s="124"/>
      <c r="LJN41"/>
      <c r="LJO41" s="124"/>
      <c r="LJP41"/>
      <c r="LJQ41" s="124"/>
      <c r="LJR41"/>
      <c r="LJS41" s="124"/>
      <c r="LJT41"/>
      <c r="LJU41" s="124"/>
      <c r="LJV41"/>
      <c r="LJW41" s="124"/>
      <c r="LJX41"/>
      <c r="LJY41" s="124"/>
      <c r="LJZ41"/>
      <c r="LKA41" s="124"/>
      <c r="LKB41"/>
      <c r="LKC41" s="124"/>
      <c r="LKD41"/>
      <c r="LKE41" s="124"/>
      <c r="LKF41"/>
      <c r="LKG41" s="124"/>
      <c r="LKH41"/>
      <c r="LKI41" s="124"/>
      <c r="LKJ41"/>
      <c r="LKK41" s="124"/>
      <c r="LKL41"/>
      <c r="LKM41" s="124"/>
      <c r="LKN41"/>
      <c r="LKO41" s="124"/>
      <c r="LKP41"/>
      <c r="LKQ41" s="124"/>
      <c r="LKR41"/>
      <c r="LKS41" s="124"/>
      <c r="LKT41"/>
      <c r="LKU41" s="124"/>
      <c r="LKV41"/>
      <c r="LKW41" s="124"/>
      <c r="LKX41"/>
      <c r="LKY41" s="124"/>
      <c r="LKZ41"/>
      <c r="LLA41" s="124"/>
      <c r="LLB41"/>
      <c r="LLC41" s="124"/>
      <c r="LLD41"/>
      <c r="LLE41" s="124"/>
      <c r="LLF41"/>
      <c r="LLG41" s="124"/>
      <c r="LLH41"/>
      <c r="LLI41" s="124"/>
      <c r="LLJ41"/>
      <c r="LLK41" s="124"/>
      <c r="LLL41"/>
      <c r="LLM41" s="124"/>
      <c r="LLN41"/>
      <c r="LLO41" s="124"/>
      <c r="LLP41"/>
      <c r="LLQ41" s="124"/>
      <c r="LLR41"/>
      <c r="LLS41" s="124"/>
      <c r="LLT41"/>
      <c r="LLU41" s="124"/>
      <c r="LLV41"/>
      <c r="LLW41" s="124"/>
      <c r="LLX41"/>
      <c r="LLY41" s="124"/>
      <c r="LLZ41"/>
      <c r="LMA41" s="124"/>
      <c r="LMB41"/>
      <c r="LMC41" s="124"/>
      <c r="LMD41"/>
      <c r="LME41" s="124"/>
      <c r="LMF41"/>
      <c r="LMG41" s="124"/>
      <c r="LMH41"/>
      <c r="LMI41" s="124"/>
      <c r="LMJ41"/>
      <c r="LMK41" s="124"/>
      <c r="LML41"/>
      <c r="LMM41" s="124"/>
      <c r="LMN41"/>
      <c r="LMO41" s="124"/>
      <c r="LMP41"/>
      <c r="LMQ41" s="124"/>
      <c r="LMR41"/>
      <c r="LMS41" s="124"/>
      <c r="LMT41"/>
      <c r="LMU41" s="124"/>
      <c r="LMV41"/>
      <c r="LMW41" s="124"/>
      <c r="LMX41"/>
      <c r="LMY41" s="124"/>
      <c r="LMZ41"/>
      <c r="LNA41" s="124"/>
      <c r="LNB41"/>
      <c r="LNC41" s="124"/>
      <c r="LND41"/>
      <c r="LNE41" s="124"/>
      <c r="LNF41"/>
      <c r="LNG41" s="124"/>
      <c r="LNH41"/>
      <c r="LNI41" s="124"/>
      <c r="LNJ41"/>
      <c r="LNK41" s="124"/>
      <c r="LNL41"/>
      <c r="LNM41" s="124"/>
      <c r="LNN41"/>
      <c r="LNO41" s="124"/>
      <c r="LNP41"/>
      <c r="LNQ41" s="124"/>
      <c r="LNR41"/>
      <c r="LNS41" s="124"/>
      <c r="LNT41"/>
      <c r="LNU41" s="124"/>
      <c r="LNV41"/>
      <c r="LNW41" s="124"/>
      <c r="LNX41"/>
      <c r="LNY41" s="124"/>
      <c r="LNZ41"/>
      <c r="LOA41" s="124"/>
      <c r="LOB41"/>
      <c r="LOC41" s="124"/>
      <c r="LOD41"/>
      <c r="LOE41" s="124"/>
      <c r="LOF41"/>
      <c r="LOG41" s="124"/>
      <c r="LOH41"/>
      <c r="LOI41" s="124"/>
      <c r="LOJ41"/>
      <c r="LOK41" s="124"/>
      <c r="LOL41"/>
      <c r="LOM41" s="124"/>
      <c r="LON41"/>
      <c r="LOO41" s="124"/>
      <c r="LOP41"/>
      <c r="LOQ41" s="124"/>
      <c r="LOR41"/>
      <c r="LOS41" s="124"/>
      <c r="LOT41"/>
      <c r="LOU41" s="124"/>
      <c r="LOV41"/>
      <c r="LOW41" s="124"/>
      <c r="LOX41"/>
      <c r="LOY41" s="124"/>
      <c r="LOZ41"/>
      <c r="LPA41" s="124"/>
      <c r="LPB41"/>
      <c r="LPC41" s="124"/>
      <c r="LPD41"/>
      <c r="LPE41" s="124"/>
      <c r="LPF41"/>
      <c r="LPG41" s="124"/>
      <c r="LPH41"/>
      <c r="LPI41" s="124"/>
      <c r="LPJ41"/>
      <c r="LPK41" s="124"/>
      <c r="LPL41"/>
      <c r="LPM41" s="124"/>
      <c r="LPN41"/>
      <c r="LPO41" s="124"/>
      <c r="LPP41"/>
      <c r="LPQ41" s="124"/>
      <c r="LPR41"/>
      <c r="LPS41" s="124"/>
      <c r="LPT41"/>
      <c r="LPU41" s="124"/>
      <c r="LPV41"/>
      <c r="LPW41" s="124"/>
      <c r="LPX41"/>
      <c r="LPY41" s="124"/>
      <c r="LPZ41"/>
      <c r="LQA41" s="124"/>
      <c r="LQB41"/>
      <c r="LQC41" s="124"/>
      <c r="LQD41"/>
      <c r="LQE41" s="124"/>
      <c r="LQF41"/>
      <c r="LQG41" s="124"/>
      <c r="LQH41"/>
      <c r="LQI41" s="124"/>
      <c r="LQJ41"/>
      <c r="LQK41" s="124"/>
      <c r="LQL41"/>
      <c r="LQM41" s="124"/>
      <c r="LQN41"/>
      <c r="LQO41" s="124"/>
      <c r="LQP41"/>
      <c r="LQQ41" s="124"/>
      <c r="LQR41"/>
      <c r="LQS41" s="124"/>
      <c r="LQT41"/>
      <c r="LQU41" s="124"/>
      <c r="LQV41"/>
      <c r="LQW41" s="124"/>
      <c r="LQX41"/>
      <c r="LQY41" s="124"/>
      <c r="LQZ41"/>
      <c r="LRA41" s="124"/>
      <c r="LRB41"/>
      <c r="LRC41" s="124"/>
      <c r="LRD41"/>
      <c r="LRE41" s="124"/>
      <c r="LRF41"/>
      <c r="LRG41" s="124"/>
      <c r="LRH41"/>
      <c r="LRI41" s="124"/>
      <c r="LRJ41"/>
      <c r="LRK41" s="124"/>
      <c r="LRL41"/>
      <c r="LRM41" s="124"/>
      <c r="LRN41"/>
      <c r="LRO41" s="124"/>
      <c r="LRP41"/>
      <c r="LRQ41" s="124"/>
      <c r="LRR41"/>
      <c r="LRS41" s="124"/>
      <c r="LRT41"/>
      <c r="LRU41" s="124"/>
      <c r="LRV41"/>
      <c r="LRW41" s="124"/>
      <c r="LRX41"/>
      <c r="LRY41" s="124"/>
      <c r="LRZ41"/>
      <c r="LSA41" s="124"/>
      <c r="LSB41"/>
      <c r="LSC41" s="124"/>
      <c r="LSD41"/>
      <c r="LSE41" s="124"/>
      <c r="LSF41"/>
      <c r="LSG41" s="124"/>
      <c r="LSH41"/>
      <c r="LSI41" s="124"/>
      <c r="LSJ41"/>
      <c r="LSK41" s="124"/>
      <c r="LSL41"/>
      <c r="LSM41" s="124"/>
      <c r="LSN41"/>
      <c r="LSO41" s="124"/>
      <c r="LSP41"/>
      <c r="LSQ41" s="124"/>
      <c r="LSR41"/>
      <c r="LSS41" s="124"/>
      <c r="LST41"/>
      <c r="LSU41" s="124"/>
      <c r="LSV41"/>
      <c r="LSW41" s="124"/>
      <c r="LSX41"/>
      <c r="LSY41" s="124"/>
      <c r="LSZ41"/>
      <c r="LTA41" s="124"/>
      <c r="LTB41"/>
      <c r="LTC41" s="124"/>
      <c r="LTD41"/>
      <c r="LTE41" s="124"/>
      <c r="LTF41"/>
      <c r="LTG41" s="124"/>
      <c r="LTH41"/>
      <c r="LTI41" s="124"/>
      <c r="LTJ41"/>
      <c r="LTK41" s="124"/>
      <c r="LTL41"/>
      <c r="LTM41" s="124"/>
      <c r="LTN41"/>
      <c r="LTO41" s="124"/>
      <c r="LTP41"/>
      <c r="LTQ41" s="124"/>
      <c r="LTR41"/>
      <c r="LTS41" s="124"/>
      <c r="LTT41"/>
      <c r="LTU41" s="124"/>
      <c r="LTV41"/>
      <c r="LTW41" s="124"/>
      <c r="LTX41"/>
      <c r="LTY41" s="124"/>
      <c r="LTZ41"/>
      <c r="LUA41" s="124"/>
      <c r="LUB41"/>
      <c r="LUC41" s="124"/>
      <c r="LUD41"/>
      <c r="LUE41" s="124"/>
      <c r="LUF41"/>
      <c r="LUG41" s="124"/>
      <c r="LUH41"/>
      <c r="LUI41" s="124"/>
      <c r="LUJ41"/>
      <c r="LUK41" s="124"/>
      <c r="LUL41"/>
      <c r="LUM41" s="124"/>
      <c r="LUN41"/>
      <c r="LUO41" s="124"/>
      <c r="LUP41"/>
      <c r="LUQ41" s="124"/>
      <c r="LUR41"/>
      <c r="LUS41" s="124"/>
      <c r="LUT41"/>
      <c r="LUU41" s="124"/>
      <c r="LUV41"/>
      <c r="LUW41" s="124"/>
      <c r="LUX41"/>
      <c r="LUY41" s="124"/>
      <c r="LUZ41"/>
      <c r="LVA41" s="124"/>
      <c r="LVB41"/>
      <c r="LVC41" s="124"/>
      <c r="LVD41"/>
      <c r="LVE41" s="124"/>
      <c r="LVF41"/>
      <c r="LVG41" s="124"/>
      <c r="LVH41"/>
      <c r="LVI41" s="124"/>
      <c r="LVJ41"/>
      <c r="LVK41" s="124"/>
      <c r="LVL41"/>
      <c r="LVM41" s="124"/>
      <c r="LVN41"/>
      <c r="LVO41" s="124"/>
      <c r="LVP41"/>
      <c r="LVQ41" s="124"/>
      <c r="LVR41"/>
      <c r="LVS41" s="124"/>
      <c r="LVT41"/>
      <c r="LVU41" s="124"/>
      <c r="LVV41"/>
      <c r="LVW41" s="124"/>
      <c r="LVX41"/>
      <c r="LVY41" s="124"/>
      <c r="LVZ41"/>
      <c r="LWA41" s="124"/>
      <c r="LWB41"/>
      <c r="LWC41" s="124"/>
      <c r="LWD41"/>
      <c r="LWE41" s="124"/>
      <c r="LWF41"/>
      <c r="LWG41" s="124"/>
      <c r="LWH41"/>
      <c r="LWI41" s="124"/>
      <c r="LWJ41"/>
      <c r="LWK41" s="124"/>
      <c r="LWL41"/>
      <c r="LWM41" s="124"/>
      <c r="LWN41"/>
      <c r="LWO41" s="124"/>
      <c r="LWP41"/>
      <c r="LWQ41" s="124"/>
      <c r="LWR41"/>
      <c r="LWS41" s="124"/>
      <c r="LWT41"/>
      <c r="LWU41" s="124"/>
      <c r="LWV41"/>
      <c r="LWW41" s="124"/>
      <c r="LWX41"/>
      <c r="LWY41" s="124"/>
      <c r="LWZ41"/>
      <c r="LXA41" s="124"/>
      <c r="LXB41"/>
      <c r="LXC41" s="124"/>
      <c r="LXD41"/>
      <c r="LXE41" s="124"/>
      <c r="LXF41"/>
      <c r="LXG41" s="124"/>
      <c r="LXH41"/>
      <c r="LXI41" s="124"/>
      <c r="LXJ41"/>
      <c r="LXK41" s="124"/>
      <c r="LXL41"/>
      <c r="LXM41" s="124"/>
      <c r="LXN41"/>
      <c r="LXO41" s="124"/>
      <c r="LXP41"/>
      <c r="LXQ41" s="124"/>
      <c r="LXR41"/>
      <c r="LXS41" s="124"/>
      <c r="LXT41"/>
      <c r="LXU41" s="124"/>
      <c r="LXV41"/>
      <c r="LXW41" s="124"/>
      <c r="LXX41"/>
      <c r="LXY41" s="124"/>
      <c r="LXZ41"/>
      <c r="LYA41" s="124"/>
      <c r="LYB41"/>
      <c r="LYC41" s="124"/>
      <c r="LYD41"/>
      <c r="LYE41" s="124"/>
      <c r="LYF41"/>
      <c r="LYG41" s="124"/>
      <c r="LYH41"/>
      <c r="LYI41" s="124"/>
      <c r="LYJ41"/>
      <c r="LYK41" s="124"/>
      <c r="LYL41"/>
      <c r="LYM41" s="124"/>
      <c r="LYN41"/>
      <c r="LYO41" s="124"/>
      <c r="LYP41"/>
      <c r="LYQ41" s="124"/>
      <c r="LYR41"/>
      <c r="LYS41" s="124"/>
      <c r="LYT41"/>
      <c r="LYU41" s="124"/>
      <c r="LYV41"/>
      <c r="LYW41" s="124"/>
      <c r="LYX41"/>
      <c r="LYY41" s="124"/>
      <c r="LYZ41"/>
      <c r="LZA41" s="124"/>
      <c r="LZB41"/>
      <c r="LZC41" s="124"/>
      <c r="LZD41"/>
      <c r="LZE41" s="124"/>
      <c r="LZF41"/>
      <c r="LZG41" s="124"/>
      <c r="LZH41"/>
      <c r="LZI41" s="124"/>
      <c r="LZJ41"/>
      <c r="LZK41" s="124"/>
      <c r="LZL41"/>
      <c r="LZM41" s="124"/>
      <c r="LZN41"/>
      <c r="LZO41" s="124"/>
      <c r="LZP41"/>
      <c r="LZQ41" s="124"/>
      <c r="LZR41"/>
      <c r="LZS41" s="124"/>
      <c r="LZT41"/>
      <c r="LZU41" s="124"/>
      <c r="LZV41"/>
      <c r="LZW41" s="124"/>
      <c r="LZX41"/>
      <c r="LZY41" s="124"/>
      <c r="LZZ41"/>
      <c r="MAA41" s="124"/>
      <c r="MAB41"/>
      <c r="MAC41" s="124"/>
      <c r="MAD41"/>
      <c r="MAE41" s="124"/>
      <c r="MAF41"/>
      <c r="MAG41" s="124"/>
      <c r="MAH41"/>
      <c r="MAI41" s="124"/>
      <c r="MAJ41"/>
      <c r="MAK41" s="124"/>
      <c r="MAL41"/>
      <c r="MAM41" s="124"/>
      <c r="MAN41"/>
      <c r="MAO41" s="124"/>
      <c r="MAP41"/>
      <c r="MAQ41" s="124"/>
      <c r="MAR41"/>
      <c r="MAS41" s="124"/>
      <c r="MAT41"/>
      <c r="MAU41" s="124"/>
      <c r="MAV41"/>
      <c r="MAW41" s="124"/>
      <c r="MAX41"/>
      <c r="MAY41" s="124"/>
      <c r="MAZ41"/>
      <c r="MBA41" s="124"/>
      <c r="MBB41"/>
      <c r="MBC41" s="124"/>
      <c r="MBD41"/>
      <c r="MBE41" s="124"/>
      <c r="MBF41"/>
      <c r="MBG41" s="124"/>
      <c r="MBH41"/>
      <c r="MBI41" s="124"/>
      <c r="MBJ41"/>
      <c r="MBK41" s="124"/>
      <c r="MBL41"/>
      <c r="MBM41" s="124"/>
      <c r="MBN41"/>
      <c r="MBO41" s="124"/>
      <c r="MBP41"/>
      <c r="MBQ41" s="124"/>
      <c r="MBR41"/>
      <c r="MBS41" s="124"/>
      <c r="MBT41"/>
      <c r="MBU41" s="124"/>
      <c r="MBV41"/>
      <c r="MBW41" s="124"/>
      <c r="MBX41"/>
      <c r="MBY41" s="124"/>
      <c r="MBZ41"/>
      <c r="MCA41" s="124"/>
      <c r="MCB41"/>
      <c r="MCC41" s="124"/>
      <c r="MCD41"/>
      <c r="MCE41" s="124"/>
      <c r="MCF41"/>
      <c r="MCG41" s="124"/>
      <c r="MCH41"/>
      <c r="MCI41" s="124"/>
      <c r="MCJ41"/>
      <c r="MCK41" s="124"/>
      <c r="MCL41"/>
      <c r="MCM41" s="124"/>
      <c r="MCN41"/>
      <c r="MCO41" s="124"/>
      <c r="MCP41"/>
      <c r="MCQ41" s="124"/>
      <c r="MCR41"/>
      <c r="MCS41" s="124"/>
      <c r="MCT41"/>
      <c r="MCU41" s="124"/>
      <c r="MCV41"/>
      <c r="MCW41" s="124"/>
      <c r="MCX41"/>
      <c r="MCY41" s="124"/>
      <c r="MCZ41"/>
      <c r="MDA41" s="124"/>
      <c r="MDB41"/>
      <c r="MDC41" s="124"/>
      <c r="MDD41"/>
      <c r="MDE41" s="124"/>
      <c r="MDF41"/>
      <c r="MDG41" s="124"/>
      <c r="MDH41"/>
      <c r="MDI41" s="124"/>
      <c r="MDJ41"/>
      <c r="MDK41" s="124"/>
      <c r="MDL41"/>
      <c r="MDM41" s="124"/>
      <c r="MDN41"/>
      <c r="MDO41" s="124"/>
      <c r="MDP41"/>
      <c r="MDQ41" s="124"/>
      <c r="MDR41"/>
      <c r="MDS41" s="124"/>
      <c r="MDT41"/>
      <c r="MDU41" s="124"/>
      <c r="MDV41"/>
      <c r="MDW41" s="124"/>
      <c r="MDX41"/>
      <c r="MDY41" s="124"/>
      <c r="MDZ41"/>
      <c r="MEA41" s="124"/>
      <c r="MEB41"/>
      <c r="MEC41" s="124"/>
      <c r="MED41"/>
      <c r="MEE41" s="124"/>
      <c r="MEF41"/>
      <c r="MEG41" s="124"/>
      <c r="MEH41"/>
      <c r="MEI41" s="124"/>
      <c r="MEJ41"/>
      <c r="MEK41" s="124"/>
      <c r="MEL41"/>
      <c r="MEM41" s="124"/>
      <c r="MEN41"/>
      <c r="MEO41" s="124"/>
      <c r="MEP41"/>
      <c r="MEQ41" s="124"/>
      <c r="MER41"/>
      <c r="MES41" s="124"/>
      <c r="MET41"/>
      <c r="MEU41" s="124"/>
      <c r="MEV41"/>
      <c r="MEW41" s="124"/>
      <c r="MEX41"/>
      <c r="MEY41" s="124"/>
      <c r="MEZ41"/>
      <c r="MFA41" s="124"/>
      <c r="MFB41"/>
      <c r="MFC41" s="124"/>
      <c r="MFD41"/>
      <c r="MFE41" s="124"/>
      <c r="MFF41"/>
      <c r="MFG41" s="124"/>
      <c r="MFH41"/>
      <c r="MFI41" s="124"/>
      <c r="MFJ41"/>
      <c r="MFK41" s="124"/>
      <c r="MFL41"/>
      <c r="MFM41" s="124"/>
      <c r="MFN41"/>
      <c r="MFO41" s="124"/>
      <c r="MFP41"/>
      <c r="MFQ41" s="124"/>
      <c r="MFR41"/>
      <c r="MFS41" s="124"/>
      <c r="MFT41"/>
      <c r="MFU41" s="124"/>
      <c r="MFV41"/>
      <c r="MFW41" s="124"/>
      <c r="MFX41"/>
      <c r="MFY41" s="124"/>
      <c r="MFZ41"/>
      <c r="MGA41" s="124"/>
      <c r="MGB41"/>
      <c r="MGC41" s="124"/>
      <c r="MGD41"/>
      <c r="MGE41" s="124"/>
      <c r="MGF41"/>
      <c r="MGG41" s="124"/>
      <c r="MGH41"/>
      <c r="MGI41" s="124"/>
      <c r="MGJ41"/>
      <c r="MGK41" s="124"/>
      <c r="MGL41"/>
      <c r="MGM41" s="124"/>
      <c r="MGN41"/>
      <c r="MGO41" s="124"/>
      <c r="MGP41"/>
      <c r="MGQ41" s="124"/>
      <c r="MGR41"/>
      <c r="MGS41" s="124"/>
      <c r="MGT41"/>
      <c r="MGU41" s="124"/>
      <c r="MGV41"/>
      <c r="MGW41" s="124"/>
      <c r="MGX41"/>
      <c r="MGY41" s="124"/>
      <c r="MGZ41"/>
      <c r="MHA41" s="124"/>
      <c r="MHB41"/>
      <c r="MHC41" s="124"/>
      <c r="MHD41"/>
      <c r="MHE41" s="124"/>
      <c r="MHF41"/>
      <c r="MHG41" s="124"/>
      <c r="MHH41"/>
      <c r="MHI41" s="124"/>
      <c r="MHJ41"/>
      <c r="MHK41" s="124"/>
      <c r="MHL41"/>
      <c r="MHM41" s="124"/>
      <c r="MHN41"/>
      <c r="MHO41" s="124"/>
      <c r="MHP41"/>
      <c r="MHQ41" s="124"/>
      <c r="MHR41"/>
      <c r="MHS41" s="124"/>
      <c r="MHT41"/>
      <c r="MHU41" s="124"/>
      <c r="MHV41"/>
      <c r="MHW41" s="124"/>
      <c r="MHX41"/>
      <c r="MHY41" s="124"/>
      <c r="MHZ41"/>
      <c r="MIA41" s="124"/>
      <c r="MIB41"/>
      <c r="MIC41" s="124"/>
      <c r="MID41"/>
      <c r="MIE41" s="124"/>
      <c r="MIF41"/>
      <c r="MIG41" s="124"/>
      <c r="MIH41"/>
      <c r="MII41" s="124"/>
      <c r="MIJ41"/>
      <c r="MIK41" s="124"/>
      <c r="MIL41"/>
      <c r="MIM41" s="124"/>
      <c r="MIN41"/>
      <c r="MIO41" s="124"/>
      <c r="MIP41"/>
      <c r="MIQ41" s="124"/>
      <c r="MIR41"/>
      <c r="MIS41" s="124"/>
      <c r="MIT41"/>
      <c r="MIU41" s="124"/>
      <c r="MIV41"/>
      <c r="MIW41" s="124"/>
      <c r="MIX41"/>
      <c r="MIY41" s="124"/>
      <c r="MIZ41"/>
      <c r="MJA41" s="124"/>
      <c r="MJB41"/>
      <c r="MJC41" s="124"/>
      <c r="MJD41"/>
      <c r="MJE41" s="124"/>
      <c r="MJF41"/>
      <c r="MJG41" s="124"/>
      <c r="MJH41"/>
      <c r="MJI41" s="124"/>
      <c r="MJJ41"/>
      <c r="MJK41" s="124"/>
      <c r="MJL41"/>
      <c r="MJM41" s="124"/>
      <c r="MJN41"/>
      <c r="MJO41" s="124"/>
      <c r="MJP41"/>
      <c r="MJQ41" s="124"/>
      <c r="MJR41"/>
      <c r="MJS41" s="124"/>
      <c r="MJT41"/>
      <c r="MJU41" s="124"/>
      <c r="MJV41"/>
      <c r="MJW41" s="124"/>
      <c r="MJX41"/>
      <c r="MJY41" s="124"/>
      <c r="MJZ41"/>
      <c r="MKA41" s="124"/>
      <c r="MKB41"/>
      <c r="MKC41" s="124"/>
      <c r="MKD41"/>
      <c r="MKE41" s="124"/>
      <c r="MKF41"/>
      <c r="MKG41" s="124"/>
      <c r="MKH41"/>
      <c r="MKI41" s="124"/>
      <c r="MKJ41"/>
      <c r="MKK41" s="124"/>
      <c r="MKL41"/>
      <c r="MKM41" s="124"/>
      <c r="MKN41"/>
      <c r="MKO41" s="124"/>
      <c r="MKP41"/>
      <c r="MKQ41" s="124"/>
      <c r="MKR41"/>
      <c r="MKS41" s="124"/>
      <c r="MKT41"/>
      <c r="MKU41" s="124"/>
      <c r="MKV41"/>
      <c r="MKW41" s="124"/>
      <c r="MKX41"/>
      <c r="MKY41" s="124"/>
      <c r="MKZ41"/>
      <c r="MLA41" s="124"/>
      <c r="MLB41"/>
      <c r="MLC41" s="124"/>
      <c r="MLD41"/>
      <c r="MLE41" s="124"/>
      <c r="MLF41"/>
      <c r="MLG41" s="124"/>
      <c r="MLH41"/>
      <c r="MLI41" s="124"/>
      <c r="MLJ41"/>
      <c r="MLK41" s="124"/>
      <c r="MLL41"/>
      <c r="MLM41" s="124"/>
      <c r="MLN41"/>
      <c r="MLO41" s="124"/>
      <c r="MLP41"/>
      <c r="MLQ41" s="124"/>
      <c r="MLR41"/>
      <c r="MLS41" s="124"/>
      <c r="MLT41"/>
      <c r="MLU41" s="124"/>
      <c r="MLV41"/>
      <c r="MLW41" s="124"/>
      <c r="MLX41"/>
      <c r="MLY41" s="124"/>
      <c r="MLZ41"/>
      <c r="MMA41" s="124"/>
      <c r="MMB41"/>
      <c r="MMC41" s="124"/>
      <c r="MMD41"/>
      <c r="MME41" s="124"/>
      <c r="MMF41"/>
      <c r="MMG41" s="124"/>
      <c r="MMH41"/>
      <c r="MMI41" s="124"/>
      <c r="MMJ41"/>
      <c r="MMK41" s="124"/>
      <c r="MML41"/>
      <c r="MMM41" s="124"/>
      <c r="MMN41"/>
      <c r="MMO41" s="124"/>
      <c r="MMP41"/>
      <c r="MMQ41" s="124"/>
      <c r="MMR41"/>
      <c r="MMS41" s="124"/>
      <c r="MMT41"/>
      <c r="MMU41" s="124"/>
      <c r="MMV41"/>
      <c r="MMW41" s="124"/>
      <c r="MMX41"/>
      <c r="MMY41" s="124"/>
      <c r="MMZ41"/>
      <c r="MNA41" s="124"/>
      <c r="MNB41"/>
      <c r="MNC41" s="124"/>
      <c r="MND41"/>
      <c r="MNE41" s="124"/>
      <c r="MNF41"/>
      <c r="MNG41" s="124"/>
      <c r="MNH41"/>
      <c r="MNI41" s="124"/>
      <c r="MNJ41"/>
      <c r="MNK41" s="124"/>
      <c r="MNL41"/>
      <c r="MNM41" s="124"/>
      <c r="MNN41"/>
      <c r="MNO41" s="124"/>
      <c r="MNP41"/>
      <c r="MNQ41" s="124"/>
      <c r="MNR41"/>
      <c r="MNS41" s="124"/>
      <c r="MNT41"/>
      <c r="MNU41" s="124"/>
      <c r="MNV41"/>
      <c r="MNW41" s="124"/>
      <c r="MNX41"/>
      <c r="MNY41" s="124"/>
      <c r="MNZ41"/>
      <c r="MOA41" s="124"/>
      <c r="MOB41"/>
      <c r="MOC41" s="124"/>
      <c r="MOD41"/>
      <c r="MOE41" s="124"/>
      <c r="MOF41"/>
      <c r="MOG41" s="124"/>
      <c r="MOH41"/>
      <c r="MOI41" s="124"/>
      <c r="MOJ41"/>
      <c r="MOK41" s="124"/>
      <c r="MOL41"/>
      <c r="MOM41" s="124"/>
      <c r="MON41"/>
      <c r="MOO41" s="124"/>
      <c r="MOP41"/>
      <c r="MOQ41" s="124"/>
      <c r="MOR41"/>
      <c r="MOS41" s="124"/>
      <c r="MOT41"/>
      <c r="MOU41" s="124"/>
      <c r="MOV41"/>
      <c r="MOW41" s="124"/>
      <c r="MOX41"/>
      <c r="MOY41" s="124"/>
      <c r="MOZ41"/>
      <c r="MPA41" s="124"/>
      <c r="MPB41"/>
      <c r="MPC41" s="124"/>
      <c r="MPD41"/>
      <c r="MPE41" s="124"/>
      <c r="MPF41"/>
      <c r="MPG41" s="124"/>
      <c r="MPH41"/>
      <c r="MPI41" s="124"/>
      <c r="MPJ41"/>
      <c r="MPK41" s="124"/>
      <c r="MPL41"/>
      <c r="MPM41" s="124"/>
      <c r="MPN41"/>
      <c r="MPO41" s="124"/>
      <c r="MPP41"/>
      <c r="MPQ41" s="124"/>
      <c r="MPR41"/>
      <c r="MPS41" s="124"/>
      <c r="MPT41"/>
      <c r="MPU41" s="124"/>
      <c r="MPV41"/>
      <c r="MPW41" s="124"/>
      <c r="MPX41"/>
      <c r="MPY41" s="124"/>
      <c r="MPZ41"/>
      <c r="MQA41" s="124"/>
      <c r="MQB41"/>
      <c r="MQC41" s="124"/>
      <c r="MQD41"/>
      <c r="MQE41" s="124"/>
      <c r="MQF41"/>
      <c r="MQG41" s="124"/>
      <c r="MQH41"/>
      <c r="MQI41" s="124"/>
      <c r="MQJ41"/>
      <c r="MQK41" s="124"/>
      <c r="MQL41"/>
      <c r="MQM41" s="124"/>
      <c r="MQN41"/>
      <c r="MQO41" s="124"/>
      <c r="MQP41"/>
      <c r="MQQ41" s="124"/>
      <c r="MQR41"/>
      <c r="MQS41" s="124"/>
      <c r="MQT41"/>
      <c r="MQU41" s="124"/>
      <c r="MQV41"/>
      <c r="MQW41" s="124"/>
      <c r="MQX41"/>
      <c r="MQY41" s="124"/>
      <c r="MQZ41"/>
      <c r="MRA41" s="124"/>
      <c r="MRB41"/>
      <c r="MRC41" s="124"/>
      <c r="MRD41"/>
      <c r="MRE41" s="124"/>
      <c r="MRF41"/>
      <c r="MRG41" s="124"/>
      <c r="MRH41"/>
      <c r="MRI41" s="124"/>
      <c r="MRJ41"/>
      <c r="MRK41" s="124"/>
      <c r="MRL41"/>
      <c r="MRM41" s="124"/>
      <c r="MRN41"/>
      <c r="MRO41" s="124"/>
      <c r="MRP41"/>
      <c r="MRQ41" s="124"/>
      <c r="MRR41"/>
      <c r="MRS41" s="124"/>
      <c r="MRT41"/>
      <c r="MRU41" s="124"/>
      <c r="MRV41"/>
      <c r="MRW41" s="124"/>
      <c r="MRX41"/>
      <c r="MRY41" s="124"/>
      <c r="MRZ41"/>
      <c r="MSA41" s="124"/>
      <c r="MSB41"/>
      <c r="MSC41" s="124"/>
      <c r="MSD41"/>
      <c r="MSE41" s="124"/>
      <c r="MSF41"/>
      <c r="MSG41" s="124"/>
      <c r="MSH41"/>
      <c r="MSI41" s="124"/>
      <c r="MSJ41"/>
      <c r="MSK41" s="124"/>
      <c r="MSL41"/>
      <c r="MSM41" s="124"/>
      <c r="MSN41"/>
      <c r="MSO41" s="124"/>
      <c r="MSP41"/>
      <c r="MSQ41" s="124"/>
      <c r="MSR41"/>
      <c r="MSS41" s="124"/>
      <c r="MST41"/>
      <c r="MSU41" s="124"/>
      <c r="MSV41"/>
      <c r="MSW41" s="124"/>
      <c r="MSX41"/>
      <c r="MSY41" s="124"/>
      <c r="MSZ41"/>
      <c r="MTA41" s="124"/>
      <c r="MTB41"/>
      <c r="MTC41" s="124"/>
      <c r="MTD41"/>
      <c r="MTE41" s="124"/>
      <c r="MTF41"/>
      <c r="MTG41" s="124"/>
      <c r="MTH41"/>
      <c r="MTI41" s="124"/>
      <c r="MTJ41"/>
      <c r="MTK41" s="124"/>
      <c r="MTL41"/>
      <c r="MTM41" s="124"/>
      <c r="MTN41"/>
      <c r="MTO41" s="124"/>
      <c r="MTP41"/>
      <c r="MTQ41" s="124"/>
      <c r="MTR41"/>
      <c r="MTS41" s="124"/>
      <c r="MTT41"/>
      <c r="MTU41" s="124"/>
      <c r="MTV41"/>
      <c r="MTW41" s="124"/>
      <c r="MTX41"/>
      <c r="MTY41" s="124"/>
      <c r="MTZ41"/>
      <c r="MUA41" s="124"/>
      <c r="MUB41"/>
      <c r="MUC41" s="124"/>
      <c r="MUD41"/>
      <c r="MUE41" s="124"/>
      <c r="MUF41"/>
      <c r="MUG41" s="124"/>
      <c r="MUH41"/>
      <c r="MUI41" s="124"/>
      <c r="MUJ41"/>
      <c r="MUK41" s="124"/>
      <c r="MUL41"/>
      <c r="MUM41" s="124"/>
      <c r="MUN41"/>
      <c r="MUO41" s="124"/>
      <c r="MUP41"/>
      <c r="MUQ41" s="124"/>
      <c r="MUR41"/>
      <c r="MUS41" s="124"/>
      <c r="MUT41"/>
      <c r="MUU41" s="124"/>
      <c r="MUV41"/>
      <c r="MUW41" s="124"/>
      <c r="MUX41"/>
      <c r="MUY41" s="124"/>
      <c r="MUZ41"/>
      <c r="MVA41" s="124"/>
      <c r="MVB41"/>
      <c r="MVC41" s="124"/>
      <c r="MVD41"/>
      <c r="MVE41" s="124"/>
      <c r="MVF41"/>
      <c r="MVG41" s="124"/>
      <c r="MVH41"/>
      <c r="MVI41" s="124"/>
      <c r="MVJ41"/>
      <c r="MVK41" s="124"/>
      <c r="MVL41"/>
      <c r="MVM41" s="124"/>
      <c r="MVN41"/>
      <c r="MVO41" s="124"/>
      <c r="MVP41"/>
      <c r="MVQ41" s="124"/>
      <c r="MVR41"/>
      <c r="MVS41" s="124"/>
      <c r="MVT41"/>
      <c r="MVU41" s="124"/>
      <c r="MVV41"/>
      <c r="MVW41" s="124"/>
      <c r="MVX41"/>
      <c r="MVY41" s="124"/>
      <c r="MVZ41"/>
      <c r="MWA41" s="124"/>
      <c r="MWB41"/>
      <c r="MWC41" s="124"/>
      <c r="MWD41"/>
      <c r="MWE41" s="124"/>
      <c r="MWF41"/>
      <c r="MWG41" s="124"/>
      <c r="MWH41"/>
      <c r="MWI41" s="124"/>
      <c r="MWJ41"/>
      <c r="MWK41" s="124"/>
      <c r="MWL41"/>
      <c r="MWM41" s="124"/>
      <c r="MWN41"/>
      <c r="MWO41" s="124"/>
      <c r="MWP41"/>
      <c r="MWQ41" s="124"/>
      <c r="MWR41"/>
      <c r="MWS41" s="124"/>
      <c r="MWT41"/>
      <c r="MWU41" s="124"/>
      <c r="MWV41"/>
      <c r="MWW41" s="124"/>
      <c r="MWX41"/>
      <c r="MWY41" s="124"/>
      <c r="MWZ41"/>
      <c r="MXA41" s="124"/>
      <c r="MXB41"/>
      <c r="MXC41" s="124"/>
      <c r="MXD41"/>
      <c r="MXE41" s="124"/>
      <c r="MXF41"/>
      <c r="MXG41" s="124"/>
      <c r="MXH41"/>
      <c r="MXI41" s="124"/>
      <c r="MXJ41"/>
      <c r="MXK41" s="124"/>
      <c r="MXL41"/>
      <c r="MXM41" s="124"/>
      <c r="MXN41"/>
      <c r="MXO41" s="124"/>
      <c r="MXP41"/>
      <c r="MXQ41" s="124"/>
      <c r="MXR41"/>
      <c r="MXS41" s="124"/>
      <c r="MXT41"/>
      <c r="MXU41" s="124"/>
      <c r="MXV41"/>
      <c r="MXW41" s="124"/>
      <c r="MXX41"/>
      <c r="MXY41" s="124"/>
      <c r="MXZ41"/>
      <c r="MYA41" s="124"/>
      <c r="MYB41"/>
      <c r="MYC41" s="124"/>
      <c r="MYD41"/>
      <c r="MYE41" s="124"/>
      <c r="MYF41"/>
      <c r="MYG41" s="124"/>
      <c r="MYH41"/>
      <c r="MYI41" s="124"/>
      <c r="MYJ41"/>
      <c r="MYK41" s="124"/>
      <c r="MYL41"/>
      <c r="MYM41" s="124"/>
      <c r="MYN41"/>
      <c r="MYO41" s="124"/>
      <c r="MYP41"/>
      <c r="MYQ41" s="124"/>
      <c r="MYR41"/>
      <c r="MYS41" s="124"/>
      <c r="MYT41"/>
      <c r="MYU41" s="124"/>
      <c r="MYV41"/>
      <c r="MYW41" s="124"/>
      <c r="MYX41"/>
      <c r="MYY41" s="124"/>
      <c r="MYZ41"/>
      <c r="MZA41" s="124"/>
      <c r="MZB41"/>
      <c r="MZC41" s="124"/>
      <c r="MZD41"/>
      <c r="MZE41" s="124"/>
      <c r="MZF41"/>
      <c r="MZG41" s="124"/>
      <c r="MZH41"/>
      <c r="MZI41" s="124"/>
      <c r="MZJ41"/>
      <c r="MZK41" s="124"/>
      <c r="MZL41"/>
      <c r="MZM41" s="124"/>
      <c r="MZN41"/>
      <c r="MZO41" s="124"/>
      <c r="MZP41"/>
      <c r="MZQ41" s="124"/>
      <c r="MZR41"/>
      <c r="MZS41" s="124"/>
      <c r="MZT41"/>
      <c r="MZU41" s="124"/>
      <c r="MZV41"/>
      <c r="MZW41" s="124"/>
      <c r="MZX41"/>
      <c r="MZY41" s="124"/>
      <c r="MZZ41"/>
      <c r="NAA41" s="124"/>
      <c r="NAB41"/>
      <c r="NAC41" s="124"/>
      <c r="NAD41"/>
      <c r="NAE41" s="124"/>
      <c r="NAF41"/>
      <c r="NAG41" s="124"/>
      <c r="NAH41"/>
      <c r="NAI41" s="124"/>
      <c r="NAJ41"/>
      <c r="NAK41" s="124"/>
      <c r="NAL41"/>
      <c r="NAM41" s="124"/>
      <c r="NAN41"/>
      <c r="NAO41" s="124"/>
      <c r="NAP41"/>
      <c r="NAQ41" s="124"/>
      <c r="NAR41"/>
      <c r="NAS41" s="124"/>
      <c r="NAT41"/>
      <c r="NAU41" s="124"/>
      <c r="NAV41"/>
      <c r="NAW41" s="124"/>
      <c r="NAX41"/>
      <c r="NAY41" s="124"/>
      <c r="NAZ41"/>
      <c r="NBA41" s="124"/>
      <c r="NBB41"/>
      <c r="NBC41" s="124"/>
      <c r="NBD41"/>
      <c r="NBE41" s="124"/>
      <c r="NBF41"/>
      <c r="NBG41" s="124"/>
      <c r="NBH41"/>
      <c r="NBI41" s="124"/>
      <c r="NBJ41"/>
      <c r="NBK41" s="124"/>
      <c r="NBL41"/>
      <c r="NBM41" s="124"/>
      <c r="NBN41"/>
      <c r="NBO41" s="124"/>
      <c r="NBP41"/>
      <c r="NBQ41" s="124"/>
      <c r="NBR41"/>
      <c r="NBS41" s="124"/>
      <c r="NBT41"/>
      <c r="NBU41" s="124"/>
      <c r="NBV41"/>
      <c r="NBW41" s="124"/>
      <c r="NBX41"/>
      <c r="NBY41" s="124"/>
      <c r="NBZ41"/>
      <c r="NCA41" s="124"/>
      <c r="NCB41"/>
      <c r="NCC41" s="124"/>
      <c r="NCD41"/>
      <c r="NCE41" s="124"/>
      <c r="NCF41"/>
      <c r="NCG41" s="124"/>
      <c r="NCH41"/>
      <c r="NCI41" s="124"/>
      <c r="NCJ41"/>
      <c r="NCK41" s="124"/>
      <c r="NCL41"/>
      <c r="NCM41" s="124"/>
      <c r="NCN41"/>
      <c r="NCO41" s="124"/>
      <c r="NCP41"/>
      <c r="NCQ41" s="124"/>
      <c r="NCR41"/>
      <c r="NCS41" s="124"/>
      <c r="NCT41"/>
      <c r="NCU41" s="124"/>
      <c r="NCV41"/>
      <c r="NCW41" s="124"/>
      <c r="NCX41"/>
      <c r="NCY41" s="124"/>
      <c r="NCZ41"/>
      <c r="NDA41" s="124"/>
      <c r="NDB41"/>
      <c r="NDC41" s="124"/>
      <c r="NDD41"/>
      <c r="NDE41" s="124"/>
      <c r="NDF41"/>
      <c r="NDG41" s="124"/>
      <c r="NDH41"/>
      <c r="NDI41" s="124"/>
      <c r="NDJ41"/>
      <c r="NDK41" s="124"/>
      <c r="NDL41"/>
      <c r="NDM41" s="124"/>
      <c r="NDN41"/>
      <c r="NDO41" s="124"/>
      <c r="NDP41"/>
      <c r="NDQ41" s="124"/>
      <c r="NDR41"/>
      <c r="NDS41" s="124"/>
      <c r="NDT41"/>
      <c r="NDU41" s="124"/>
      <c r="NDV41"/>
      <c r="NDW41" s="124"/>
      <c r="NDX41"/>
      <c r="NDY41" s="124"/>
      <c r="NDZ41"/>
      <c r="NEA41" s="124"/>
      <c r="NEB41"/>
      <c r="NEC41" s="124"/>
      <c r="NED41"/>
      <c r="NEE41" s="124"/>
      <c r="NEF41"/>
      <c r="NEG41" s="124"/>
      <c r="NEH41"/>
      <c r="NEI41" s="124"/>
      <c r="NEJ41"/>
      <c r="NEK41" s="124"/>
      <c r="NEL41"/>
      <c r="NEM41" s="124"/>
      <c r="NEN41"/>
      <c r="NEO41" s="124"/>
      <c r="NEP41"/>
      <c r="NEQ41" s="124"/>
      <c r="NER41"/>
      <c r="NES41" s="124"/>
      <c r="NET41"/>
      <c r="NEU41" s="124"/>
      <c r="NEV41"/>
      <c r="NEW41" s="124"/>
      <c r="NEX41"/>
      <c r="NEY41" s="124"/>
      <c r="NEZ41"/>
      <c r="NFA41" s="124"/>
      <c r="NFB41"/>
      <c r="NFC41" s="124"/>
      <c r="NFD41"/>
      <c r="NFE41" s="124"/>
      <c r="NFF41"/>
      <c r="NFG41" s="124"/>
      <c r="NFH41"/>
      <c r="NFI41" s="124"/>
      <c r="NFJ41"/>
      <c r="NFK41" s="124"/>
      <c r="NFL41"/>
      <c r="NFM41" s="124"/>
      <c r="NFN41"/>
      <c r="NFO41" s="124"/>
      <c r="NFP41"/>
      <c r="NFQ41" s="124"/>
      <c r="NFR41"/>
      <c r="NFS41" s="124"/>
      <c r="NFT41"/>
      <c r="NFU41" s="124"/>
      <c r="NFV41"/>
      <c r="NFW41" s="124"/>
      <c r="NFX41"/>
      <c r="NFY41" s="124"/>
      <c r="NFZ41"/>
      <c r="NGA41" s="124"/>
      <c r="NGB41"/>
      <c r="NGC41" s="124"/>
      <c r="NGD41"/>
      <c r="NGE41" s="124"/>
      <c r="NGF41"/>
      <c r="NGG41" s="124"/>
      <c r="NGH41"/>
      <c r="NGI41" s="124"/>
      <c r="NGJ41"/>
      <c r="NGK41" s="124"/>
      <c r="NGL41"/>
      <c r="NGM41" s="124"/>
      <c r="NGN41"/>
      <c r="NGO41" s="124"/>
      <c r="NGP41"/>
      <c r="NGQ41" s="124"/>
      <c r="NGR41"/>
      <c r="NGS41" s="124"/>
      <c r="NGT41"/>
      <c r="NGU41" s="124"/>
      <c r="NGV41"/>
      <c r="NGW41" s="124"/>
      <c r="NGX41"/>
      <c r="NGY41" s="124"/>
      <c r="NGZ41"/>
      <c r="NHA41" s="124"/>
      <c r="NHB41"/>
      <c r="NHC41" s="124"/>
      <c r="NHD41"/>
      <c r="NHE41" s="124"/>
      <c r="NHF41"/>
      <c r="NHG41" s="124"/>
      <c r="NHH41"/>
      <c r="NHI41" s="124"/>
      <c r="NHJ41"/>
      <c r="NHK41" s="124"/>
      <c r="NHL41"/>
      <c r="NHM41" s="124"/>
      <c r="NHN41"/>
      <c r="NHO41" s="124"/>
      <c r="NHP41"/>
      <c r="NHQ41" s="124"/>
      <c r="NHR41"/>
      <c r="NHS41" s="124"/>
      <c r="NHT41"/>
      <c r="NHU41" s="124"/>
      <c r="NHV41"/>
      <c r="NHW41" s="124"/>
      <c r="NHX41"/>
      <c r="NHY41" s="124"/>
      <c r="NHZ41"/>
      <c r="NIA41" s="124"/>
      <c r="NIB41"/>
      <c r="NIC41" s="124"/>
      <c r="NID41"/>
      <c r="NIE41" s="124"/>
      <c r="NIF41"/>
      <c r="NIG41" s="124"/>
      <c r="NIH41"/>
      <c r="NII41" s="124"/>
      <c r="NIJ41"/>
      <c r="NIK41" s="124"/>
      <c r="NIL41"/>
      <c r="NIM41" s="124"/>
      <c r="NIN41"/>
      <c r="NIO41" s="124"/>
      <c r="NIP41"/>
      <c r="NIQ41" s="124"/>
      <c r="NIR41"/>
      <c r="NIS41" s="124"/>
      <c r="NIT41"/>
      <c r="NIU41" s="124"/>
      <c r="NIV41"/>
      <c r="NIW41" s="124"/>
      <c r="NIX41"/>
      <c r="NIY41" s="124"/>
      <c r="NIZ41"/>
      <c r="NJA41" s="124"/>
      <c r="NJB41"/>
      <c r="NJC41" s="124"/>
      <c r="NJD41"/>
      <c r="NJE41" s="124"/>
      <c r="NJF41"/>
      <c r="NJG41" s="124"/>
      <c r="NJH41"/>
      <c r="NJI41" s="124"/>
      <c r="NJJ41"/>
      <c r="NJK41" s="124"/>
      <c r="NJL41"/>
      <c r="NJM41" s="124"/>
      <c r="NJN41"/>
      <c r="NJO41" s="124"/>
      <c r="NJP41"/>
      <c r="NJQ41" s="124"/>
      <c r="NJR41"/>
      <c r="NJS41" s="124"/>
      <c r="NJT41"/>
      <c r="NJU41" s="124"/>
      <c r="NJV41"/>
      <c r="NJW41" s="124"/>
      <c r="NJX41"/>
      <c r="NJY41" s="124"/>
      <c r="NJZ41"/>
      <c r="NKA41" s="124"/>
      <c r="NKB41"/>
      <c r="NKC41" s="124"/>
      <c r="NKD41"/>
      <c r="NKE41" s="124"/>
      <c r="NKF41"/>
      <c r="NKG41" s="124"/>
      <c r="NKH41"/>
      <c r="NKI41" s="124"/>
      <c r="NKJ41"/>
      <c r="NKK41" s="124"/>
      <c r="NKL41"/>
      <c r="NKM41" s="124"/>
      <c r="NKN41"/>
      <c r="NKO41" s="124"/>
      <c r="NKP41"/>
      <c r="NKQ41" s="124"/>
      <c r="NKR41"/>
      <c r="NKS41" s="124"/>
      <c r="NKT41"/>
      <c r="NKU41" s="124"/>
      <c r="NKV41"/>
      <c r="NKW41" s="124"/>
      <c r="NKX41"/>
      <c r="NKY41" s="124"/>
      <c r="NKZ41"/>
      <c r="NLA41" s="124"/>
      <c r="NLB41"/>
      <c r="NLC41" s="124"/>
      <c r="NLD41"/>
      <c r="NLE41" s="124"/>
      <c r="NLF41"/>
      <c r="NLG41" s="124"/>
      <c r="NLH41"/>
      <c r="NLI41" s="124"/>
      <c r="NLJ41"/>
      <c r="NLK41" s="124"/>
      <c r="NLL41"/>
      <c r="NLM41" s="124"/>
      <c r="NLN41"/>
      <c r="NLO41" s="124"/>
      <c r="NLP41"/>
      <c r="NLQ41" s="124"/>
      <c r="NLR41"/>
      <c r="NLS41" s="124"/>
      <c r="NLT41"/>
      <c r="NLU41" s="124"/>
      <c r="NLV41"/>
      <c r="NLW41" s="124"/>
      <c r="NLX41"/>
      <c r="NLY41" s="124"/>
      <c r="NLZ41"/>
      <c r="NMA41" s="124"/>
      <c r="NMB41"/>
      <c r="NMC41" s="124"/>
      <c r="NMD41"/>
      <c r="NME41" s="124"/>
      <c r="NMF41"/>
      <c r="NMG41" s="124"/>
      <c r="NMH41"/>
      <c r="NMI41" s="124"/>
      <c r="NMJ41"/>
      <c r="NMK41" s="124"/>
      <c r="NML41"/>
      <c r="NMM41" s="124"/>
      <c r="NMN41"/>
      <c r="NMO41" s="124"/>
      <c r="NMP41"/>
      <c r="NMQ41" s="124"/>
      <c r="NMR41"/>
      <c r="NMS41" s="124"/>
      <c r="NMT41"/>
      <c r="NMU41" s="124"/>
      <c r="NMV41"/>
      <c r="NMW41" s="124"/>
      <c r="NMX41"/>
      <c r="NMY41" s="124"/>
      <c r="NMZ41"/>
      <c r="NNA41" s="124"/>
      <c r="NNB41"/>
      <c r="NNC41" s="124"/>
      <c r="NND41"/>
      <c r="NNE41" s="124"/>
      <c r="NNF41"/>
      <c r="NNG41" s="124"/>
      <c r="NNH41"/>
      <c r="NNI41" s="124"/>
      <c r="NNJ41"/>
      <c r="NNK41" s="124"/>
      <c r="NNL41"/>
      <c r="NNM41" s="124"/>
      <c r="NNN41"/>
      <c r="NNO41" s="124"/>
      <c r="NNP41"/>
      <c r="NNQ41" s="124"/>
      <c r="NNR41"/>
      <c r="NNS41" s="124"/>
      <c r="NNT41"/>
      <c r="NNU41" s="124"/>
      <c r="NNV41"/>
      <c r="NNW41" s="124"/>
      <c r="NNX41"/>
      <c r="NNY41" s="124"/>
      <c r="NNZ41"/>
      <c r="NOA41" s="124"/>
      <c r="NOB41"/>
      <c r="NOC41" s="124"/>
      <c r="NOD41"/>
      <c r="NOE41" s="124"/>
      <c r="NOF41"/>
      <c r="NOG41" s="124"/>
      <c r="NOH41"/>
      <c r="NOI41" s="124"/>
      <c r="NOJ41"/>
      <c r="NOK41" s="124"/>
      <c r="NOL41"/>
      <c r="NOM41" s="124"/>
      <c r="NON41"/>
      <c r="NOO41" s="124"/>
      <c r="NOP41"/>
      <c r="NOQ41" s="124"/>
      <c r="NOR41"/>
      <c r="NOS41" s="124"/>
      <c r="NOT41"/>
      <c r="NOU41" s="124"/>
      <c r="NOV41"/>
      <c r="NOW41" s="124"/>
      <c r="NOX41"/>
      <c r="NOY41" s="124"/>
      <c r="NOZ41"/>
      <c r="NPA41" s="124"/>
      <c r="NPB41"/>
      <c r="NPC41" s="124"/>
      <c r="NPD41"/>
      <c r="NPE41" s="124"/>
      <c r="NPF41"/>
      <c r="NPG41" s="124"/>
      <c r="NPH41"/>
      <c r="NPI41" s="124"/>
      <c r="NPJ41"/>
      <c r="NPK41" s="124"/>
      <c r="NPL41"/>
      <c r="NPM41" s="124"/>
      <c r="NPN41"/>
      <c r="NPO41" s="124"/>
      <c r="NPP41"/>
      <c r="NPQ41" s="124"/>
      <c r="NPR41"/>
      <c r="NPS41" s="124"/>
      <c r="NPT41"/>
      <c r="NPU41" s="124"/>
      <c r="NPV41"/>
      <c r="NPW41" s="124"/>
      <c r="NPX41"/>
      <c r="NPY41" s="124"/>
      <c r="NPZ41"/>
      <c r="NQA41" s="124"/>
      <c r="NQB41"/>
      <c r="NQC41" s="124"/>
      <c r="NQD41"/>
      <c r="NQE41" s="124"/>
      <c r="NQF41"/>
      <c r="NQG41" s="124"/>
      <c r="NQH41"/>
      <c r="NQI41" s="124"/>
      <c r="NQJ41"/>
      <c r="NQK41" s="124"/>
      <c r="NQL41"/>
      <c r="NQM41" s="124"/>
      <c r="NQN41"/>
      <c r="NQO41" s="124"/>
      <c r="NQP41"/>
      <c r="NQQ41" s="124"/>
      <c r="NQR41"/>
      <c r="NQS41" s="124"/>
      <c r="NQT41"/>
      <c r="NQU41" s="124"/>
      <c r="NQV41"/>
      <c r="NQW41" s="124"/>
      <c r="NQX41"/>
      <c r="NQY41" s="124"/>
      <c r="NQZ41"/>
      <c r="NRA41" s="124"/>
      <c r="NRB41"/>
      <c r="NRC41" s="124"/>
      <c r="NRD41"/>
      <c r="NRE41" s="124"/>
      <c r="NRF41"/>
      <c r="NRG41" s="124"/>
      <c r="NRH41"/>
      <c r="NRI41" s="124"/>
      <c r="NRJ41"/>
      <c r="NRK41" s="124"/>
      <c r="NRL41"/>
      <c r="NRM41" s="124"/>
      <c r="NRN41"/>
      <c r="NRO41" s="124"/>
      <c r="NRP41"/>
      <c r="NRQ41" s="124"/>
      <c r="NRR41"/>
      <c r="NRS41" s="124"/>
      <c r="NRT41"/>
      <c r="NRU41" s="124"/>
      <c r="NRV41"/>
      <c r="NRW41" s="124"/>
      <c r="NRX41"/>
      <c r="NRY41" s="124"/>
      <c r="NRZ41"/>
      <c r="NSA41" s="124"/>
      <c r="NSB41"/>
      <c r="NSC41" s="124"/>
      <c r="NSD41"/>
      <c r="NSE41" s="124"/>
      <c r="NSF41"/>
      <c r="NSG41" s="124"/>
      <c r="NSH41"/>
      <c r="NSI41" s="124"/>
      <c r="NSJ41"/>
      <c r="NSK41" s="124"/>
      <c r="NSL41"/>
      <c r="NSM41" s="124"/>
      <c r="NSN41"/>
      <c r="NSO41" s="124"/>
      <c r="NSP41"/>
      <c r="NSQ41" s="124"/>
      <c r="NSR41"/>
      <c r="NSS41" s="124"/>
      <c r="NST41"/>
      <c r="NSU41" s="124"/>
      <c r="NSV41"/>
      <c r="NSW41" s="124"/>
      <c r="NSX41"/>
      <c r="NSY41" s="124"/>
      <c r="NSZ41"/>
      <c r="NTA41" s="124"/>
      <c r="NTB41"/>
      <c r="NTC41" s="124"/>
      <c r="NTD41"/>
      <c r="NTE41" s="124"/>
      <c r="NTF41"/>
      <c r="NTG41" s="124"/>
      <c r="NTH41"/>
      <c r="NTI41" s="124"/>
      <c r="NTJ41"/>
      <c r="NTK41" s="124"/>
      <c r="NTL41"/>
      <c r="NTM41" s="124"/>
      <c r="NTN41"/>
      <c r="NTO41" s="124"/>
      <c r="NTP41"/>
      <c r="NTQ41" s="124"/>
      <c r="NTR41"/>
      <c r="NTS41" s="124"/>
      <c r="NTT41"/>
      <c r="NTU41" s="124"/>
      <c r="NTV41"/>
      <c r="NTW41" s="124"/>
      <c r="NTX41"/>
      <c r="NTY41" s="124"/>
      <c r="NTZ41"/>
      <c r="NUA41" s="124"/>
      <c r="NUB41"/>
      <c r="NUC41" s="124"/>
      <c r="NUD41"/>
      <c r="NUE41" s="124"/>
      <c r="NUF41"/>
      <c r="NUG41" s="124"/>
      <c r="NUH41"/>
      <c r="NUI41" s="124"/>
      <c r="NUJ41"/>
      <c r="NUK41" s="124"/>
      <c r="NUL41"/>
      <c r="NUM41" s="124"/>
      <c r="NUN41"/>
      <c r="NUO41" s="124"/>
      <c r="NUP41"/>
      <c r="NUQ41" s="124"/>
      <c r="NUR41"/>
      <c r="NUS41" s="124"/>
      <c r="NUT41"/>
      <c r="NUU41" s="124"/>
      <c r="NUV41"/>
      <c r="NUW41" s="124"/>
      <c r="NUX41"/>
      <c r="NUY41" s="124"/>
      <c r="NUZ41"/>
      <c r="NVA41" s="124"/>
      <c r="NVB41"/>
      <c r="NVC41" s="124"/>
      <c r="NVD41"/>
      <c r="NVE41" s="124"/>
      <c r="NVF41"/>
      <c r="NVG41" s="124"/>
      <c r="NVH41"/>
      <c r="NVI41" s="124"/>
      <c r="NVJ41"/>
      <c r="NVK41" s="124"/>
      <c r="NVL41"/>
      <c r="NVM41" s="124"/>
      <c r="NVN41"/>
      <c r="NVO41" s="124"/>
      <c r="NVP41"/>
      <c r="NVQ41" s="124"/>
      <c r="NVR41"/>
      <c r="NVS41" s="124"/>
      <c r="NVT41"/>
      <c r="NVU41" s="124"/>
      <c r="NVV41"/>
      <c r="NVW41" s="124"/>
      <c r="NVX41"/>
      <c r="NVY41" s="124"/>
      <c r="NVZ41"/>
      <c r="NWA41" s="124"/>
      <c r="NWB41"/>
      <c r="NWC41" s="124"/>
      <c r="NWD41"/>
      <c r="NWE41" s="124"/>
      <c r="NWF41"/>
      <c r="NWG41" s="124"/>
      <c r="NWH41"/>
      <c r="NWI41" s="124"/>
      <c r="NWJ41"/>
      <c r="NWK41" s="124"/>
      <c r="NWL41"/>
      <c r="NWM41" s="124"/>
      <c r="NWN41"/>
      <c r="NWO41" s="124"/>
      <c r="NWP41"/>
      <c r="NWQ41" s="124"/>
      <c r="NWR41"/>
      <c r="NWS41" s="124"/>
      <c r="NWT41"/>
      <c r="NWU41" s="124"/>
      <c r="NWV41"/>
      <c r="NWW41" s="124"/>
      <c r="NWX41"/>
      <c r="NWY41" s="124"/>
      <c r="NWZ41"/>
      <c r="NXA41" s="124"/>
      <c r="NXB41"/>
      <c r="NXC41" s="124"/>
      <c r="NXD41"/>
      <c r="NXE41" s="124"/>
      <c r="NXF41"/>
      <c r="NXG41" s="124"/>
      <c r="NXH41"/>
      <c r="NXI41" s="124"/>
      <c r="NXJ41"/>
      <c r="NXK41" s="124"/>
      <c r="NXL41"/>
      <c r="NXM41" s="124"/>
      <c r="NXN41"/>
      <c r="NXO41" s="124"/>
      <c r="NXP41"/>
      <c r="NXQ41" s="124"/>
      <c r="NXR41"/>
      <c r="NXS41" s="124"/>
      <c r="NXT41"/>
      <c r="NXU41" s="124"/>
      <c r="NXV41"/>
      <c r="NXW41" s="124"/>
      <c r="NXX41"/>
      <c r="NXY41" s="124"/>
      <c r="NXZ41"/>
      <c r="NYA41" s="124"/>
      <c r="NYB41"/>
      <c r="NYC41" s="124"/>
      <c r="NYD41"/>
      <c r="NYE41" s="124"/>
      <c r="NYF41"/>
      <c r="NYG41" s="124"/>
      <c r="NYH41"/>
      <c r="NYI41" s="124"/>
      <c r="NYJ41"/>
      <c r="NYK41" s="124"/>
      <c r="NYL41"/>
      <c r="NYM41" s="124"/>
      <c r="NYN41"/>
      <c r="NYO41" s="124"/>
      <c r="NYP41"/>
      <c r="NYQ41" s="124"/>
      <c r="NYR41"/>
      <c r="NYS41" s="124"/>
      <c r="NYT41"/>
      <c r="NYU41" s="124"/>
      <c r="NYV41"/>
      <c r="NYW41" s="124"/>
      <c r="NYX41"/>
      <c r="NYY41" s="124"/>
      <c r="NYZ41"/>
      <c r="NZA41" s="124"/>
      <c r="NZB41"/>
      <c r="NZC41" s="124"/>
      <c r="NZD41"/>
      <c r="NZE41" s="124"/>
      <c r="NZF41"/>
      <c r="NZG41" s="124"/>
      <c r="NZH41"/>
      <c r="NZI41" s="124"/>
      <c r="NZJ41"/>
      <c r="NZK41" s="124"/>
      <c r="NZL41"/>
      <c r="NZM41" s="124"/>
      <c r="NZN41"/>
      <c r="NZO41" s="124"/>
      <c r="NZP41"/>
      <c r="NZQ41" s="124"/>
      <c r="NZR41"/>
      <c r="NZS41" s="124"/>
      <c r="NZT41"/>
      <c r="NZU41" s="124"/>
      <c r="NZV41"/>
      <c r="NZW41" s="124"/>
      <c r="NZX41"/>
      <c r="NZY41" s="124"/>
      <c r="NZZ41"/>
      <c r="OAA41" s="124"/>
      <c r="OAB41"/>
      <c r="OAC41" s="124"/>
      <c r="OAD41"/>
      <c r="OAE41" s="124"/>
      <c r="OAF41"/>
      <c r="OAG41" s="124"/>
      <c r="OAH41"/>
      <c r="OAI41" s="124"/>
      <c r="OAJ41"/>
      <c r="OAK41" s="124"/>
      <c r="OAL41"/>
      <c r="OAM41" s="124"/>
      <c r="OAN41"/>
      <c r="OAO41" s="124"/>
      <c r="OAP41"/>
      <c r="OAQ41" s="124"/>
      <c r="OAR41"/>
      <c r="OAS41" s="124"/>
      <c r="OAT41"/>
      <c r="OAU41" s="124"/>
      <c r="OAV41"/>
      <c r="OAW41" s="124"/>
      <c r="OAX41"/>
      <c r="OAY41" s="124"/>
      <c r="OAZ41"/>
      <c r="OBA41" s="124"/>
      <c r="OBB41"/>
      <c r="OBC41" s="124"/>
      <c r="OBD41"/>
      <c r="OBE41" s="124"/>
      <c r="OBF41"/>
      <c r="OBG41" s="124"/>
      <c r="OBH41"/>
      <c r="OBI41" s="124"/>
      <c r="OBJ41"/>
      <c r="OBK41" s="124"/>
      <c r="OBL41"/>
      <c r="OBM41" s="124"/>
      <c r="OBN41"/>
      <c r="OBO41" s="124"/>
      <c r="OBP41"/>
      <c r="OBQ41" s="124"/>
      <c r="OBR41"/>
      <c r="OBS41" s="124"/>
      <c r="OBT41"/>
      <c r="OBU41" s="124"/>
      <c r="OBV41"/>
      <c r="OBW41" s="124"/>
      <c r="OBX41"/>
      <c r="OBY41" s="124"/>
      <c r="OBZ41"/>
      <c r="OCA41" s="124"/>
      <c r="OCB41"/>
      <c r="OCC41" s="124"/>
      <c r="OCD41"/>
      <c r="OCE41" s="124"/>
      <c r="OCF41"/>
      <c r="OCG41" s="124"/>
      <c r="OCH41"/>
      <c r="OCI41" s="124"/>
      <c r="OCJ41"/>
      <c r="OCK41" s="124"/>
      <c r="OCL41"/>
      <c r="OCM41" s="124"/>
      <c r="OCN41"/>
      <c r="OCO41" s="124"/>
      <c r="OCP41"/>
      <c r="OCQ41" s="124"/>
      <c r="OCR41"/>
      <c r="OCS41" s="124"/>
      <c r="OCT41"/>
      <c r="OCU41" s="124"/>
      <c r="OCV41"/>
      <c r="OCW41" s="124"/>
      <c r="OCX41"/>
      <c r="OCY41" s="124"/>
      <c r="OCZ41"/>
      <c r="ODA41" s="124"/>
      <c r="ODB41"/>
      <c r="ODC41" s="124"/>
      <c r="ODD41"/>
      <c r="ODE41" s="124"/>
      <c r="ODF41"/>
      <c r="ODG41" s="124"/>
      <c r="ODH41"/>
      <c r="ODI41" s="124"/>
      <c r="ODJ41"/>
      <c r="ODK41" s="124"/>
      <c r="ODL41"/>
      <c r="ODM41" s="124"/>
      <c r="ODN41"/>
      <c r="ODO41" s="124"/>
      <c r="ODP41"/>
      <c r="ODQ41" s="124"/>
      <c r="ODR41"/>
      <c r="ODS41" s="124"/>
      <c r="ODT41"/>
      <c r="ODU41" s="124"/>
      <c r="ODV41"/>
      <c r="ODW41" s="124"/>
      <c r="ODX41"/>
      <c r="ODY41" s="124"/>
      <c r="ODZ41"/>
      <c r="OEA41" s="124"/>
      <c r="OEB41"/>
      <c r="OEC41" s="124"/>
      <c r="OED41"/>
      <c r="OEE41" s="124"/>
      <c r="OEF41"/>
      <c r="OEG41" s="124"/>
      <c r="OEH41"/>
      <c r="OEI41" s="124"/>
      <c r="OEJ41"/>
      <c r="OEK41" s="124"/>
      <c r="OEL41"/>
      <c r="OEM41" s="124"/>
      <c r="OEN41"/>
      <c r="OEO41" s="124"/>
      <c r="OEP41"/>
      <c r="OEQ41" s="124"/>
      <c r="OER41"/>
      <c r="OES41" s="124"/>
      <c r="OET41"/>
      <c r="OEU41" s="124"/>
      <c r="OEV41"/>
      <c r="OEW41" s="124"/>
      <c r="OEX41"/>
      <c r="OEY41" s="124"/>
      <c r="OEZ41"/>
      <c r="OFA41" s="124"/>
      <c r="OFB41"/>
      <c r="OFC41" s="124"/>
      <c r="OFD41"/>
      <c r="OFE41" s="124"/>
      <c r="OFF41"/>
      <c r="OFG41" s="124"/>
      <c r="OFH41"/>
      <c r="OFI41" s="124"/>
      <c r="OFJ41"/>
      <c r="OFK41" s="124"/>
      <c r="OFL41"/>
      <c r="OFM41" s="124"/>
      <c r="OFN41"/>
      <c r="OFO41" s="124"/>
      <c r="OFP41"/>
      <c r="OFQ41" s="124"/>
      <c r="OFR41"/>
      <c r="OFS41" s="124"/>
      <c r="OFT41"/>
      <c r="OFU41" s="124"/>
      <c r="OFV41"/>
      <c r="OFW41" s="124"/>
      <c r="OFX41"/>
      <c r="OFY41" s="124"/>
      <c r="OFZ41"/>
      <c r="OGA41" s="124"/>
      <c r="OGB41"/>
      <c r="OGC41" s="124"/>
      <c r="OGD41"/>
      <c r="OGE41" s="124"/>
      <c r="OGF41"/>
      <c r="OGG41" s="124"/>
      <c r="OGH41"/>
      <c r="OGI41" s="124"/>
      <c r="OGJ41"/>
      <c r="OGK41" s="124"/>
      <c r="OGL41"/>
      <c r="OGM41" s="124"/>
      <c r="OGN41"/>
      <c r="OGO41" s="124"/>
      <c r="OGP41"/>
      <c r="OGQ41" s="124"/>
      <c r="OGR41"/>
      <c r="OGS41" s="124"/>
      <c r="OGT41"/>
      <c r="OGU41" s="124"/>
      <c r="OGV41"/>
      <c r="OGW41" s="124"/>
      <c r="OGX41"/>
      <c r="OGY41" s="124"/>
      <c r="OGZ41"/>
      <c r="OHA41" s="124"/>
      <c r="OHB41"/>
      <c r="OHC41" s="124"/>
      <c r="OHD41"/>
      <c r="OHE41" s="124"/>
      <c r="OHF41"/>
      <c r="OHG41" s="124"/>
      <c r="OHH41"/>
      <c r="OHI41" s="124"/>
      <c r="OHJ41"/>
      <c r="OHK41" s="124"/>
      <c r="OHL41"/>
      <c r="OHM41" s="124"/>
      <c r="OHN41"/>
      <c r="OHO41" s="124"/>
      <c r="OHP41"/>
      <c r="OHQ41" s="124"/>
      <c r="OHR41"/>
      <c r="OHS41" s="124"/>
      <c r="OHT41"/>
      <c r="OHU41" s="124"/>
      <c r="OHV41"/>
      <c r="OHW41" s="124"/>
      <c r="OHX41"/>
      <c r="OHY41" s="124"/>
      <c r="OHZ41"/>
      <c r="OIA41" s="124"/>
      <c r="OIB41"/>
      <c r="OIC41" s="124"/>
      <c r="OID41"/>
      <c r="OIE41" s="124"/>
      <c r="OIF41"/>
      <c r="OIG41" s="124"/>
      <c r="OIH41"/>
      <c r="OII41" s="124"/>
      <c r="OIJ41"/>
      <c r="OIK41" s="124"/>
      <c r="OIL41"/>
      <c r="OIM41" s="124"/>
      <c r="OIN41"/>
      <c r="OIO41" s="124"/>
      <c r="OIP41"/>
      <c r="OIQ41" s="124"/>
      <c r="OIR41"/>
      <c r="OIS41" s="124"/>
      <c r="OIT41"/>
      <c r="OIU41" s="124"/>
      <c r="OIV41"/>
      <c r="OIW41" s="124"/>
      <c r="OIX41"/>
      <c r="OIY41" s="124"/>
      <c r="OIZ41"/>
      <c r="OJA41" s="124"/>
      <c r="OJB41"/>
      <c r="OJC41" s="124"/>
      <c r="OJD41"/>
      <c r="OJE41" s="124"/>
      <c r="OJF41"/>
      <c r="OJG41" s="124"/>
      <c r="OJH41"/>
      <c r="OJI41" s="124"/>
      <c r="OJJ41"/>
      <c r="OJK41" s="124"/>
      <c r="OJL41"/>
      <c r="OJM41" s="124"/>
      <c r="OJN41"/>
      <c r="OJO41" s="124"/>
      <c r="OJP41"/>
      <c r="OJQ41" s="124"/>
      <c r="OJR41"/>
      <c r="OJS41" s="124"/>
      <c r="OJT41"/>
      <c r="OJU41" s="124"/>
      <c r="OJV41"/>
      <c r="OJW41" s="124"/>
      <c r="OJX41"/>
      <c r="OJY41" s="124"/>
      <c r="OJZ41"/>
      <c r="OKA41" s="124"/>
      <c r="OKB41"/>
      <c r="OKC41" s="124"/>
      <c r="OKD41"/>
      <c r="OKE41" s="124"/>
      <c r="OKF41"/>
      <c r="OKG41" s="124"/>
      <c r="OKH41"/>
      <c r="OKI41" s="124"/>
      <c r="OKJ41"/>
      <c r="OKK41" s="124"/>
      <c r="OKL41"/>
      <c r="OKM41" s="124"/>
      <c r="OKN41"/>
      <c r="OKO41" s="124"/>
      <c r="OKP41"/>
      <c r="OKQ41" s="124"/>
      <c r="OKR41"/>
      <c r="OKS41" s="124"/>
      <c r="OKT41"/>
      <c r="OKU41" s="124"/>
      <c r="OKV41"/>
      <c r="OKW41" s="124"/>
      <c r="OKX41"/>
      <c r="OKY41" s="124"/>
      <c r="OKZ41"/>
      <c r="OLA41" s="124"/>
      <c r="OLB41"/>
      <c r="OLC41" s="124"/>
      <c r="OLD41"/>
      <c r="OLE41" s="124"/>
      <c r="OLF41"/>
      <c r="OLG41" s="124"/>
      <c r="OLH41"/>
      <c r="OLI41" s="124"/>
      <c r="OLJ41"/>
      <c r="OLK41" s="124"/>
      <c r="OLL41"/>
      <c r="OLM41" s="124"/>
      <c r="OLN41"/>
      <c r="OLO41" s="124"/>
      <c r="OLP41"/>
      <c r="OLQ41" s="124"/>
      <c r="OLR41"/>
      <c r="OLS41" s="124"/>
      <c r="OLT41"/>
      <c r="OLU41" s="124"/>
      <c r="OLV41"/>
      <c r="OLW41" s="124"/>
      <c r="OLX41"/>
      <c r="OLY41" s="124"/>
      <c r="OLZ41"/>
      <c r="OMA41" s="124"/>
      <c r="OMB41"/>
      <c r="OMC41" s="124"/>
      <c r="OMD41"/>
      <c r="OME41" s="124"/>
      <c r="OMF41"/>
      <c r="OMG41" s="124"/>
      <c r="OMH41"/>
      <c r="OMI41" s="124"/>
      <c r="OMJ41"/>
      <c r="OMK41" s="124"/>
      <c r="OML41"/>
      <c r="OMM41" s="124"/>
      <c r="OMN41"/>
      <c r="OMO41" s="124"/>
      <c r="OMP41"/>
      <c r="OMQ41" s="124"/>
      <c r="OMR41"/>
      <c r="OMS41" s="124"/>
      <c r="OMT41"/>
      <c r="OMU41" s="124"/>
      <c r="OMV41"/>
      <c r="OMW41" s="124"/>
      <c r="OMX41"/>
      <c r="OMY41" s="124"/>
      <c r="OMZ41"/>
      <c r="ONA41" s="124"/>
      <c r="ONB41"/>
      <c r="ONC41" s="124"/>
      <c r="OND41"/>
      <c r="ONE41" s="124"/>
      <c r="ONF41"/>
      <c r="ONG41" s="124"/>
      <c r="ONH41"/>
      <c r="ONI41" s="124"/>
      <c r="ONJ41"/>
      <c r="ONK41" s="124"/>
      <c r="ONL41"/>
      <c r="ONM41" s="124"/>
      <c r="ONN41"/>
      <c r="ONO41" s="124"/>
      <c r="ONP41"/>
      <c r="ONQ41" s="124"/>
      <c r="ONR41"/>
      <c r="ONS41" s="124"/>
      <c r="ONT41"/>
      <c r="ONU41" s="124"/>
      <c r="ONV41"/>
      <c r="ONW41" s="124"/>
      <c r="ONX41"/>
      <c r="ONY41" s="124"/>
      <c r="ONZ41"/>
      <c r="OOA41" s="124"/>
      <c r="OOB41"/>
      <c r="OOC41" s="124"/>
      <c r="OOD41"/>
      <c r="OOE41" s="124"/>
      <c r="OOF41"/>
      <c r="OOG41" s="124"/>
      <c r="OOH41"/>
      <c r="OOI41" s="124"/>
      <c r="OOJ41"/>
      <c r="OOK41" s="124"/>
      <c r="OOL41"/>
      <c r="OOM41" s="124"/>
      <c r="OON41"/>
      <c r="OOO41" s="124"/>
      <c r="OOP41"/>
      <c r="OOQ41" s="124"/>
      <c r="OOR41"/>
      <c r="OOS41" s="124"/>
      <c r="OOT41"/>
      <c r="OOU41" s="124"/>
      <c r="OOV41"/>
      <c r="OOW41" s="124"/>
      <c r="OOX41"/>
      <c r="OOY41" s="124"/>
      <c r="OOZ41"/>
      <c r="OPA41" s="124"/>
      <c r="OPB41"/>
      <c r="OPC41" s="124"/>
      <c r="OPD41"/>
      <c r="OPE41" s="124"/>
      <c r="OPF41"/>
      <c r="OPG41" s="124"/>
      <c r="OPH41"/>
      <c r="OPI41" s="124"/>
      <c r="OPJ41"/>
      <c r="OPK41" s="124"/>
      <c r="OPL41"/>
      <c r="OPM41" s="124"/>
      <c r="OPN41"/>
      <c r="OPO41" s="124"/>
      <c r="OPP41"/>
      <c r="OPQ41" s="124"/>
      <c r="OPR41"/>
      <c r="OPS41" s="124"/>
      <c r="OPT41"/>
      <c r="OPU41" s="124"/>
      <c r="OPV41"/>
      <c r="OPW41" s="124"/>
      <c r="OPX41"/>
      <c r="OPY41" s="124"/>
      <c r="OPZ41"/>
      <c r="OQA41" s="124"/>
      <c r="OQB41"/>
      <c r="OQC41" s="124"/>
      <c r="OQD41"/>
      <c r="OQE41" s="124"/>
      <c r="OQF41"/>
      <c r="OQG41" s="124"/>
      <c r="OQH41"/>
      <c r="OQI41" s="124"/>
      <c r="OQJ41"/>
      <c r="OQK41" s="124"/>
      <c r="OQL41"/>
      <c r="OQM41" s="124"/>
      <c r="OQN41"/>
      <c r="OQO41" s="124"/>
      <c r="OQP41"/>
      <c r="OQQ41" s="124"/>
      <c r="OQR41"/>
      <c r="OQS41" s="124"/>
      <c r="OQT41"/>
      <c r="OQU41" s="124"/>
      <c r="OQV41"/>
      <c r="OQW41" s="124"/>
      <c r="OQX41"/>
      <c r="OQY41" s="124"/>
      <c r="OQZ41"/>
      <c r="ORA41" s="124"/>
      <c r="ORB41"/>
      <c r="ORC41" s="124"/>
      <c r="ORD41"/>
      <c r="ORE41" s="124"/>
      <c r="ORF41"/>
      <c r="ORG41" s="124"/>
      <c r="ORH41"/>
      <c r="ORI41" s="124"/>
      <c r="ORJ41"/>
      <c r="ORK41" s="124"/>
      <c r="ORL41"/>
      <c r="ORM41" s="124"/>
      <c r="ORN41"/>
      <c r="ORO41" s="124"/>
      <c r="ORP41"/>
      <c r="ORQ41" s="124"/>
      <c r="ORR41"/>
      <c r="ORS41" s="124"/>
      <c r="ORT41"/>
      <c r="ORU41" s="124"/>
      <c r="ORV41"/>
      <c r="ORW41" s="124"/>
      <c r="ORX41"/>
      <c r="ORY41" s="124"/>
      <c r="ORZ41"/>
      <c r="OSA41" s="124"/>
      <c r="OSB41"/>
      <c r="OSC41" s="124"/>
      <c r="OSD41"/>
      <c r="OSE41" s="124"/>
      <c r="OSF41"/>
      <c r="OSG41" s="124"/>
      <c r="OSH41"/>
      <c r="OSI41" s="124"/>
      <c r="OSJ41"/>
      <c r="OSK41" s="124"/>
      <c r="OSL41"/>
      <c r="OSM41" s="124"/>
      <c r="OSN41"/>
      <c r="OSO41" s="124"/>
      <c r="OSP41"/>
      <c r="OSQ41" s="124"/>
      <c r="OSR41"/>
      <c r="OSS41" s="124"/>
      <c r="OST41"/>
      <c r="OSU41" s="124"/>
      <c r="OSV41"/>
      <c r="OSW41" s="124"/>
      <c r="OSX41"/>
      <c r="OSY41" s="124"/>
      <c r="OSZ41"/>
      <c r="OTA41" s="124"/>
      <c r="OTB41"/>
      <c r="OTC41" s="124"/>
      <c r="OTD41"/>
      <c r="OTE41" s="124"/>
      <c r="OTF41"/>
      <c r="OTG41" s="124"/>
      <c r="OTH41"/>
      <c r="OTI41" s="124"/>
      <c r="OTJ41"/>
      <c r="OTK41" s="124"/>
      <c r="OTL41"/>
      <c r="OTM41" s="124"/>
      <c r="OTN41"/>
      <c r="OTO41" s="124"/>
      <c r="OTP41"/>
      <c r="OTQ41" s="124"/>
      <c r="OTR41"/>
      <c r="OTS41" s="124"/>
      <c r="OTT41"/>
      <c r="OTU41" s="124"/>
      <c r="OTV41"/>
      <c r="OTW41" s="124"/>
      <c r="OTX41"/>
      <c r="OTY41" s="124"/>
      <c r="OTZ41"/>
      <c r="OUA41" s="124"/>
      <c r="OUB41"/>
      <c r="OUC41" s="124"/>
      <c r="OUD41"/>
      <c r="OUE41" s="124"/>
      <c r="OUF41"/>
      <c r="OUG41" s="124"/>
      <c r="OUH41"/>
      <c r="OUI41" s="124"/>
      <c r="OUJ41"/>
      <c r="OUK41" s="124"/>
      <c r="OUL41"/>
      <c r="OUM41" s="124"/>
      <c r="OUN41"/>
      <c r="OUO41" s="124"/>
      <c r="OUP41"/>
      <c r="OUQ41" s="124"/>
      <c r="OUR41"/>
      <c r="OUS41" s="124"/>
      <c r="OUT41"/>
      <c r="OUU41" s="124"/>
      <c r="OUV41"/>
      <c r="OUW41" s="124"/>
      <c r="OUX41"/>
      <c r="OUY41" s="124"/>
      <c r="OUZ41"/>
      <c r="OVA41" s="124"/>
      <c r="OVB41"/>
      <c r="OVC41" s="124"/>
      <c r="OVD41"/>
      <c r="OVE41" s="124"/>
      <c r="OVF41"/>
      <c r="OVG41" s="124"/>
      <c r="OVH41"/>
      <c r="OVI41" s="124"/>
      <c r="OVJ41"/>
      <c r="OVK41" s="124"/>
      <c r="OVL41"/>
      <c r="OVM41" s="124"/>
      <c r="OVN41"/>
      <c r="OVO41" s="124"/>
      <c r="OVP41"/>
      <c r="OVQ41" s="124"/>
      <c r="OVR41"/>
      <c r="OVS41" s="124"/>
      <c r="OVT41"/>
      <c r="OVU41" s="124"/>
      <c r="OVV41"/>
      <c r="OVW41" s="124"/>
      <c r="OVX41"/>
      <c r="OVY41" s="124"/>
      <c r="OVZ41"/>
      <c r="OWA41" s="124"/>
      <c r="OWB41"/>
      <c r="OWC41" s="124"/>
      <c r="OWD41"/>
      <c r="OWE41" s="124"/>
      <c r="OWF41"/>
      <c r="OWG41" s="124"/>
      <c r="OWH41"/>
      <c r="OWI41" s="124"/>
      <c r="OWJ41"/>
      <c r="OWK41" s="124"/>
      <c r="OWL41"/>
      <c r="OWM41" s="124"/>
      <c r="OWN41"/>
      <c r="OWO41" s="124"/>
      <c r="OWP41"/>
      <c r="OWQ41" s="124"/>
      <c r="OWR41"/>
      <c r="OWS41" s="124"/>
      <c r="OWT41"/>
      <c r="OWU41" s="124"/>
      <c r="OWV41"/>
      <c r="OWW41" s="124"/>
      <c r="OWX41"/>
      <c r="OWY41" s="124"/>
      <c r="OWZ41"/>
      <c r="OXA41" s="124"/>
      <c r="OXB41"/>
      <c r="OXC41" s="124"/>
      <c r="OXD41"/>
      <c r="OXE41" s="124"/>
      <c r="OXF41"/>
      <c r="OXG41" s="124"/>
      <c r="OXH41"/>
      <c r="OXI41" s="124"/>
      <c r="OXJ41"/>
      <c r="OXK41" s="124"/>
      <c r="OXL41"/>
      <c r="OXM41" s="124"/>
      <c r="OXN41"/>
      <c r="OXO41" s="124"/>
      <c r="OXP41"/>
      <c r="OXQ41" s="124"/>
      <c r="OXR41"/>
      <c r="OXS41" s="124"/>
      <c r="OXT41"/>
      <c r="OXU41" s="124"/>
      <c r="OXV41"/>
      <c r="OXW41" s="124"/>
      <c r="OXX41"/>
      <c r="OXY41" s="124"/>
      <c r="OXZ41"/>
      <c r="OYA41" s="124"/>
      <c r="OYB41"/>
      <c r="OYC41" s="124"/>
      <c r="OYD41"/>
      <c r="OYE41" s="124"/>
      <c r="OYF41"/>
      <c r="OYG41" s="124"/>
      <c r="OYH41"/>
      <c r="OYI41" s="124"/>
      <c r="OYJ41"/>
      <c r="OYK41" s="124"/>
      <c r="OYL41"/>
      <c r="OYM41" s="124"/>
      <c r="OYN41"/>
      <c r="OYO41" s="124"/>
      <c r="OYP41"/>
      <c r="OYQ41" s="124"/>
      <c r="OYR41"/>
      <c r="OYS41" s="124"/>
      <c r="OYT41"/>
      <c r="OYU41" s="124"/>
      <c r="OYV41"/>
      <c r="OYW41" s="124"/>
      <c r="OYX41"/>
      <c r="OYY41" s="124"/>
      <c r="OYZ41"/>
      <c r="OZA41" s="124"/>
      <c r="OZB41"/>
      <c r="OZC41" s="124"/>
      <c r="OZD41"/>
      <c r="OZE41" s="124"/>
      <c r="OZF41"/>
      <c r="OZG41" s="124"/>
      <c r="OZH41"/>
      <c r="OZI41" s="124"/>
      <c r="OZJ41"/>
      <c r="OZK41" s="124"/>
      <c r="OZL41"/>
      <c r="OZM41" s="124"/>
      <c r="OZN41"/>
      <c r="OZO41" s="124"/>
      <c r="OZP41"/>
      <c r="OZQ41" s="124"/>
      <c r="OZR41"/>
      <c r="OZS41" s="124"/>
      <c r="OZT41"/>
      <c r="OZU41" s="124"/>
      <c r="OZV41"/>
      <c r="OZW41" s="124"/>
      <c r="OZX41"/>
      <c r="OZY41" s="124"/>
      <c r="OZZ41"/>
      <c r="PAA41" s="124"/>
      <c r="PAB41"/>
      <c r="PAC41" s="124"/>
      <c r="PAD41"/>
      <c r="PAE41" s="124"/>
      <c r="PAF41"/>
      <c r="PAG41" s="124"/>
      <c r="PAH41"/>
      <c r="PAI41" s="124"/>
      <c r="PAJ41"/>
      <c r="PAK41" s="124"/>
      <c r="PAL41"/>
      <c r="PAM41" s="124"/>
      <c r="PAN41"/>
      <c r="PAO41" s="124"/>
      <c r="PAP41"/>
      <c r="PAQ41" s="124"/>
      <c r="PAR41"/>
      <c r="PAS41" s="124"/>
      <c r="PAT41"/>
      <c r="PAU41" s="124"/>
      <c r="PAV41"/>
      <c r="PAW41" s="124"/>
      <c r="PAX41"/>
      <c r="PAY41" s="124"/>
      <c r="PAZ41"/>
      <c r="PBA41" s="124"/>
      <c r="PBB41"/>
      <c r="PBC41" s="124"/>
      <c r="PBD41"/>
      <c r="PBE41" s="124"/>
      <c r="PBF41"/>
      <c r="PBG41" s="124"/>
      <c r="PBH41"/>
      <c r="PBI41" s="124"/>
      <c r="PBJ41"/>
      <c r="PBK41" s="124"/>
      <c r="PBL41"/>
      <c r="PBM41" s="124"/>
      <c r="PBN41"/>
      <c r="PBO41" s="124"/>
      <c r="PBP41"/>
      <c r="PBQ41" s="124"/>
      <c r="PBR41"/>
      <c r="PBS41" s="124"/>
      <c r="PBT41"/>
      <c r="PBU41" s="124"/>
      <c r="PBV41"/>
      <c r="PBW41" s="124"/>
      <c r="PBX41"/>
      <c r="PBY41" s="124"/>
      <c r="PBZ41"/>
      <c r="PCA41" s="124"/>
      <c r="PCB41"/>
      <c r="PCC41" s="124"/>
      <c r="PCD41"/>
      <c r="PCE41" s="124"/>
      <c r="PCF41"/>
      <c r="PCG41" s="124"/>
      <c r="PCH41"/>
      <c r="PCI41" s="124"/>
      <c r="PCJ41"/>
      <c r="PCK41" s="124"/>
      <c r="PCL41"/>
      <c r="PCM41" s="124"/>
      <c r="PCN41"/>
      <c r="PCO41" s="124"/>
      <c r="PCP41"/>
      <c r="PCQ41" s="124"/>
      <c r="PCR41"/>
      <c r="PCS41" s="124"/>
      <c r="PCT41"/>
      <c r="PCU41" s="124"/>
      <c r="PCV41"/>
      <c r="PCW41" s="124"/>
      <c r="PCX41"/>
      <c r="PCY41" s="124"/>
      <c r="PCZ41"/>
      <c r="PDA41" s="124"/>
      <c r="PDB41"/>
      <c r="PDC41" s="124"/>
      <c r="PDD41"/>
      <c r="PDE41" s="124"/>
      <c r="PDF41"/>
      <c r="PDG41" s="124"/>
      <c r="PDH41"/>
      <c r="PDI41" s="124"/>
      <c r="PDJ41"/>
      <c r="PDK41" s="124"/>
      <c r="PDL41"/>
      <c r="PDM41" s="124"/>
      <c r="PDN41"/>
      <c r="PDO41" s="124"/>
      <c r="PDP41"/>
      <c r="PDQ41" s="124"/>
      <c r="PDR41"/>
      <c r="PDS41" s="124"/>
      <c r="PDT41"/>
      <c r="PDU41" s="124"/>
      <c r="PDV41"/>
      <c r="PDW41" s="124"/>
      <c r="PDX41"/>
      <c r="PDY41" s="124"/>
      <c r="PDZ41"/>
      <c r="PEA41" s="124"/>
      <c r="PEB41"/>
      <c r="PEC41" s="124"/>
      <c r="PED41"/>
      <c r="PEE41" s="124"/>
      <c r="PEF41"/>
      <c r="PEG41" s="124"/>
      <c r="PEH41"/>
      <c r="PEI41" s="124"/>
      <c r="PEJ41"/>
      <c r="PEK41" s="124"/>
      <c r="PEL41"/>
      <c r="PEM41" s="124"/>
      <c r="PEN41"/>
      <c r="PEO41" s="124"/>
      <c r="PEP41"/>
      <c r="PEQ41" s="124"/>
      <c r="PER41"/>
      <c r="PES41" s="124"/>
      <c r="PET41"/>
      <c r="PEU41" s="124"/>
      <c r="PEV41"/>
      <c r="PEW41" s="124"/>
      <c r="PEX41"/>
      <c r="PEY41" s="124"/>
      <c r="PEZ41"/>
      <c r="PFA41" s="124"/>
      <c r="PFB41"/>
      <c r="PFC41" s="124"/>
      <c r="PFD41"/>
      <c r="PFE41" s="124"/>
      <c r="PFF41"/>
      <c r="PFG41" s="124"/>
      <c r="PFH41"/>
      <c r="PFI41" s="124"/>
      <c r="PFJ41"/>
      <c r="PFK41" s="124"/>
      <c r="PFL41"/>
      <c r="PFM41" s="124"/>
      <c r="PFN41"/>
      <c r="PFO41" s="124"/>
      <c r="PFP41"/>
      <c r="PFQ41" s="124"/>
      <c r="PFR41"/>
      <c r="PFS41" s="124"/>
      <c r="PFT41"/>
      <c r="PFU41" s="124"/>
      <c r="PFV41"/>
      <c r="PFW41" s="124"/>
      <c r="PFX41"/>
      <c r="PFY41" s="124"/>
      <c r="PFZ41"/>
      <c r="PGA41" s="124"/>
      <c r="PGB41"/>
      <c r="PGC41" s="124"/>
      <c r="PGD41"/>
      <c r="PGE41" s="124"/>
      <c r="PGF41"/>
      <c r="PGG41" s="124"/>
      <c r="PGH41"/>
      <c r="PGI41" s="124"/>
      <c r="PGJ41"/>
      <c r="PGK41" s="124"/>
      <c r="PGL41"/>
      <c r="PGM41" s="124"/>
      <c r="PGN41"/>
      <c r="PGO41" s="124"/>
      <c r="PGP41"/>
      <c r="PGQ41" s="124"/>
      <c r="PGR41"/>
      <c r="PGS41" s="124"/>
      <c r="PGT41"/>
      <c r="PGU41" s="124"/>
      <c r="PGV41"/>
      <c r="PGW41" s="124"/>
      <c r="PGX41"/>
      <c r="PGY41" s="124"/>
      <c r="PGZ41"/>
      <c r="PHA41" s="124"/>
      <c r="PHB41"/>
      <c r="PHC41" s="124"/>
      <c r="PHD41"/>
      <c r="PHE41" s="124"/>
      <c r="PHF41"/>
      <c r="PHG41" s="124"/>
      <c r="PHH41"/>
      <c r="PHI41" s="124"/>
      <c r="PHJ41"/>
      <c r="PHK41" s="124"/>
      <c r="PHL41"/>
      <c r="PHM41" s="124"/>
      <c r="PHN41"/>
      <c r="PHO41" s="124"/>
      <c r="PHP41"/>
      <c r="PHQ41" s="124"/>
      <c r="PHR41"/>
      <c r="PHS41" s="124"/>
      <c r="PHT41"/>
      <c r="PHU41" s="124"/>
      <c r="PHV41"/>
      <c r="PHW41" s="124"/>
      <c r="PHX41"/>
      <c r="PHY41" s="124"/>
      <c r="PHZ41"/>
      <c r="PIA41" s="124"/>
      <c r="PIB41"/>
      <c r="PIC41" s="124"/>
      <c r="PID41"/>
      <c r="PIE41" s="124"/>
      <c r="PIF41"/>
      <c r="PIG41" s="124"/>
      <c r="PIH41"/>
      <c r="PII41" s="124"/>
      <c r="PIJ41"/>
      <c r="PIK41" s="124"/>
      <c r="PIL41"/>
      <c r="PIM41" s="124"/>
      <c r="PIN41"/>
      <c r="PIO41" s="124"/>
      <c r="PIP41"/>
      <c r="PIQ41" s="124"/>
      <c r="PIR41"/>
      <c r="PIS41" s="124"/>
      <c r="PIT41"/>
      <c r="PIU41" s="124"/>
      <c r="PIV41"/>
      <c r="PIW41" s="124"/>
      <c r="PIX41"/>
      <c r="PIY41" s="124"/>
      <c r="PIZ41"/>
      <c r="PJA41" s="124"/>
      <c r="PJB41"/>
      <c r="PJC41" s="124"/>
      <c r="PJD41"/>
      <c r="PJE41" s="124"/>
      <c r="PJF41"/>
      <c r="PJG41" s="124"/>
      <c r="PJH41"/>
      <c r="PJI41" s="124"/>
      <c r="PJJ41"/>
      <c r="PJK41" s="124"/>
      <c r="PJL41"/>
      <c r="PJM41" s="124"/>
      <c r="PJN41"/>
      <c r="PJO41" s="124"/>
      <c r="PJP41"/>
      <c r="PJQ41" s="124"/>
      <c r="PJR41"/>
      <c r="PJS41" s="124"/>
      <c r="PJT41"/>
      <c r="PJU41" s="124"/>
      <c r="PJV41"/>
      <c r="PJW41" s="124"/>
      <c r="PJX41"/>
      <c r="PJY41" s="124"/>
      <c r="PJZ41"/>
      <c r="PKA41" s="124"/>
      <c r="PKB41"/>
      <c r="PKC41" s="124"/>
      <c r="PKD41"/>
      <c r="PKE41" s="124"/>
      <c r="PKF41"/>
      <c r="PKG41" s="124"/>
      <c r="PKH41"/>
      <c r="PKI41" s="124"/>
      <c r="PKJ41"/>
      <c r="PKK41" s="124"/>
      <c r="PKL41"/>
      <c r="PKM41" s="124"/>
      <c r="PKN41"/>
      <c r="PKO41" s="124"/>
      <c r="PKP41"/>
      <c r="PKQ41" s="124"/>
      <c r="PKR41"/>
      <c r="PKS41" s="124"/>
      <c r="PKT41"/>
      <c r="PKU41" s="124"/>
      <c r="PKV41"/>
      <c r="PKW41" s="124"/>
      <c r="PKX41"/>
      <c r="PKY41" s="124"/>
      <c r="PKZ41"/>
      <c r="PLA41" s="124"/>
      <c r="PLB41"/>
      <c r="PLC41" s="124"/>
      <c r="PLD41"/>
      <c r="PLE41" s="124"/>
      <c r="PLF41"/>
      <c r="PLG41" s="124"/>
      <c r="PLH41"/>
      <c r="PLI41" s="124"/>
      <c r="PLJ41"/>
      <c r="PLK41" s="124"/>
      <c r="PLL41"/>
      <c r="PLM41" s="124"/>
      <c r="PLN41"/>
      <c r="PLO41" s="124"/>
      <c r="PLP41"/>
      <c r="PLQ41" s="124"/>
      <c r="PLR41"/>
      <c r="PLS41" s="124"/>
      <c r="PLT41"/>
      <c r="PLU41" s="124"/>
      <c r="PLV41"/>
      <c r="PLW41" s="124"/>
      <c r="PLX41"/>
      <c r="PLY41" s="124"/>
      <c r="PLZ41"/>
      <c r="PMA41" s="124"/>
      <c r="PMB41"/>
      <c r="PMC41" s="124"/>
      <c r="PMD41"/>
      <c r="PME41" s="124"/>
      <c r="PMF41"/>
      <c r="PMG41" s="124"/>
      <c r="PMH41"/>
      <c r="PMI41" s="124"/>
      <c r="PMJ41"/>
      <c r="PMK41" s="124"/>
      <c r="PML41"/>
      <c r="PMM41" s="124"/>
      <c r="PMN41"/>
      <c r="PMO41" s="124"/>
      <c r="PMP41"/>
      <c r="PMQ41" s="124"/>
      <c r="PMR41"/>
      <c r="PMS41" s="124"/>
      <c r="PMT41"/>
      <c r="PMU41" s="124"/>
      <c r="PMV41"/>
      <c r="PMW41" s="124"/>
      <c r="PMX41"/>
      <c r="PMY41" s="124"/>
      <c r="PMZ41"/>
      <c r="PNA41" s="124"/>
      <c r="PNB41"/>
      <c r="PNC41" s="124"/>
      <c r="PND41"/>
      <c r="PNE41" s="124"/>
      <c r="PNF41"/>
      <c r="PNG41" s="124"/>
      <c r="PNH41"/>
      <c r="PNI41" s="124"/>
      <c r="PNJ41"/>
      <c r="PNK41" s="124"/>
      <c r="PNL41"/>
      <c r="PNM41" s="124"/>
      <c r="PNN41"/>
      <c r="PNO41" s="124"/>
      <c r="PNP41"/>
      <c r="PNQ41" s="124"/>
      <c r="PNR41"/>
      <c r="PNS41" s="124"/>
      <c r="PNT41"/>
      <c r="PNU41" s="124"/>
      <c r="PNV41"/>
      <c r="PNW41" s="124"/>
      <c r="PNX41"/>
      <c r="PNY41" s="124"/>
      <c r="PNZ41"/>
      <c r="POA41" s="124"/>
      <c r="POB41"/>
      <c r="POC41" s="124"/>
      <c r="POD41"/>
      <c r="POE41" s="124"/>
      <c r="POF41"/>
      <c r="POG41" s="124"/>
      <c r="POH41"/>
      <c r="POI41" s="124"/>
      <c r="POJ41"/>
      <c r="POK41" s="124"/>
      <c r="POL41"/>
      <c r="POM41" s="124"/>
      <c r="PON41"/>
      <c r="POO41" s="124"/>
      <c r="POP41"/>
      <c r="POQ41" s="124"/>
      <c r="POR41"/>
      <c r="POS41" s="124"/>
      <c r="POT41"/>
      <c r="POU41" s="124"/>
      <c r="POV41"/>
      <c r="POW41" s="124"/>
      <c r="POX41"/>
      <c r="POY41" s="124"/>
      <c r="POZ41"/>
      <c r="PPA41" s="124"/>
      <c r="PPB41"/>
      <c r="PPC41" s="124"/>
      <c r="PPD41"/>
      <c r="PPE41" s="124"/>
      <c r="PPF41"/>
      <c r="PPG41" s="124"/>
      <c r="PPH41"/>
      <c r="PPI41" s="124"/>
      <c r="PPJ41"/>
      <c r="PPK41" s="124"/>
      <c r="PPL41"/>
      <c r="PPM41" s="124"/>
      <c r="PPN41"/>
      <c r="PPO41" s="124"/>
      <c r="PPP41"/>
      <c r="PPQ41" s="124"/>
      <c r="PPR41"/>
      <c r="PPS41" s="124"/>
      <c r="PPT41"/>
      <c r="PPU41" s="124"/>
      <c r="PPV41"/>
      <c r="PPW41" s="124"/>
      <c r="PPX41"/>
      <c r="PPY41" s="124"/>
      <c r="PPZ41"/>
      <c r="PQA41" s="124"/>
      <c r="PQB41"/>
      <c r="PQC41" s="124"/>
      <c r="PQD41"/>
      <c r="PQE41" s="124"/>
      <c r="PQF41"/>
      <c r="PQG41" s="124"/>
      <c r="PQH41"/>
      <c r="PQI41" s="124"/>
      <c r="PQJ41"/>
      <c r="PQK41" s="124"/>
      <c r="PQL41"/>
      <c r="PQM41" s="124"/>
      <c r="PQN41"/>
      <c r="PQO41" s="124"/>
      <c r="PQP41"/>
      <c r="PQQ41" s="124"/>
      <c r="PQR41"/>
      <c r="PQS41" s="124"/>
      <c r="PQT41"/>
      <c r="PQU41" s="124"/>
      <c r="PQV41"/>
      <c r="PQW41" s="124"/>
      <c r="PQX41"/>
      <c r="PQY41" s="124"/>
      <c r="PQZ41"/>
      <c r="PRA41" s="124"/>
      <c r="PRB41"/>
      <c r="PRC41" s="124"/>
      <c r="PRD41"/>
      <c r="PRE41" s="124"/>
      <c r="PRF41"/>
      <c r="PRG41" s="124"/>
      <c r="PRH41"/>
      <c r="PRI41" s="124"/>
      <c r="PRJ41"/>
      <c r="PRK41" s="124"/>
      <c r="PRL41"/>
      <c r="PRM41" s="124"/>
      <c r="PRN41"/>
      <c r="PRO41" s="124"/>
      <c r="PRP41"/>
      <c r="PRQ41" s="124"/>
      <c r="PRR41"/>
      <c r="PRS41" s="124"/>
      <c r="PRT41"/>
      <c r="PRU41" s="124"/>
      <c r="PRV41"/>
      <c r="PRW41" s="124"/>
      <c r="PRX41"/>
      <c r="PRY41" s="124"/>
      <c r="PRZ41"/>
      <c r="PSA41" s="124"/>
      <c r="PSB41"/>
      <c r="PSC41" s="124"/>
      <c r="PSD41"/>
      <c r="PSE41" s="124"/>
      <c r="PSF41"/>
      <c r="PSG41" s="124"/>
      <c r="PSH41"/>
      <c r="PSI41" s="124"/>
      <c r="PSJ41"/>
      <c r="PSK41" s="124"/>
      <c r="PSL41"/>
      <c r="PSM41" s="124"/>
      <c r="PSN41"/>
      <c r="PSO41" s="124"/>
      <c r="PSP41"/>
      <c r="PSQ41" s="124"/>
      <c r="PSR41"/>
      <c r="PSS41" s="124"/>
      <c r="PST41"/>
      <c r="PSU41" s="124"/>
      <c r="PSV41"/>
      <c r="PSW41" s="124"/>
      <c r="PSX41"/>
      <c r="PSY41" s="124"/>
      <c r="PSZ41"/>
      <c r="PTA41" s="124"/>
      <c r="PTB41"/>
      <c r="PTC41" s="124"/>
      <c r="PTD41"/>
      <c r="PTE41" s="124"/>
      <c r="PTF41"/>
      <c r="PTG41" s="124"/>
      <c r="PTH41"/>
      <c r="PTI41" s="124"/>
      <c r="PTJ41"/>
      <c r="PTK41" s="124"/>
      <c r="PTL41"/>
      <c r="PTM41" s="124"/>
      <c r="PTN41"/>
      <c r="PTO41" s="124"/>
      <c r="PTP41"/>
      <c r="PTQ41" s="124"/>
      <c r="PTR41"/>
      <c r="PTS41" s="124"/>
      <c r="PTT41"/>
      <c r="PTU41" s="124"/>
      <c r="PTV41"/>
      <c r="PTW41" s="124"/>
      <c r="PTX41"/>
      <c r="PTY41" s="124"/>
      <c r="PTZ41"/>
      <c r="PUA41" s="124"/>
      <c r="PUB41"/>
      <c r="PUC41" s="124"/>
      <c r="PUD41"/>
      <c r="PUE41" s="124"/>
      <c r="PUF41"/>
      <c r="PUG41" s="124"/>
      <c r="PUH41"/>
      <c r="PUI41" s="124"/>
      <c r="PUJ41"/>
      <c r="PUK41" s="124"/>
      <c r="PUL41"/>
      <c r="PUM41" s="124"/>
      <c r="PUN41"/>
      <c r="PUO41" s="124"/>
      <c r="PUP41"/>
      <c r="PUQ41" s="124"/>
      <c r="PUR41"/>
      <c r="PUS41" s="124"/>
      <c r="PUT41"/>
      <c r="PUU41" s="124"/>
      <c r="PUV41"/>
      <c r="PUW41" s="124"/>
      <c r="PUX41"/>
      <c r="PUY41" s="124"/>
      <c r="PUZ41"/>
      <c r="PVA41" s="124"/>
      <c r="PVB41"/>
      <c r="PVC41" s="124"/>
      <c r="PVD41"/>
      <c r="PVE41" s="124"/>
      <c r="PVF41"/>
      <c r="PVG41" s="124"/>
      <c r="PVH41"/>
      <c r="PVI41" s="124"/>
      <c r="PVJ41"/>
      <c r="PVK41" s="124"/>
      <c r="PVL41"/>
      <c r="PVM41" s="124"/>
      <c r="PVN41"/>
      <c r="PVO41" s="124"/>
      <c r="PVP41"/>
      <c r="PVQ41" s="124"/>
      <c r="PVR41"/>
      <c r="PVS41" s="124"/>
      <c r="PVT41"/>
      <c r="PVU41" s="124"/>
      <c r="PVV41"/>
      <c r="PVW41" s="124"/>
      <c r="PVX41"/>
      <c r="PVY41" s="124"/>
      <c r="PVZ41"/>
      <c r="PWA41" s="124"/>
      <c r="PWB41"/>
      <c r="PWC41" s="124"/>
      <c r="PWD41"/>
      <c r="PWE41" s="124"/>
      <c r="PWF41"/>
      <c r="PWG41" s="124"/>
      <c r="PWH41"/>
      <c r="PWI41" s="124"/>
      <c r="PWJ41"/>
      <c r="PWK41" s="124"/>
      <c r="PWL41"/>
      <c r="PWM41" s="124"/>
      <c r="PWN41"/>
      <c r="PWO41" s="124"/>
      <c r="PWP41"/>
      <c r="PWQ41" s="124"/>
      <c r="PWR41"/>
      <c r="PWS41" s="124"/>
      <c r="PWT41"/>
      <c r="PWU41" s="124"/>
      <c r="PWV41"/>
      <c r="PWW41" s="124"/>
      <c r="PWX41"/>
      <c r="PWY41" s="124"/>
      <c r="PWZ41"/>
      <c r="PXA41" s="124"/>
      <c r="PXB41"/>
      <c r="PXC41" s="124"/>
      <c r="PXD41"/>
      <c r="PXE41" s="124"/>
      <c r="PXF41"/>
      <c r="PXG41" s="124"/>
      <c r="PXH41"/>
      <c r="PXI41" s="124"/>
      <c r="PXJ41"/>
      <c r="PXK41" s="124"/>
      <c r="PXL41"/>
      <c r="PXM41" s="124"/>
      <c r="PXN41"/>
      <c r="PXO41" s="124"/>
      <c r="PXP41"/>
      <c r="PXQ41" s="124"/>
      <c r="PXR41"/>
      <c r="PXS41" s="124"/>
      <c r="PXT41"/>
      <c r="PXU41" s="124"/>
      <c r="PXV41"/>
      <c r="PXW41" s="124"/>
      <c r="PXX41"/>
      <c r="PXY41" s="124"/>
      <c r="PXZ41"/>
      <c r="PYA41" s="124"/>
      <c r="PYB41"/>
      <c r="PYC41" s="124"/>
      <c r="PYD41"/>
      <c r="PYE41" s="124"/>
      <c r="PYF41"/>
      <c r="PYG41" s="124"/>
      <c r="PYH41"/>
      <c r="PYI41" s="124"/>
      <c r="PYJ41"/>
      <c r="PYK41" s="124"/>
      <c r="PYL41"/>
      <c r="PYM41" s="124"/>
      <c r="PYN41"/>
      <c r="PYO41" s="124"/>
      <c r="PYP41"/>
      <c r="PYQ41" s="124"/>
      <c r="PYR41"/>
      <c r="PYS41" s="124"/>
      <c r="PYT41"/>
      <c r="PYU41" s="124"/>
      <c r="PYV41"/>
      <c r="PYW41" s="124"/>
      <c r="PYX41"/>
      <c r="PYY41" s="124"/>
      <c r="PYZ41"/>
      <c r="PZA41" s="124"/>
      <c r="PZB41"/>
      <c r="PZC41" s="124"/>
      <c r="PZD41"/>
      <c r="PZE41" s="124"/>
      <c r="PZF41"/>
      <c r="PZG41" s="124"/>
      <c r="PZH41"/>
      <c r="PZI41" s="124"/>
      <c r="PZJ41"/>
      <c r="PZK41" s="124"/>
      <c r="PZL41"/>
      <c r="PZM41" s="124"/>
      <c r="PZN41"/>
      <c r="PZO41" s="124"/>
      <c r="PZP41"/>
      <c r="PZQ41" s="124"/>
      <c r="PZR41"/>
      <c r="PZS41" s="124"/>
      <c r="PZT41"/>
      <c r="PZU41" s="124"/>
      <c r="PZV41"/>
      <c r="PZW41" s="124"/>
      <c r="PZX41"/>
      <c r="PZY41" s="124"/>
      <c r="PZZ41"/>
      <c r="QAA41" s="124"/>
      <c r="QAB41"/>
      <c r="QAC41" s="124"/>
      <c r="QAD41"/>
      <c r="QAE41" s="124"/>
      <c r="QAF41"/>
      <c r="QAG41" s="124"/>
      <c r="QAH41"/>
      <c r="QAI41" s="124"/>
      <c r="QAJ41"/>
      <c r="QAK41" s="124"/>
      <c r="QAL41"/>
      <c r="QAM41" s="124"/>
      <c r="QAN41"/>
      <c r="QAO41" s="124"/>
      <c r="QAP41"/>
      <c r="QAQ41" s="124"/>
      <c r="QAR41"/>
      <c r="QAS41" s="124"/>
      <c r="QAT41"/>
      <c r="QAU41" s="124"/>
      <c r="QAV41"/>
      <c r="QAW41" s="124"/>
      <c r="QAX41"/>
      <c r="QAY41" s="124"/>
      <c r="QAZ41"/>
      <c r="QBA41" s="124"/>
      <c r="QBB41"/>
      <c r="QBC41" s="124"/>
      <c r="QBD41"/>
      <c r="QBE41" s="124"/>
      <c r="QBF41"/>
      <c r="QBG41" s="124"/>
      <c r="QBH41"/>
      <c r="QBI41" s="124"/>
      <c r="QBJ41"/>
      <c r="QBK41" s="124"/>
      <c r="QBL41"/>
      <c r="QBM41" s="124"/>
      <c r="QBN41"/>
      <c r="QBO41" s="124"/>
      <c r="QBP41"/>
      <c r="QBQ41" s="124"/>
      <c r="QBR41"/>
      <c r="QBS41" s="124"/>
      <c r="QBT41"/>
      <c r="QBU41" s="124"/>
      <c r="QBV41"/>
      <c r="QBW41" s="124"/>
      <c r="QBX41"/>
      <c r="QBY41" s="124"/>
      <c r="QBZ41"/>
      <c r="QCA41" s="124"/>
      <c r="QCB41"/>
      <c r="QCC41" s="124"/>
      <c r="QCD41"/>
      <c r="QCE41" s="124"/>
      <c r="QCF41"/>
      <c r="QCG41" s="124"/>
      <c r="QCH41"/>
      <c r="QCI41" s="124"/>
      <c r="QCJ41"/>
      <c r="QCK41" s="124"/>
      <c r="QCL41"/>
      <c r="QCM41" s="124"/>
      <c r="QCN41"/>
      <c r="QCO41" s="124"/>
      <c r="QCP41"/>
      <c r="QCQ41" s="124"/>
      <c r="QCR41"/>
      <c r="QCS41" s="124"/>
      <c r="QCT41"/>
      <c r="QCU41" s="124"/>
      <c r="QCV41"/>
      <c r="QCW41" s="124"/>
      <c r="QCX41"/>
      <c r="QCY41" s="124"/>
      <c r="QCZ41"/>
      <c r="QDA41" s="124"/>
      <c r="QDB41"/>
      <c r="QDC41" s="124"/>
      <c r="QDD41"/>
      <c r="QDE41" s="124"/>
      <c r="QDF41"/>
      <c r="QDG41" s="124"/>
      <c r="QDH41"/>
      <c r="QDI41" s="124"/>
      <c r="QDJ41"/>
      <c r="QDK41" s="124"/>
      <c r="QDL41"/>
      <c r="QDM41" s="124"/>
      <c r="QDN41"/>
      <c r="QDO41" s="124"/>
      <c r="QDP41"/>
      <c r="QDQ41" s="124"/>
      <c r="QDR41"/>
      <c r="QDS41" s="124"/>
      <c r="QDT41"/>
      <c r="QDU41" s="124"/>
      <c r="QDV41"/>
      <c r="QDW41" s="124"/>
      <c r="QDX41"/>
      <c r="QDY41" s="124"/>
      <c r="QDZ41"/>
      <c r="QEA41" s="124"/>
      <c r="QEB41"/>
      <c r="QEC41" s="124"/>
      <c r="QED41"/>
      <c r="QEE41" s="124"/>
      <c r="QEF41"/>
      <c r="QEG41" s="124"/>
      <c r="QEH41"/>
      <c r="QEI41" s="124"/>
      <c r="QEJ41"/>
      <c r="QEK41" s="124"/>
      <c r="QEL41"/>
      <c r="QEM41" s="124"/>
      <c r="QEN41"/>
      <c r="QEO41" s="124"/>
      <c r="QEP41"/>
      <c r="QEQ41" s="124"/>
      <c r="QER41"/>
      <c r="QES41" s="124"/>
      <c r="QET41"/>
      <c r="QEU41" s="124"/>
      <c r="QEV41"/>
      <c r="QEW41" s="124"/>
      <c r="QEX41"/>
      <c r="QEY41" s="124"/>
      <c r="QEZ41"/>
      <c r="QFA41" s="124"/>
      <c r="QFB41"/>
      <c r="QFC41" s="124"/>
      <c r="QFD41"/>
      <c r="QFE41" s="124"/>
      <c r="QFF41"/>
      <c r="QFG41" s="124"/>
      <c r="QFH41"/>
      <c r="QFI41" s="124"/>
      <c r="QFJ41"/>
      <c r="QFK41" s="124"/>
      <c r="QFL41"/>
      <c r="QFM41" s="124"/>
      <c r="QFN41"/>
      <c r="QFO41" s="124"/>
      <c r="QFP41"/>
      <c r="QFQ41" s="124"/>
      <c r="QFR41"/>
      <c r="QFS41" s="124"/>
      <c r="QFT41"/>
      <c r="QFU41" s="124"/>
      <c r="QFV41"/>
      <c r="QFW41" s="124"/>
      <c r="QFX41"/>
      <c r="QFY41" s="124"/>
      <c r="QFZ41"/>
      <c r="QGA41" s="124"/>
      <c r="QGB41"/>
      <c r="QGC41" s="124"/>
      <c r="QGD41"/>
      <c r="QGE41" s="124"/>
      <c r="QGF41"/>
      <c r="QGG41" s="124"/>
      <c r="QGH41"/>
      <c r="QGI41" s="124"/>
      <c r="QGJ41"/>
      <c r="QGK41" s="124"/>
      <c r="QGL41"/>
      <c r="QGM41" s="124"/>
      <c r="QGN41"/>
      <c r="QGO41" s="124"/>
      <c r="QGP41"/>
      <c r="QGQ41" s="124"/>
      <c r="QGR41"/>
      <c r="QGS41" s="124"/>
      <c r="QGT41"/>
      <c r="QGU41" s="124"/>
      <c r="QGV41"/>
      <c r="QGW41" s="124"/>
      <c r="QGX41"/>
      <c r="QGY41" s="124"/>
      <c r="QGZ41"/>
      <c r="QHA41" s="124"/>
      <c r="QHB41"/>
      <c r="QHC41" s="124"/>
      <c r="QHD41"/>
      <c r="QHE41" s="124"/>
      <c r="QHF41"/>
      <c r="QHG41" s="124"/>
      <c r="QHH41"/>
      <c r="QHI41" s="124"/>
      <c r="QHJ41"/>
      <c r="QHK41" s="124"/>
      <c r="QHL41"/>
      <c r="QHM41" s="124"/>
      <c r="QHN41"/>
      <c r="QHO41" s="124"/>
      <c r="QHP41"/>
      <c r="QHQ41" s="124"/>
      <c r="QHR41"/>
      <c r="QHS41" s="124"/>
      <c r="QHT41"/>
      <c r="QHU41" s="124"/>
      <c r="QHV41"/>
      <c r="QHW41" s="124"/>
      <c r="QHX41"/>
      <c r="QHY41" s="124"/>
      <c r="QHZ41"/>
      <c r="QIA41" s="124"/>
      <c r="QIB41"/>
      <c r="QIC41" s="124"/>
      <c r="QID41"/>
      <c r="QIE41" s="124"/>
      <c r="QIF41"/>
      <c r="QIG41" s="124"/>
      <c r="QIH41"/>
      <c r="QII41" s="124"/>
      <c r="QIJ41"/>
      <c r="QIK41" s="124"/>
      <c r="QIL41"/>
      <c r="QIM41" s="124"/>
      <c r="QIN41"/>
      <c r="QIO41" s="124"/>
      <c r="QIP41"/>
      <c r="QIQ41" s="124"/>
      <c r="QIR41"/>
      <c r="QIS41" s="124"/>
      <c r="QIT41"/>
      <c r="QIU41" s="124"/>
      <c r="QIV41"/>
      <c r="QIW41" s="124"/>
      <c r="QIX41"/>
      <c r="QIY41" s="124"/>
      <c r="QIZ41"/>
      <c r="QJA41" s="124"/>
      <c r="QJB41"/>
      <c r="QJC41" s="124"/>
      <c r="QJD41"/>
      <c r="QJE41" s="124"/>
      <c r="QJF41"/>
      <c r="QJG41" s="124"/>
      <c r="QJH41"/>
      <c r="QJI41" s="124"/>
      <c r="QJJ41"/>
      <c r="QJK41" s="124"/>
      <c r="QJL41"/>
      <c r="QJM41" s="124"/>
      <c r="QJN41"/>
      <c r="QJO41" s="124"/>
      <c r="QJP41"/>
      <c r="QJQ41" s="124"/>
      <c r="QJR41"/>
      <c r="QJS41" s="124"/>
      <c r="QJT41"/>
      <c r="QJU41" s="124"/>
      <c r="QJV41"/>
      <c r="QJW41" s="124"/>
      <c r="QJX41"/>
      <c r="QJY41" s="124"/>
      <c r="QJZ41"/>
      <c r="QKA41" s="124"/>
      <c r="QKB41"/>
      <c r="QKC41" s="124"/>
      <c r="QKD41"/>
      <c r="QKE41" s="124"/>
      <c r="QKF41"/>
      <c r="QKG41" s="124"/>
      <c r="QKH41"/>
      <c r="QKI41" s="124"/>
      <c r="QKJ41"/>
      <c r="QKK41" s="124"/>
      <c r="QKL41"/>
      <c r="QKM41" s="124"/>
      <c r="QKN41"/>
      <c r="QKO41" s="124"/>
      <c r="QKP41"/>
      <c r="QKQ41" s="124"/>
      <c r="QKR41"/>
      <c r="QKS41" s="124"/>
      <c r="QKT41"/>
      <c r="QKU41" s="124"/>
      <c r="QKV41"/>
      <c r="QKW41" s="124"/>
      <c r="QKX41"/>
      <c r="QKY41" s="124"/>
      <c r="QKZ41"/>
      <c r="QLA41" s="124"/>
      <c r="QLB41"/>
      <c r="QLC41" s="124"/>
      <c r="QLD41"/>
      <c r="QLE41" s="124"/>
      <c r="QLF41"/>
      <c r="QLG41" s="124"/>
      <c r="QLH41"/>
      <c r="QLI41" s="124"/>
      <c r="QLJ41"/>
      <c r="QLK41" s="124"/>
      <c r="QLL41"/>
      <c r="QLM41" s="124"/>
      <c r="QLN41"/>
      <c r="QLO41" s="124"/>
      <c r="QLP41"/>
      <c r="QLQ41" s="124"/>
      <c r="QLR41"/>
      <c r="QLS41" s="124"/>
      <c r="QLT41"/>
      <c r="QLU41" s="124"/>
      <c r="QLV41"/>
      <c r="QLW41" s="124"/>
      <c r="QLX41"/>
      <c r="QLY41" s="124"/>
      <c r="QLZ41"/>
      <c r="QMA41" s="124"/>
      <c r="QMB41"/>
      <c r="QMC41" s="124"/>
      <c r="QMD41"/>
      <c r="QME41" s="124"/>
      <c r="QMF41"/>
      <c r="QMG41" s="124"/>
      <c r="QMH41"/>
      <c r="QMI41" s="124"/>
      <c r="QMJ41"/>
      <c r="QMK41" s="124"/>
      <c r="QML41"/>
      <c r="QMM41" s="124"/>
      <c r="QMN41"/>
      <c r="QMO41" s="124"/>
      <c r="QMP41"/>
      <c r="QMQ41" s="124"/>
      <c r="QMR41"/>
      <c r="QMS41" s="124"/>
      <c r="QMT41"/>
      <c r="QMU41" s="124"/>
      <c r="QMV41"/>
      <c r="QMW41" s="124"/>
      <c r="QMX41"/>
      <c r="QMY41" s="124"/>
      <c r="QMZ41"/>
      <c r="QNA41" s="124"/>
      <c r="QNB41"/>
      <c r="QNC41" s="124"/>
      <c r="QND41"/>
      <c r="QNE41" s="124"/>
      <c r="QNF41"/>
      <c r="QNG41" s="124"/>
      <c r="QNH41"/>
      <c r="QNI41" s="124"/>
      <c r="QNJ41"/>
      <c r="QNK41" s="124"/>
      <c r="QNL41"/>
      <c r="QNM41" s="124"/>
      <c r="QNN41"/>
      <c r="QNO41" s="124"/>
      <c r="QNP41"/>
      <c r="QNQ41" s="124"/>
      <c r="QNR41"/>
      <c r="QNS41" s="124"/>
      <c r="QNT41"/>
      <c r="QNU41" s="124"/>
      <c r="QNV41"/>
      <c r="QNW41" s="124"/>
      <c r="QNX41"/>
      <c r="QNY41" s="124"/>
      <c r="QNZ41"/>
      <c r="QOA41" s="124"/>
      <c r="QOB41"/>
      <c r="QOC41" s="124"/>
      <c r="QOD41"/>
      <c r="QOE41" s="124"/>
      <c r="QOF41"/>
      <c r="QOG41" s="124"/>
      <c r="QOH41"/>
      <c r="QOI41" s="124"/>
      <c r="QOJ41"/>
      <c r="QOK41" s="124"/>
      <c r="QOL41"/>
      <c r="QOM41" s="124"/>
      <c r="QON41"/>
      <c r="QOO41" s="124"/>
      <c r="QOP41"/>
      <c r="QOQ41" s="124"/>
      <c r="QOR41"/>
      <c r="QOS41" s="124"/>
      <c r="QOT41"/>
      <c r="QOU41" s="124"/>
      <c r="QOV41"/>
      <c r="QOW41" s="124"/>
      <c r="QOX41"/>
      <c r="QOY41" s="124"/>
      <c r="QOZ41"/>
      <c r="QPA41" s="124"/>
      <c r="QPB41"/>
      <c r="QPC41" s="124"/>
      <c r="QPD41"/>
      <c r="QPE41" s="124"/>
      <c r="QPF41"/>
      <c r="QPG41" s="124"/>
      <c r="QPH41"/>
      <c r="QPI41" s="124"/>
      <c r="QPJ41"/>
      <c r="QPK41" s="124"/>
      <c r="QPL41"/>
      <c r="QPM41" s="124"/>
      <c r="QPN41"/>
      <c r="QPO41" s="124"/>
      <c r="QPP41"/>
      <c r="QPQ41" s="124"/>
      <c r="QPR41"/>
      <c r="QPS41" s="124"/>
      <c r="QPT41"/>
      <c r="QPU41" s="124"/>
      <c r="QPV41"/>
      <c r="QPW41" s="124"/>
      <c r="QPX41"/>
      <c r="QPY41" s="124"/>
      <c r="QPZ41"/>
      <c r="QQA41" s="124"/>
      <c r="QQB41"/>
      <c r="QQC41" s="124"/>
      <c r="QQD41"/>
      <c r="QQE41" s="124"/>
      <c r="QQF41"/>
      <c r="QQG41" s="124"/>
      <c r="QQH41"/>
      <c r="QQI41" s="124"/>
      <c r="QQJ41"/>
      <c r="QQK41" s="124"/>
      <c r="QQL41"/>
      <c r="QQM41" s="124"/>
      <c r="QQN41"/>
      <c r="QQO41" s="124"/>
      <c r="QQP41"/>
      <c r="QQQ41" s="124"/>
      <c r="QQR41"/>
      <c r="QQS41" s="124"/>
      <c r="QQT41"/>
      <c r="QQU41" s="124"/>
      <c r="QQV41"/>
      <c r="QQW41" s="124"/>
      <c r="QQX41"/>
      <c r="QQY41" s="124"/>
      <c r="QQZ41"/>
      <c r="QRA41" s="124"/>
      <c r="QRB41"/>
      <c r="QRC41" s="124"/>
      <c r="QRD41"/>
      <c r="QRE41" s="124"/>
      <c r="QRF41"/>
      <c r="QRG41" s="124"/>
      <c r="QRH41"/>
      <c r="QRI41" s="124"/>
      <c r="QRJ41"/>
      <c r="QRK41" s="124"/>
      <c r="QRL41"/>
      <c r="QRM41" s="124"/>
      <c r="QRN41"/>
      <c r="QRO41" s="124"/>
      <c r="QRP41"/>
      <c r="QRQ41" s="124"/>
      <c r="QRR41"/>
      <c r="QRS41" s="124"/>
      <c r="QRT41"/>
      <c r="QRU41" s="124"/>
      <c r="QRV41"/>
      <c r="QRW41" s="124"/>
      <c r="QRX41"/>
      <c r="QRY41" s="124"/>
      <c r="QRZ41"/>
      <c r="QSA41" s="124"/>
      <c r="QSB41"/>
      <c r="QSC41" s="124"/>
      <c r="QSD41"/>
      <c r="QSE41" s="124"/>
      <c r="QSF41"/>
      <c r="QSG41" s="124"/>
      <c r="QSH41"/>
      <c r="QSI41" s="124"/>
      <c r="QSJ41"/>
      <c r="QSK41" s="124"/>
      <c r="QSL41"/>
      <c r="QSM41" s="124"/>
      <c r="QSN41"/>
      <c r="QSO41" s="124"/>
      <c r="QSP41"/>
      <c r="QSQ41" s="124"/>
      <c r="QSR41"/>
      <c r="QSS41" s="124"/>
      <c r="QST41"/>
      <c r="QSU41" s="124"/>
      <c r="QSV41"/>
      <c r="QSW41" s="124"/>
      <c r="QSX41"/>
      <c r="QSY41" s="124"/>
      <c r="QSZ41"/>
      <c r="QTA41" s="124"/>
      <c r="QTB41"/>
      <c r="QTC41" s="124"/>
      <c r="QTD41"/>
      <c r="QTE41" s="124"/>
      <c r="QTF41"/>
      <c r="QTG41" s="124"/>
      <c r="QTH41"/>
      <c r="QTI41" s="124"/>
      <c r="QTJ41"/>
      <c r="QTK41" s="124"/>
      <c r="QTL41"/>
      <c r="QTM41" s="124"/>
      <c r="QTN41"/>
      <c r="QTO41" s="124"/>
      <c r="QTP41"/>
      <c r="QTQ41" s="124"/>
      <c r="QTR41"/>
      <c r="QTS41" s="124"/>
      <c r="QTT41"/>
      <c r="QTU41" s="124"/>
      <c r="QTV41"/>
      <c r="QTW41" s="124"/>
      <c r="QTX41"/>
      <c r="QTY41" s="124"/>
      <c r="QTZ41"/>
      <c r="QUA41" s="124"/>
      <c r="QUB41"/>
      <c r="QUC41" s="124"/>
      <c r="QUD41"/>
      <c r="QUE41" s="124"/>
      <c r="QUF41"/>
      <c r="QUG41" s="124"/>
      <c r="QUH41"/>
      <c r="QUI41" s="124"/>
      <c r="QUJ41"/>
      <c r="QUK41" s="124"/>
      <c r="QUL41"/>
      <c r="QUM41" s="124"/>
      <c r="QUN41"/>
      <c r="QUO41" s="124"/>
      <c r="QUP41"/>
      <c r="QUQ41" s="124"/>
      <c r="QUR41"/>
      <c r="QUS41" s="124"/>
      <c r="QUT41"/>
      <c r="QUU41" s="124"/>
      <c r="QUV41"/>
      <c r="QUW41" s="124"/>
      <c r="QUX41"/>
      <c r="QUY41" s="124"/>
      <c r="QUZ41"/>
      <c r="QVA41" s="124"/>
      <c r="QVB41"/>
      <c r="QVC41" s="124"/>
      <c r="QVD41"/>
      <c r="QVE41" s="124"/>
      <c r="QVF41"/>
      <c r="QVG41" s="124"/>
      <c r="QVH41"/>
      <c r="QVI41" s="124"/>
      <c r="QVJ41"/>
      <c r="QVK41" s="124"/>
      <c r="QVL41"/>
      <c r="QVM41" s="124"/>
      <c r="QVN41"/>
      <c r="QVO41" s="124"/>
      <c r="QVP41"/>
      <c r="QVQ41" s="124"/>
      <c r="QVR41"/>
      <c r="QVS41" s="124"/>
      <c r="QVT41"/>
      <c r="QVU41" s="124"/>
      <c r="QVV41"/>
      <c r="QVW41" s="124"/>
      <c r="QVX41"/>
      <c r="QVY41" s="124"/>
      <c r="QVZ41"/>
      <c r="QWA41" s="124"/>
      <c r="QWB41"/>
      <c r="QWC41" s="124"/>
      <c r="QWD41"/>
      <c r="QWE41" s="124"/>
      <c r="QWF41"/>
      <c r="QWG41" s="124"/>
      <c r="QWH41"/>
      <c r="QWI41" s="124"/>
      <c r="QWJ41"/>
      <c r="QWK41" s="124"/>
      <c r="QWL41"/>
      <c r="QWM41" s="124"/>
      <c r="QWN41"/>
      <c r="QWO41" s="124"/>
      <c r="QWP41"/>
      <c r="QWQ41" s="124"/>
      <c r="QWR41"/>
      <c r="QWS41" s="124"/>
      <c r="QWT41"/>
      <c r="QWU41" s="124"/>
      <c r="QWV41"/>
      <c r="QWW41" s="124"/>
      <c r="QWX41"/>
      <c r="QWY41" s="124"/>
      <c r="QWZ41"/>
      <c r="QXA41" s="124"/>
      <c r="QXB41"/>
      <c r="QXC41" s="124"/>
      <c r="QXD41"/>
      <c r="QXE41" s="124"/>
      <c r="QXF41"/>
      <c r="QXG41" s="124"/>
      <c r="QXH41"/>
      <c r="QXI41" s="124"/>
      <c r="QXJ41"/>
      <c r="QXK41" s="124"/>
      <c r="QXL41"/>
      <c r="QXM41" s="124"/>
      <c r="QXN41"/>
      <c r="QXO41" s="124"/>
      <c r="QXP41"/>
      <c r="QXQ41" s="124"/>
      <c r="QXR41"/>
      <c r="QXS41" s="124"/>
      <c r="QXT41"/>
      <c r="QXU41" s="124"/>
      <c r="QXV41"/>
      <c r="QXW41" s="124"/>
      <c r="QXX41"/>
      <c r="QXY41" s="124"/>
      <c r="QXZ41"/>
      <c r="QYA41" s="124"/>
      <c r="QYB41"/>
      <c r="QYC41" s="124"/>
      <c r="QYD41"/>
      <c r="QYE41" s="124"/>
      <c r="QYF41"/>
      <c r="QYG41" s="124"/>
      <c r="QYH41"/>
      <c r="QYI41" s="124"/>
      <c r="QYJ41"/>
      <c r="QYK41" s="124"/>
      <c r="QYL41"/>
      <c r="QYM41" s="124"/>
      <c r="QYN41"/>
      <c r="QYO41" s="124"/>
      <c r="QYP41"/>
      <c r="QYQ41" s="124"/>
      <c r="QYR41"/>
      <c r="QYS41" s="124"/>
      <c r="QYT41"/>
      <c r="QYU41" s="124"/>
      <c r="QYV41"/>
      <c r="QYW41" s="124"/>
      <c r="QYX41"/>
      <c r="QYY41" s="124"/>
      <c r="QYZ41"/>
      <c r="QZA41" s="124"/>
      <c r="QZB41"/>
      <c r="QZC41" s="124"/>
      <c r="QZD41"/>
      <c r="QZE41" s="124"/>
      <c r="QZF41"/>
      <c r="QZG41" s="124"/>
      <c r="QZH41"/>
      <c r="QZI41" s="124"/>
      <c r="QZJ41"/>
      <c r="QZK41" s="124"/>
      <c r="QZL41"/>
      <c r="QZM41" s="124"/>
      <c r="QZN41"/>
      <c r="QZO41" s="124"/>
      <c r="QZP41"/>
      <c r="QZQ41" s="124"/>
      <c r="QZR41"/>
      <c r="QZS41" s="124"/>
      <c r="QZT41"/>
      <c r="QZU41" s="124"/>
      <c r="QZV41"/>
      <c r="QZW41" s="124"/>
      <c r="QZX41"/>
      <c r="QZY41" s="124"/>
      <c r="QZZ41"/>
      <c r="RAA41" s="124"/>
      <c r="RAB41"/>
      <c r="RAC41" s="124"/>
      <c r="RAD41"/>
      <c r="RAE41" s="124"/>
      <c r="RAF41"/>
      <c r="RAG41" s="124"/>
      <c r="RAH41"/>
      <c r="RAI41" s="124"/>
      <c r="RAJ41"/>
      <c r="RAK41" s="124"/>
      <c r="RAL41"/>
      <c r="RAM41" s="124"/>
      <c r="RAN41"/>
      <c r="RAO41" s="124"/>
      <c r="RAP41"/>
      <c r="RAQ41" s="124"/>
      <c r="RAR41"/>
      <c r="RAS41" s="124"/>
      <c r="RAT41"/>
      <c r="RAU41" s="124"/>
      <c r="RAV41"/>
      <c r="RAW41" s="124"/>
      <c r="RAX41"/>
      <c r="RAY41" s="124"/>
      <c r="RAZ41"/>
      <c r="RBA41" s="124"/>
      <c r="RBB41"/>
      <c r="RBC41" s="124"/>
      <c r="RBD41"/>
      <c r="RBE41" s="124"/>
      <c r="RBF41"/>
      <c r="RBG41" s="124"/>
      <c r="RBH41"/>
      <c r="RBI41" s="124"/>
      <c r="RBJ41"/>
      <c r="RBK41" s="124"/>
      <c r="RBL41"/>
      <c r="RBM41" s="124"/>
      <c r="RBN41"/>
      <c r="RBO41" s="124"/>
      <c r="RBP41"/>
      <c r="RBQ41" s="124"/>
      <c r="RBR41"/>
      <c r="RBS41" s="124"/>
      <c r="RBT41"/>
      <c r="RBU41" s="124"/>
      <c r="RBV41"/>
      <c r="RBW41" s="124"/>
      <c r="RBX41"/>
      <c r="RBY41" s="124"/>
      <c r="RBZ41"/>
      <c r="RCA41" s="124"/>
      <c r="RCB41"/>
      <c r="RCC41" s="124"/>
      <c r="RCD41"/>
      <c r="RCE41" s="124"/>
      <c r="RCF41"/>
      <c r="RCG41" s="124"/>
      <c r="RCH41"/>
      <c r="RCI41" s="124"/>
      <c r="RCJ41"/>
      <c r="RCK41" s="124"/>
      <c r="RCL41"/>
      <c r="RCM41" s="124"/>
      <c r="RCN41"/>
      <c r="RCO41" s="124"/>
      <c r="RCP41"/>
      <c r="RCQ41" s="124"/>
      <c r="RCR41"/>
      <c r="RCS41" s="124"/>
      <c r="RCT41"/>
      <c r="RCU41" s="124"/>
      <c r="RCV41"/>
      <c r="RCW41" s="124"/>
      <c r="RCX41"/>
      <c r="RCY41" s="124"/>
      <c r="RCZ41"/>
      <c r="RDA41" s="124"/>
      <c r="RDB41"/>
      <c r="RDC41" s="124"/>
      <c r="RDD41"/>
      <c r="RDE41" s="124"/>
      <c r="RDF41"/>
      <c r="RDG41" s="124"/>
      <c r="RDH41"/>
      <c r="RDI41" s="124"/>
      <c r="RDJ41"/>
      <c r="RDK41" s="124"/>
      <c r="RDL41"/>
      <c r="RDM41" s="124"/>
      <c r="RDN41"/>
      <c r="RDO41" s="124"/>
      <c r="RDP41"/>
      <c r="RDQ41" s="124"/>
      <c r="RDR41"/>
      <c r="RDS41" s="124"/>
      <c r="RDT41"/>
      <c r="RDU41" s="124"/>
      <c r="RDV41"/>
      <c r="RDW41" s="124"/>
      <c r="RDX41"/>
      <c r="RDY41" s="124"/>
      <c r="RDZ41"/>
      <c r="REA41" s="124"/>
      <c r="REB41"/>
      <c r="REC41" s="124"/>
      <c r="RED41"/>
      <c r="REE41" s="124"/>
      <c r="REF41"/>
      <c r="REG41" s="124"/>
      <c r="REH41"/>
      <c r="REI41" s="124"/>
      <c r="REJ41"/>
      <c r="REK41" s="124"/>
      <c r="REL41"/>
      <c r="REM41" s="124"/>
      <c r="REN41"/>
      <c r="REO41" s="124"/>
      <c r="REP41"/>
      <c r="REQ41" s="124"/>
      <c r="RER41"/>
      <c r="RES41" s="124"/>
      <c r="RET41"/>
      <c r="REU41" s="124"/>
      <c r="REV41"/>
      <c r="REW41" s="124"/>
      <c r="REX41"/>
      <c r="REY41" s="124"/>
      <c r="REZ41"/>
      <c r="RFA41" s="124"/>
      <c r="RFB41"/>
      <c r="RFC41" s="124"/>
      <c r="RFD41"/>
      <c r="RFE41" s="124"/>
      <c r="RFF41"/>
      <c r="RFG41" s="124"/>
      <c r="RFH41"/>
      <c r="RFI41" s="124"/>
      <c r="RFJ41"/>
      <c r="RFK41" s="124"/>
      <c r="RFL41"/>
      <c r="RFM41" s="124"/>
      <c r="RFN41"/>
      <c r="RFO41" s="124"/>
      <c r="RFP41"/>
      <c r="RFQ41" s="124"/>
      <c r="RFR41"/>
      <c r="RFS41" s="124"/>
      <c r="RFT41"/>
      <c r="RFU41" s="124"/>
      <c r="RFV41"/>
      <c r="RFW41" s="124"/>
      <c r="RFX41"/>
      <c r="RFY41" s="124"/>
      <c r="RFZ41"/>
      <c r="RGA41" s="124"/>
      <c r="RGB41"/>
      <c r="RGC41" s="124"/>
      <c r="RGD41"/>
      <c r="RGE41" s="124"/>
      <c r="RGF41"/>
      <c r="RGG41" s="124"/>
      <c r="RGH41"/>
      <c r="RGI41" s="124"/>
      <c r="RGJ41"/>
      <c r="RGK41" s="124"/>
      <c r="RGL41"/>
      <c r="RGM41" s="124"/>
      <c r="RGN41"/>
      <c r="RGO41" s="124"/>
      <c r="RGP41"/>
      <c r="RGQ41" s="124"/>
      <c r="RGR41"/>
      <c r="RGS41" s="124"/>
      <c r="RGT41"/>
      <c r="RGU41" s="124"/>
      <c r="RGV41"/>
      <c r="RGW41" s="124"/>
      <c r="RGX41"/>
      <c r="RGY41" s="124"/>
      <c r="RGZ41"/>
      <c r="RHA41" s="124"/>
      <c r="RHB41"/>
      <c r="RHC41" s="124"/>
      <c r="RHD41"/>
      <c r="RHE41" s="124"/>
      <c r="RHF41"/>
      <c r="RHG41" s="124"/>
      <c r="RHH41"/>
      <c r="RHI41" s="124"/>
      <c r="RHJ41"/>
      <c r="RHK41" s="124"/>
      <c r="RHL41"/>
      <c r="RHM41" s="124"/>
      <c r="RHN41"/>
      <c r="RHO41" s="124"/>
      <c r="RHP41"/>
      <c r="RHQ41" s="124"/>
      <c r="RHR41"/>
      <c r="RHS41" s="124"/>
      <c r="RHT41"/>
      <c r="RHU41" s="124"/>
      <c r="RHV41"/>
      <c r="RHW41" s="124"/>
      <c r="RHX41"/>
      <c r="RHY41" s="124"/>
      <c r="RHZ41"/>
      <c r="RIA41" s="124"/>
      <c r="RIB41"/>
      <c r="RIC41" s="124"/>
      <c r="RID41"/>
      <c r="RIE41" s="124"/>
      <c r="RIF41"/>
      <c r="RIG41" s="124"/>
      <c r="RIH41"/>
      <c r="RII41" s="124"/>
      <c r="RIJ41"/>
      <c r="RIK41" s="124"/>
      <c r="RIL41"/>
      <c r="RIM41" s="124"/>
      <c r="RIN41"/>
      <c r="RIO41" s="124"/>
      <c r="RIP41"/>
      <c r="RIQ41" s="124"/>
      <c r="RIR41"/>
      <c r="RIS41" s="124"/>
      <c r="RIT41"/>
      <c r="RIU41" s="124"/>
      <c r="RIV41"/>
      <c r="RIW41" s="124"/>
      <c r="RIX41"/>
      <c r="RIY41" s="124"/>
      <c r="RIZ41"/>
      <c r="RJA41" s="124"/>
      <c r="RJB41"/>
      <c r="RJC41" s="124"/>
      <c r="RJD41"/>
      <c r="RJE41" s="124"/>
      <c r="RJF41"/>
      <c r="RJG41" s="124"/>
      <c r="RJH41"/>
      <c r="RJI41" s="124"/>
      <c r="RJJ41"/>
      <c r="RJK41" s="124"/>
      <c r="RJL41"/>
      <c r="RJM41" s="124"/>
      <c r="RJN41"/>
      <c r="RJO41" s="124"/>
      <c r="RJP41"/>
      <c r="RJQ41" s="124"/>
      <c r="RJR41"/>
      <c r="RJS41" s="124"/>
      <c r="RJT41"/>
      <c r="RJU41" s="124"/>
      <c r="RJV41"/>
      <c r="RJW41" s="124"/>
      <c r="RJX41"/>
      <c r="RJY41" s="124"/>
      <c r="RJZ41"/>
      <c r="RKA41" s="124"/>
      <c r="RKB41"/>
      <c r="RKC41" s="124"/>
      <c r="RKD41"/>
      <c r="RKE41" s="124"/>
      <c r="RKF41"/>
      <c r="RKG41" s="124"/>
      <c r="RKH41"/>
      <c r="RKI41" s="124"/>
      <c r="RKJ41"/>
      <c r="RKK41" s="124"/>
      <c r="RKL41"/>
      <c r="RKM41" s="124"/>
      <c r="RKN41"/>
      <c r="RKO41" s="124"/>
      <c r="RKP41"/>
      <c r="RKQ41" s="124"/>
      <c r="RKR41"/>
      <c r="RKS41" s="124"/>
      <c r="RKT41"/>
      <c r="RKU41" s="124"/>
      <c r="RKV41"/>
      <c r="RKW41" s="124"/>
      <c r="RKX41"/>
      <c r="RKY41" s="124"/>
      <c r="RKZ41"/>
      <c r="RLA41" s="124"/>
      <c r="RLB41"/>
      <c r="RLC41" s="124"/>
      <c r="RLD41"/>
      <c r="RLE41" s="124"/>
      <c r="RLF41"/>
      <c r="RLG41" s="124"/>
      <c r="RLH41"/>
      <c r="RLI41" s="124"/>
      <c r="RLJ41"/>
      <c r="RLK41" s="124"/>
      <c r="RLL41"/>
      <c r="RLM41" s="124"/>
      <c r="RLN41"/>
      <c r="RLO41" s="124"/>
      <c r="RLP41"/>
      <c r="RLQ41" s="124"/>
      <c r="RLR41"/>
      <c r="RLS41" s="124"/>
      <c r="RLT41"/>
      <c r="RLU41" s="124"/>
      <c r="RLV41"/>
      <c r="RLW41" s="124"/>
      <c r="RLX41"/>
      <c r="RLY41" s="124"/>
      <c r="RLZ41"/>
      <c r="RMA41" s="124"/>
      <c r="RMB41"/>
      <c r="RMC41" s="124"/>
      <c r="RMD41"/>
      <c r="RME41" s="124"/>
      <c r="RMF41"/>
      <c r="RMG41" s="124"/>
      <c r="RMH41"/>
      <c r="RMI41" s="124"/>
      <c r="RMJ41"/>
      <c r="RMK41" s="124"/>
      <c r="RML41"/>
      <c r="RMM41" s="124"/>
      <c r="RMN41"/>
      <c r="RMO41" s="124"/>
      <c r="RMP41"/>
      <c r="RMQ41" s="124"/>
      <c r="RMR41"/>
      <c r="RMS41" s="124"/>
      <c r="RMT41"/>
      <c r="RMU41" s="124"/>
      <c r="RMV41"/>
      <c r="RMW41" s="124"/>
      <c r="RMX41"/>
      <c r="RMY41" s="124"/>
      <c r="RMZ41"/>
      <c r="RNA41" s="124"/>
      <c r="RNB41"/>
      <c r="RNC41" s="124"/>
      <c r="RND41"/>
      <c r="RNE41" s="124"/>
      <c r="RNF41"/>
      <c r="RNG41" s="124"/>
      <c r="RNH41"/>
      <c r="RNI41" s="124"/>
      <c r="RNJ41"/>
      <c r="RNK41" s="124"/>
      <c r="RNL41"/>
      <c r="RNM41" s="124"/>
      <c r="RNN41"/>
      <c r="RNO41" s="124"/>
      <c r="RNP41"/>
      <c r="RNQ41" s="124"/>
      <c r="RNR41"/>
      <c r="RNS41" s="124"/>
      <c r="RNT41"/>
      <c r="RNU41" s="124"/>
      <c r="RNV41"/>
      <c r="RNW41" s="124"/>
      <c r="RNX41"/>
      <c r="RNY41" s="124"/>
      <c r="RNZ41"/>
      <c r="ROA41" s="124"/>
      <c r="ROB41"/>
      <c r="ROC41" s="124"/>
      <c r="ROD41"/>
      <c r="ROE41" s="124"/>
      <c r="ROF41"/>
      <c r="ROG41" s="124"/>
      <c r="ROH41"/>
      <c r="ROI41" s="124"/>
      <c r="ROJ41"/>
      <c r="ROK41" s="124"/>
      <c r="ROL41"/>
      <c r="ROM41" s="124"/>
      <c r="RON41"/>
      <c r="ROO41" s="124"/>
      <c r="ROP41"/>
      <c r="ROQ41" s="124"/>
      <c r="ROR41"/>
      <c r="ROS41" s="124"/>
      <c r="ROT41"/>
      <c r="ROU41" s="124"/>
      <c r="ROV41"/>
      <c r="ROW41" s="124"/>
      <c r="ROX41"/>
      <c r="ROY41" s="124"/>
      <c r="ROZ41"/>
      <c r="RPA41" s="124"/>
      <c r="RPB41"/>
      <c r="RPC41" s="124"/>
      <c r="RPD41"/>
      <c r="RPE41" s="124"/>
      <c r="RPF41"/>
      <c r="RPG41" s="124"/>
      <c r="RPH41"/>
      <c r="RPI41" s="124"/>
      <c r="RPJ41"/>
      <c r="RPK41" s="124"/>
      <c r="RPL41"/>
      <c r="RPM41" s="124"/>
      <c r="RPN41"/>
      <c r="RPO41" s="124"/>
      <c r="RPP41"/>
      <c r="RPQ41" s="124"/>
      <c r="RPR41"/>
      <c r="RPS41" s="124"/>
      <c r="RPT41"/>
      <c r="RPU41" s="124"/>
      <c r="RPV41"/>
      <c r="RPW41" s="124"/>
      <c r="RPX41"/>
      <c r="RPY41" s="124"/>
      <c r="RPZ41"/>
      <c r="RQA41" s="124"/>
      <c r="RQB41"/>
      <c r="RQC41" s="124"/>
      <c r="RQD41"/>
      <c r="RQE41" s="124"/>
      <c r="RQF41"/>
      <c r="RQG41" s="124"/>
      <c r="RQH41"/>
      <c r="RQI41" s="124"/>
      <c r="RQJ41"/>
      <c r="RQK41" s="124"/>
      <c r="RQL41"/>
      <c r="RQM41" s="124"/>
      <c r="RQN41"/>
      <c r="RQO41" s="124"/>
      <c r="RQP41"/>
      <c r="RQQ41" s="124"/>
      <c r="RQR41"/>
      <c r="RQS41" s="124"/>
      <c r="RQT41"/>
      <c r="RQU41" s="124"/>
      <c r="RQV41"/>
      <c r="RQW41" s="124"/>
      <c r="RQX41"/>
      <c r="RQY41" s="124"/>
      <c r="RQZ41"/>
      <c r="RRA41" s="124"/>
      <c r="RRB41"/>
      <c r="RRC41" s="124"/>
      <c r="RRD41"/>
      <c r="RRE41" s="124"/>
      <c r="RRF41"/>
      <c r="RRG41" s="124"/>
      <c r="RRH41"/>
      <c r="RRI41" s="124"/>
      <c r="RRJ41"/>
      <c r="RRK41" s="124"/>
      <c r="RRL41"/>
      <c r="RRM41" s="124"/>
      <c r="RRN41"/>
      <c r="RRO41" s="124"/>
      <c r="RRP41"/>
      <c r="RRQ41" s="124"/>
      <c r="RRR41"/>
      <c r="RRS41" s="124"/>
      <c r="RRT41"/>
      <c r="RRU41" s="124"/>
      <c r="RRV41"/>
      <c r="RRW41" s="124"/>
      <c r="RRX41"/>
      <c r="RRY41" s="124"/>
      <c r="RRZ41"/>
      <c r="RSA41" s="124"/>
      <c r="RSB41"/>
      <c r="RSC41" s="124"/>
      <c r="RSD41"/>
      <c r="RSE41" s="124"/>
      <c r="RSF41"/>
      <c r="RSG41" s="124"/>
      <c r="RSH41"/>
      <c r="RSI41" s="124"/>
      <c r="RSJ41"/>
      <c r="RSK41" s="124"/>
      <c r="RSL41"/>
      <c r="RSM41" s="124"/>
      <c r="RSN41"/>
      <c r="RSO41" s="124"/>
      <c r="RSP41"/>
      <c r="RSQ41" s="124"/>
      <c r="RSR41"/>
      <c r="RSS41" s="124"/>
      <c r="RST41"/>
      <c r="RSU41" s="124"/>
      <c r="RSV41"/>
      <c r="RSW41" s="124"/>
      <c r="RSX41"/>
      <c r="RSY41" s="124"/>
      <c r="RSZ41"/>
      <c r="RTA41" s="124"/>
      <c r="RTB41"/>
      <c r="RTC41" s="124"/>
      <c r="RTD41"/>
      <c r="RTE41" s="124"/>
      <c r="RTF41"/>
      <c r="RTG41" s="124"/>
      <c r="RTH41"/>
      <c r="RTI41" s="124"/>
      <c r="RTJ41"/>
      <c r="RTK41" s="124"/>
      <c r="RTL41"/>
      <c r="RTM41" s="124"/>
      <c r="RTN41"/>
      <c r="RTO41" s="124"/>
      <c r="RTP41"/>
      <c r="RTQ41" s="124"/>
      <c r="RTR41"/>
      <c r="RTS41" s="124"/>
      <c r="RTT41"/>
      <c r="RTU41" s="124"/>
      <c r="RTV41"/>
      <c r="RTW41" s="124"/>
      <c r="RTX41"/>
      <c r="RTY41" s="124"/>
      <c r="RTZ41"/>
      <c r="RUA41" s="124"/>
      <c r="RUB41"/>
      <c r="RUC41" s="124"/>
      <c r="RUD41"/>
      <c r="RUE41" s="124"/>
      <c r="RUF41"/>
      <c r="RUG41" s="124"/>
      <c r="RUH41"/>
      <c r="RUI41" s="124"/>
      <c r="RUJ41"/>
      <c r="RUK41" s="124"/>
      <c r="RUL41"/>
      <c r="RUM41" s="124"/>
      <c r="RUN41"/>
      <c r="RUO41" s="124"/>
      <c r="RUP41"/>
      <c r="RUQ41" s="124"/>
      <c r="RUR41"/>
      <c r="RUS41" s="124"/>
      <c r="RUT41"/>
      <c r="RUU41" s="124"/>
      <c r="RUV41"/>
      <c r="RUW41" s="124"/>
      <c r="RUX41"/>
      <c r="RUY41" s="124"/>
      <c r="RUZ41"/>
      <c r="RVA41" s="124"/>
      <c r="RVB41"/>
      <c r="RVC41" s="124"/>
      <c r="RVD41"/>
      <c r="RVE41" s="124"/>
      <c r="RVF41"/>
      <c r="RVG41" s="124"/>
      <c r="RVH41"/>
      <c r="RVI41" s="124"/>
      <c r="RVJ41"/>
      <c r="RVK41" s="124"/>
      <c r="RVL41"/>
      <c r="RVM41" s="124"/>
      <c r="RVN41"/>
      <c r="RVO41" s="124"/>
      <c r="RVP41"/>
      <c r="RVQ41" s="124"/>
      <c r="RVR41"/>
      <c r="RVS41" s="124"/>
      <c r="RVT41"/>
      <c r="RVU41" s="124"/>
      <c r="RVV41"/>
      <c r="RVW41" s="124"/>
      <c r="RVX41"/>
      <c r="RVY41" s="124"/>
      <c r="RVZ41"/>
      <c r="RWA41" s="124"/>
      <c r="RWB41"/>
      <c r="RWC41" s="124"/>
      <c r="RWD41"/>
      <c r="RWE41" s="124"/>
      <c r="RWF41"/>
      <c r="RWG41" s="124"/>
      <c r="RWH41"/>
      <c r="RWI41" s="124"/>
      <c r="RWJ41"/>
      <c r="RWK41" s="124"/>
      <c r="RWL41"/>
      <c r="RWM41" s="124"/>
      <c r="RWN41"/>
      <c r="RWO41" s="124"/>
      <c r="RWP41"/>
      <c r="RWQ41" s="124"/>
      <c r="RWR41"/>
      <c r="RWS41" s="124"/>
      <c r="RWT41"/>
      <c r="RWU41" s="124"/>
      <c r="RWV41"/>
      <c r="RWW41" s="124"/>
      <c r="RWX41"/>
      <c r="RWY41" s="124"/>
      <c r="RWZ41"/>
      <c r="RXA41" s="124"/>
      <c r="RXB41"/>
      <c r="RXC41" s="124"/>
      <c r="RXD41"/>
      <c r="RXE41" s="124"/>
      <c r="RXF41"/>
      <c r="RXG41" s="124"/>
      <c r="RXH41"/>
      <c r="RXI41" s="124"/>
      <c r="RXJ41"/>
      <c r="RXK41" s="124"/>
      <c r="RXL41"/>
      <c r="RXM41" s="124"/>
      <c r="RXN41"/>
      <c r="RXO41" s="124"/>
      <c r="RXP41"/>
      <c r="RXQ41" s="124"/>
      <c r="RXR41"/>
      <c r="RXS41" s="124"/>
      <c r="RXT41"/>
      <c r="RXU41" s="124"/>
      <c r="RXV41"/>
      <c r="RXW41" s="124"/>
      <c r="RXX41"/>
      <c r="RXY41" s="124"/>
      <c r="RXZ41"/>
      <c r="RYA41" s="124"/>
      <c r="RYB41"/>
      <c r="RYC41" s="124"/>
      <c r="RYD41"/>
      <c r="RYE41" s="124"/>
      <c r="RYF41"/>
      <c r="RYG41" s="124"/>
      <c r="RYH41"/>
      <c r="RYI41" s="124"/>
      <c r="RYJ41"/>
      <c r="RYK41" s="124"/>
      <c r="RYL41"/>
      <c r="RYM41" s="124"/>
      <c r="RYN41"/>
      <c r="RYO41" s="124"/>
      <c r="RYP41"/>
      <c r="RYQ41" s="124"/>
      <c r="RYR41"/>
      <c r="RYS41" s="124"/>
      <c r="RYT41"/>
      <c r="RYU41" s="124"/>
      <c r="RYV41"/>
      <c r="RYW41" s="124"/>
      <c r="RYX41"/>
      <c r="RYY41" s="124"/>
      <c r="RYZ41"/>
      <c r="RZA41" s="124"/>
      <c r="RZB41"/>
      <c r="RZC41" s="124"/>
      <c r="RZD41"/>
      <c r="RZE41" s="124"/>
      <c r="RZF41"/>
      <c r="RZG41" s="124"/>
      <c r="RZH41"/>
      <c r="RZI41" s="124"/>
      <c r="RZJ41"/>
      <c r="RZK41" s="124"/>
      <c r="RZL41"/>
      <c r="RZM41" s="124"/>
      <c r="RZN41"/>
      <c r="RZO41" s="124"/>
      <c r="RZP41"/>
      <c r="RZQ41" s="124"/>
      <c r="RZR41"/>
      <c r="RZS41" s="124"/>
      <c r="RZT41"/>
      <c r="RZU41" s="124"/>
      <c r="RZV41"/>
      <c r="RZW41" s="124"/>
      <c r="RZX41"/>
      <c r="RZY41" s="124"/>
      <c r="RZZ41"/>
      <c r="SAA41" s="124"/>
      <c r="SAB41"/>
      <c r="SAC41" s="124"/>
      <c r="SAD41"/>
      <c r="SAE41" s="124"/>
      <c r="SAF41"/>
      <c r="SAG41" s="124"/>
      <c r="SAH41"/>
      <c r="SAI41" s="124"/>
      <c r="SAJ41"/>
      <c r="SAK41" s="124"/>
      <c r="SAL41"/>
      <c r="SAM41" s="124"/>
      <c r="SAN41"/>
      <c r="SAO41" s="124"/>
      <c r="SAP41"/>
      <c r="SAQ41" s="124"/>
      <c r="SAR41"/>
      <c r="SAS41" s="124"/>
      <c r="SAT41"/>
      <c r="SAU41" s="124"/>
      <c r="SAV41"/>
      <c r="SAW41" s="124"/>
      <c r="SAX41"/>
      <c r="SAY41" s="124"/>
      <c r="SAZ41"/>
      <c r="SBA41" s="124"/>
      <c r="SBB41"/>
      <c r="SBC41" s="124"/>
      <c r="SBD41"/>
      <c r="SBE41" s="124"/>
      <c r="SBF41"/>
      <c r="SBG41" s="124"/>
      <c r="SBH41"/>
      <c r="SBI41" s="124"/>
      <c r="SBJ41"/>
      <c r="SBK41" s="124"/>
      <c r="SBL41"/>
      <c r="SBM41" s="124"/>
      <c r="SBN41"/>
      <c r="SBO41" s="124"/>
      <c r="SBP41"/>
      <c r="SBQ41" s="124"/>
      <c r="SBR41"/>
      <c r="SBS41" s="124"/>
      <c r="SBT41"/>
      <c r="SBU41" s="124"/>
      <c r="SBV41"/>
      <c r="SBW41" s="124"/>
      <c r="SBX41"/>
      <c r="SBY41" s="124"/>
      <c r="SBZ41"/>
      <c r="SCA41" s="124"/>
      <c r="SCB41"/>
      <c r="SCC41" s="124"/>
      <c r="SCD41"/>
      <c r="SCE41" s="124"/>
      <c r="SCF41"/>
      <c r="SCG41" s="124"/>
      <c r="SCH41"/>
      <c r="SCI41" s="124"/>
      <c r="SCJ41"/>
      <c r="SCK41" s="124"/>
      <c r="SCL41"/>
      <c r="SCM41" s="124"/>
      <c r="SCN41"/>
      <c r="SCO41" s="124"/>
      <c r="SCP41"/>
      <c r="SCQ41" s="124"/>
      <c r="SCR41"/>
      <c r="SCS41" s="124"/>
      <c r="SCT41"/>
      <c r="SCU41" s="124"/>
      <c r="SCV41"/>
      <c r="SCW41" s="124"/>
      <c r="SCX41"/>
      <c r="SCY41" s="124"/>
      <c r="SCZ41"/>
      <c r="SDA41" s="124"/>
      <c r="SDB41"/>
      <c r="SDC41" s="124"/>
      <c r="SDD41"/>
      <c r="SDE41" s="124"/>
      <c r="SDF41"/>
      <c r="SDG41" s="124"/>
      <c r="SDH41"/>
      <c r="SDI41" s="124"/>
      <c r="SDJ41"/>
      <c r="SDK41" s="124"/>
      <c r="SDL41"/>
      <c r="SDM41" s="124"/>
      <c r="SDN41"/>
      <c r="SDO41" s="124"/>
      <c r="SDP41"/>
      <c r="SDQ41" s="124"/>
      <c r="SDR41"/>
      <c r="SDS41" s="124"/>
      <c r="SDT41"/>
      <c r="SDU41" s="124"/>
      <c r="SDV41"/>
      <c r="SDW41" s="124"/>
      <c r="SDX41"/>
      <c r="SDY41" s="124"/>
      <c r="SDZ41"/>
      <c r="SEA41" s="124"/>
      <c r="SEB41"/>
      <c r="SEC41" s="124"/>
      <c r="SED41"/>
      <c r="SEE41" s="124"/>
      <c r="SEF41"/>
      <c r="SEG41" s="124"/>
      <c r="SEH41"/>
      <c r="SEI41" s="124"/>
      <c r="SEJ41"/>
      <c r="SEK41" s="124"/>
      <c r="SEL41"/>
      <c r="SEM41" s="124"/>
      <c r="SEN41"/>
      <c r="SEO41" s="124"/>
      <c r="SEP41"/>
      <c r="SEQ41" s="124"/>
      <c r="SER41"/>
      <c r="SES41" s="124"/>
      <c r="SET41"/>
      <c r="SEU41" s="124"/>
      <c r="SEV41"/>
      <c r="SEW41" s="124"/>
      <c r="SEX41"/>
      <c r="SEY41" s="124"/>
      <c r="SEZ41"/>
      <c r="SFA41" s="124"/>
      <c r="SFB41"/>
      <c r="SFC41" s="124"/>
      <c r="SFD41"/>
      <c r="SFE41" s="124"/>
      <c r="SFF41"/>
      <c r="SFG41" s="124"/>
      <c r="SFH41"/>
      <c r="SFI41" s="124"/>
      <c r="SFJ41"/>
      <c r="SFK41" s="124"/>
      <c r="SFL41"/>
      <c r="SFM41" s="124"/>
      <c r="SFN41"/>
      <c r="SFO41" s="124"/>
      <c r="SFP41"/>
      <c r="SFQ41" s="124"/>
      <c r="SFR41"/>
      <c r="SFS41" s="124"/>
      <c r="SFT41"/>
      <c r="SFU41" s="124"/>
      <c r="SFV41"/>
      <c r="SFW41" s="124"/>
      <c r="SFX41"/>
      <c r="SFY41" s="124"/>
      <c r="SFZ41"/>
      <c r="SGA41" s="124"/>
      <c r="SGB41"/>
      <c r="SGC41" s="124"/>
      <c r="SGD41"/>
      <c r="SGE41" s="124"/>
      <c r="SGF41"/>
      <c r="SGG41" s="124"/>
      <c r="SGH41"/>
      <c r="SGI41" s="124"/>
      <c r="SGJ41"/>
      <c r="SGK41" s="124"/>
      <c r="SGL41"/>
      <c r="SGM41" s="124"/>
      <c r="SGN41"/>
      <c r="SGO41" s="124"/>
      <c r="SGP41"/>
      <c r="SGQ41" s="124"/>
      <c r="SGR41"/>
      <c r="SGS41" s="124"/>
      <c r="SGT41"/>
      <c r="SGU41" s="124"/>
      <c r="SGV41"/>
      <c r="SGW41" s="124"/>
      <c r="SGX41"/>
      <c r="SGY41" s="124"/>
      <c r="SGZ41"/>
      <c r="SHA41" s="124"/>
      <c r="SHB41"/>
      <c r="SHC41" s="124"/>
      <c r="SHD41"/>
      <c r="SHE41" s="124"/>
      <c r="SHF41"/>
      <c r="SHG41" s="124"/>
      <c r="SHH41"/>
      <c r="SHI41" s="124"/>
      <c r="SHJ41"/>
      <c r="SHK41" s="124"/>
      <c r="SHL41"/>
      <c r="SHM41" s="124"/>
      <c r="SHN41"/>
      <c r="SHO41" s="124"/>
      <c r="SHP41"/>
      <c r="SHQ41" s="124"/>
      <c r="SHR41"/>
      <c r="SHS41" s="124"/>
      <c r="SHT41"/>
      <c r="SHU41" s="124"/>
      <c r="SHV41"/>
      <c r="SHW41" s="124"/>
      <c r="SHX41"/>
      <c r="SHY41" s="124"/>
      <c r="SHZ41"/>
      <c r="SIA41" s="124"/>
      <c r="SIB41"/>
      <c r="SIC41" s="124"/>
      <c r="SID41"/>
      <c r="SIE41" s="124"/>
      <c r="SIF41"/>
      <c r="SIG41" s="124"/>
      <c r="SIH41"/>
      <c r="SII41" s="124"/>
      <c r="SIJ41"/>
      <c r="SIK41" s="124"/>
      <c r="SIL41"/>
      <c r="SIM41" s="124"/>
      <c r="SIN41"/>
      <c r="SIO41" s="124"/>
      <c r="SIP41"/>
      <c r="SIQ41" s="124"/>
      <c r="SIR41"/>
      <c r="SIS41" s="124"/>
      <c r="SIT41"/>
      <c r="SIU41" s="124"/>
      <c r="SIV41"/>
      <c r="SIW41" s="124"/>
      <c r="SIX41"/>
      <c r="SIY41" s="124"/>
      <c r="SIZ41"/>
      <c r="SJA41" s="124"/>
      <c r="SJB41"/>
      <c r="SJC41" s="124"/>
      <c r="SJD41"/>
      <c r="SJE41" s="124"/>
      <c r="SJF41"/>
      <c r="SJG41" s="124"/>
      <c r="SJH41"/>
      <c r="SJI41" s="124"/>
      <c r="SJJ41"/>
      <c r="SJK41" s="124"/>
      <c r="SJL41"/>
      <c r="SJM41" s="124"/>
      <c r="SJN41"/>
      <c r="SJO41" s="124"/>
      <c r="SJP41"/>
      <c r="SJQ41" s="124"/>
      <c r="SJR41"/>
      <c r="SJS41" s="124"/>
      <c r="SJT41"/>
      <c r="SJU41" s="124"/>
      <c r="SJV41"/>
      <c r="SJW41" s="124"/>
      <c r="SJX41"/>
      <c r="SJY41" s="124"/>
      <c r="SJZ41"/>
      <c r="SKA41" s="124"/>
      <c r="SKB41"/>
      <c r="SKC41" s="124"/>
      <c r="SKD41"/>
      <c r="SKE41" s="124"/>
      <c r="SKF41"/>
      <c r="SKG41" s="124"/>
      <c r="SKH41"/>
      <c r="SKI41" s="124"/>
      <c r="SKJ41"/>
      <c r="SKK41" s="124"/>
      <c r="SKL41"/>
      <c r="SKM41" s="124"/>
      <c r="SKN41"/>
      <c r="SKO41" s="124"/>
      <c r="SKP41"/>
      <c r="SKQ41" s="124"/>
      <c r="SKR41"/>
      <c r="SKS41" s="124"/>
      <c r="SKT41"/>
      <c r="SKU41" s="124"/>
      <c r="SKV41"/>
      <c r="SKW41" s="124"/>
      <c r="SKX41"/>
      <c r="SKY41" s="124"/>
      <c r="SKZ41"/>
      <c r="SLA41" s="124"/>
      <c r="SLB41"/>
      <c r="SLC41" s="124"/>
      <c r="SLD41"/>
      <c r="SLE41" s="124"/>
      <c r="SLF41"/>
      <c r="SLG41" s="124"/>
      <c r="SLH41"/>
      <c r="SLI41" s="124"/>
      <c r="SLJ41"/>
      <c r="SLK41" s="124"/>
      <c r="SLL41"/>
      <c r="SLM41" s="124"/>
      <c r="SLN41"/>
      <c r="SLO41" s="124"/>
      <c r="SLP41"/>
      <c r="SLQ41" s="124"/>
      <c r="SLR41"/>
      <c r="SLS41" s="124"/>
      <c r="SLT41"/>
      <c r="SLU41" s="124"/>
      <c r="SLV41"/>
      <c r="SLW41" s="124"/>
      <c r="SLX41"/>
      <c r="SLY41" s="124"/>
      <c r="SLZ41"/>
      <c r="SMA41" s="124"/>
      <c r="SMB41"/>
      <c r="SMC41" s="124"/>
      <c r="SMD41"/>
      <c r="SME41" s="124"/>
      <c r="SMF41"/>
      <c r="SMG41" s="124"/>
      <c r="SMH41"/>
      <c r="SMI41" s="124"/>
      <c r="SMJ41"/>
      <c r="SMK41" s="124"/>
      <c r="SML41"/>
      <c r="SMM41" s="124"/>
      <c r="SMN41"/>
      <c r="SMO41" s="124"/>
      <c r="SMP41"/>
      <c r="SMQ41" s="124"/>
      <c r="SMR41"/>
      <c r="SMS41" s="124"/>
      <c r="SMT41"/>
      <c r="SMU41" s="124"/>
      <c r="SMV41"/>
      <c r="SMW41" s="124"/>
      <c r="SMX41"/>
      <c r="SMY41" s="124"/>
      <c r="SMZ41"/>
      <c r="SNA41" s="124"/>
      <c r="SNB41"/>
      <c r="SNC41" s="124"/>
      <c r="SND41"/>
      <c r="SNE41" s="124"/>
      <c r="SNF41"/>
      <c r="SNG41" s="124"/>
      <c r="SNH41"/>
      <c r="SNI41" s="124"/>
      <c r="SNJ41"/>
      <c r="SNK41" s="124"/>
      <c r="SNL41"/>
      <c r="SNM41" s="124"/>
      <c r="SNN41"/>
      <c r="SNO41" s="124"/>
      <c r="SNP41"/>
      <c r="SNQ41" s="124"/>
      <c r="SNR41"/>
      <c r="SNS41" s="124"/>
      <c r="SNT41"/>
      <c r="SNU41" s="124"/>
      <c r="SNV41"/>
      <c r="SNW41" s="124"/>
      <c r="SNX41"/>
      <c r="SNY41" s="124"/>
      <c r="SNZ41"/>
      <c r="SOA41" s="124"/>
      <c r="SOB41"/>
      <c r="SOC41" s="124"/>
      <c r="SOD41"/>
      <c r="SOE41" s="124"/>
      <c r="SOF41"/>
      <c r="SOG41" s="124"/>
      <c r="SOH41"/>
      <c r="SOI41" s="124"/>
      <c r="SOJ41"/>
      <c r="SOK41" s="124"/>
      <c r="SOL41"/>
      <c r="SOM41" s="124"/>
      <c r="SON41"/>
      <c r="SOO41" s="124"/>
      <c r="SOP41"/>
      <c r="SOQ41" s="124"/>
      <c r="SOR41"/>
      <c r="SOS41" s="124"/>
      <c r="SOT41"/>
      <c r="SOU41" s="124"/>
      <c r="SOV41"/>
      <c r="SOW41" s="124"/>
      <c r="SOX41"/>
      <c r="SOY41" s="124"/>
      <c r="SOZ41"/>
      <c r="SPA41" s="124"/>
      <c r="SPB41"/>
      <c r="SPC41" s="124"/>
      <c r="SPD41"/>
      <c r="SPE41" s="124"/>
      <c r="SPF41"/>
      <c r="SPG41" s="124"/>
      <c r="SPH41"/>
      <c r="SPI41" s="124"/>
      <c r="SPJ41"/>
      <c r="SPK41" s="124"/>
      <c r="SPL41"/>
      <c r="SPM41" s="124"/>
      <c r="SPN41"/>
      <c r="SPO41" s="124"/>
      <c r="SPP41"/>
      <c r="SPQ41" s="124"/>
      <c r="SPR41"/>
      <c r="SPS41" s="124"/>
      <c r="SPT41"/>
      <c r="SPU41" s="124"/>
      <c r="SPV41"/>
      <c r="SPW41" s="124"/>
      <c r="SPX41"/>
      <c r="SPY41" s="124"/>
      <c r="SPZ41"/>
      <c r="SQA41" s="124"/>
      <c r="SQB41"/>
      <c r="SQC41" s="124"/>
      <c r="SQD41"/>
      <c r="SQE41" s="124"/>
      <c r="SQF41"/>
      <c r="SQG41" s="124"/>
      <c r="SQH41"/>
      <c r="SQI41" s="124"/>
      <c r="SQJ41"/>
      <c r="SQK41" s="124"/>
      <c r="SQL41"/>
      <c r="SQM41" s="124"/>
      <c r="SQN41"/>
      <c r="SQO41" s="124"/>
      <c r="SQP41"/>
      <c r="SQQ41" s="124"/>
      <c r="SQR41"/>
      <c r="SQS41" s="124"/>
      <c r="SQT41"/>
      <c r="SQU41" s="124"/>
      <c r="SQV41"/>
      <c r="SQW41" s="124"/>
      <c r="SQX41"/>
      <c r="SQY41" s="124"/>
      <c r="SQZ41"/>
      <c r="SRA41" s="124"/>
      <c r="SRB41"/>
      <c r="SRC41" s="124"/>
      <c r="SRD41"/>
      <c r="SRE41" s="124"/>
      <c r="SRF41"/>
      <c r="SRG41" s="124"/>
      <c r="SRH41"/>
      <c r="SRI41" s="124"/>
      <c r="SRJ41"/>
      <c r="SRK41" s="124"/>
      <c r="SRL41"/>
      <c r="SRM41" s="124"/>
      <c r="SRN41"/>
      <c r="SRO41" s="124"/>
      <c r="SRP41"/>
      <c r="SRQ41" s="124"/>
      <c r="SRR41"/>
      <c r="SRS41" s="124"/>
      <c r="SRT41"/>
      <c r="SRU41" s="124"/>
      <c r="SRV41"/>
      <c r="SRW41" s="124"/>
      <c r="SRX41"/>
      <c r="SRY41" s="124"/>
      <c r="SRZ41"/>
      <c r="SSA41" s="124"/>
      <c r="SSB41"/>
      <c r="SSC41" s="124"/>
      <c r="SSD41"/>
      <c r="SSE41" s="124"/>
      <c r="SSF41"/>
      <c r="SSG41" s="124"/>
      <c r="SSH41"/>
      <c r="SSI41" s="124"/>
      <c r="SSJ41"/>
      <c r="SSK41" s="124"/>
      <c r="SSL41"/>
      <c r="SSM41" s="124"/>
      <c r="SSN41"/>
      <c r="SSO41" s="124"/>
      <c r="SSP41"/>
      <c r="SSQ41" s="124"/>
      <c r="SSR41"/>
      <c r="SSS41" s="124"/>
      <c r="SST41"/>
      <c r="SSU41" s="124"/>
      <c r="SSV41"/>
      <c r="SSW41" s="124"/>
      <c r="SSX41"/>
      <c r="SSY41" s="124"/>
      <c r="SSZ41"/>
      <c r="STA41" s="124"/>
      <c r="STB41"/>
      <c r="STC41" s="124"/>
      <c r="STD41"/>
      <c r="STE41" s="124"/>
      <c r="STF41"/>
      <c r="STG41" s="124"/>
      <c r="STH41"/>
      <c r="STI41" s="124"/>
      <c r="STJ41"/>
      <c r="STK41" s="124"/>
      <c r="STL41"/>
      <c r="STM41" s="124"/>
      <c r="STN41"/>
      <c r="STO41" s="124"/>
      <c r="STP41"/>
      <c r="STQ41" s="124"/>
      <c r="STR41"/>
      <c r="STS41" s="124"/>
      <c r="STT41"/>
      <c r="STU41" s="124"/>
      <c r="STV41"/>
      <c r="STW41" s="124"/>
      <c r="STX41"/>
      <c r="STY41" s="124"/>
      <c r="STZ41"/>
      <c r="SUA41" s="124"/>
      <c r="SUB41"/>
      <c r="SUC41" s="124"/>
      <c r="SUD41"/>
      <c r="SUE41" s="124"/>
      <c r="SUF41"/>
      <c r="SUG41" s="124"/>
      <c r="SUH41"/>
      <c r="SUI41" s="124"/>
      <c r="SUJ41"/>
      <c r="SUK41" s="124"/>
      <c r="SUL41"/>
      <c r="SUM41" s="124"/>
      <c r="SUN41"/>
      <c r="SUO41" s="124"/>
      <c r="SUP41"/>
      <c r="SUQ41" s="124"/>
      <c r="SUR41"/>
      <c r="SUS41" s="124"/>
      <c r="SUT41"/>
      <c r="SUU41" s="124"/>
      <c r="SUV41"/>
      <c r="SUW41" s="124"/>
      <c r="SUX41"/>
      <c r="SUY41" s="124"/>
      <c r="SUZ41"/>
      <c r="SVA41" s="124"/>
      <c r="SVB41"/>
      <c r="SVC41" s="124"/>
      <c r="SVD41"/>
      <c r="SVE41" s="124"/>
      <c r="SVF41"/>
      <c r="SVG41" s="124"/>
      <c r="SVH41"/>
      <c r="SVI41" s="124"/>
      <c r="SVJ41"/>
      <c r="SVK41" s="124"/>
      <c r="SVL41"/>
      <c r="SVM41" s="124"/>
      <c r="SVN41"/>
      <c r="SVO41" s="124"/>
      <c r="SVP41"/>
      <c r="SVQ41" s="124"/>
      <c r="SVR41"/>
      <c r="SVS41" s="124"/>
      <c r="SVT41"/>
      <c r="SVU41" s="124"/>
      <c r="SVV41"/>
      <c r="SVW41" s="124"/>
      <c r="SVX41"/>
      <c r="SVY41" s="124"/>
      <c r="SVZ41"/>
      <c r="SWA41" s="124"/>
      <c r="SWB41"/>
      <c r="SWC41" s="124"/>
      <c r="SWD41"/>
      <c r="SWE41" s="124"/>
      <c r="SWF41"/>
      <c r="SWG41" s="124"/>
      <c r="SWH41"/>
      <c r="SWI41" s="124"/>
      <c r="SWJ41"/>
      <c r="SWK41" s="124"/>
      <c r="SWL41"/>
      <c r="SWM41" s="124"/>
      <c r="SWN41"/>
      <c r="SWO41" s="124"/>
      <c r="SWP41"/>
      <c r="SWQ41" s="124"/>
      <c r="SWR41"/>
      <c r="SWS41" s="124"/>
      <c r="SWT41"/>
      <c r="SWU41" s="124"/>
      <c r="SWV41"/>
      <c r="SWW41" s="124"/>
      <c r="SWX41"/>
      <c r="SWY41" s="124"/>
      <c r="SWZ41"/>
      <c r="SXA41" s="124"/>
      <c r="SXB41"/>
      <c r="SXC41" s="124"/>
      <c r="SXD41"/>
      <c r="SXE41" s="124"/>
      <c r="SXF41"/>
      <c r="SXG41" s="124"/>
      <c r="SXH41"/>
      <c r="SXI41" s="124"/>
      <c r="SXJ41"/>
      <c r="SXK41" s="124"/>
      <c r="SXL41"/>
      <c r="SXM41" s="124"/>
      <c r="SXN41"/>
      <c r="SXO41" s="124"/>
      <c r="SXP41"/>
      <c r="SXQ41" s="124"/>
      <c r="SXR41"/>
      <c r="SXS41" s="124"/>
      <c r="SXT41"/>
      <c r="SXU41" s="124"/>
      <c r="SXV41"/>
      <c r="SXW41" s="124"/>
      <c r="SXX41"/>
      <c r="SXY41" s="124"/>
      <c r="SXZ41"/>
      <c r="SYA41" s="124"/>
      <c r="SYB41"/>
      <c r="SYC41" s="124"/>
      <c r="SYD41"/>
      <c r="SYE41" s="124"/>
      <c r="SYF41"/>
      <c r="SYG41" s="124"/>
      <c r="SYH41"/>
      <c r="SYI41" s="124"/>
      <c r="SYJ41"/>
      <c r="SYK41" s="124"/>
      <c r="SYL41"/>
      <c r="SYM41" s="124"/>
      <c r="SYN41"/>
      <c r="SYO41" s="124"/>
      <c r="SYP41"/>
      <c r="SYQ41" s="124"/>
      <c r="SYR41"/>
      <c r="SYS41" s="124"/>
      <c r="SYT41"/>
      <c r="SYU41" s="124"/>
      <c r="SYV41"/>
      <c r="SYW41" s="124"/>
      <c r="SYX41"/>
      <c r="SYY41" s="124"/>
      <c r="SYZ41"/>
      <c r="SZA41" s="124"/>
      <c r="SZB41"/>
      <c r="SZC41" s="124"/>
      <c r="SZD41"/>
      <c r="SZE41" s="124"/>
      <c r="SZF41"/>
      <c r="SZG41" s="124"/>
      <c r="SZH41"/>
      <c r="SZI41" s="124"/>
      <c r="SZJ41"/>
      <c r="SZK41" s="124"/>
      <c r="SZL41"/>
      <c r="SZM41" s="124"/>
      <c r="SZN41"/>
      <c r="SZO41" s="124"/>
      <c r="SZP41"/>
      <c r="SZQ41" s="124"/>
      <c r="SZR41"/>
      <c r="SZS41" s="124"/>
      <c r="SZT41"/>
      <c r="SZU41" s="124"/>
      <c r="SZV41"/>
      <c r="SZW41" s="124"/>
      <c r="SZX41"/>
      <c r="SZY41" s="124"/>
      <c r="SZZ41"/>
      <c r="TAA41" s="124"/>
      <c r="TAB41"/>
      <c r="TAC41" s="124"/>
      <c r="TAD41"/>
      <c r="TAE41" s="124"/>
      <c r="TAF41"/>
      <c r="TAG41" s="124"/>
      <c r="TAH41"/>
      <c r="TAI41" s="124"/>
      <c r="TAJ41"/>
      <c r="TAK41" s="124"/>
      <c r="TAL41"/>
      <c r="TAM41" s="124"/>
      <c r="TAN41"/>
      <c r="TAO41" s="124"/>
      <c r="TAP41"/>
      <c r="TAQ41" s="124"/>
      <c r="TAR41"/>
      <c r="TAS41" s="124"/>
      <c r="TAT41"/>
      <c r="TAU41" s="124"/>
      <c r="TAV41"/>
      <c r="TAW41" s="124"/>
      <c r="TAX41"/>
      <c r="TAY41" s="124"/>
      <c r="TAZ41"/>
      <c r="TBA41" s="124"/>
      <c r="TBB41"/>
      <c r="TBC41" s="124"/>
      <c r="TBD41"/>
      <c r="TBE41" s="124"/>
      <c r="TBF41"/>
      <c r="TBG41" s="124"/>
      <c r="TBH41"/>
      <c r="TBI41" s="124"/>
      <c r="TBJ41"/>
      <c r="TBK41" s="124"/>
      <c r="TBL41"/>
      <c r="TBM41" s="124"/>
      <c r="TBN41"/>
      <c r="TBO41" s="124"/>
      <c r="TBP41"/>
      <c r="TBQ41" s="124"/>
      <c r="TBR41"/>
      <c r="TBS41" s="124"/>
      <c r="TBT41"/>
      <c r="TBU41" s="124"/>
      <c r="TBV41"/>
      <c r="TBW41" s="124"/>
      <c r="TBX41"/>
      <c r="TBY41" s="124"/>
      <c r="TBZ41"/>
      <c r="TCA41" s="124"/>
      <c r="TCB41"/>
      <c r="TCC41" s="124"/>
      <c r="TCD41"/>
      <c r="TCE41" s="124"/>
      <c r="TCF41"/>
      <c r="TCG41" s="124"/>
      <c r="TCH41"/>
      <c r="TCI41" s="124"/>
      <c r="TCJ41"/>
      <c r="TCK41" s="124"/>
      <c r="TCL41"/>
      <c r="TCM41" s="124"/>
      <c r="TCN41"/>
      <c r="TCO41" s="124"/>
      <c r="TCP41"/>
      <c r="TCQ41" s="124"/>
      <c r="TCR41"/>
      <c r="TCS41" s="124"/>
      <c r="TCT41"/>
      <c r="TCU41" s="124"/>
      <c r="TCV41"/>
      <c r="TCW41" s="124"/>
      <c r="TCX41"/>
      <c r="TCY41" s="124"/>
      <c r="TCZ41"/>
      <c r="TDA41" s="124"/>
      <c r="TDB41"/>
      <c r="TDC41" s="124"/>
      <c r="TDD41"/>
      <c r="TDE41" s="124"/>
      <c r="TDF41"/>
      <c r="TDG41" s="124"/>
      <c r="TDH41"/>
      <c r="TDI41" s="124"/>
      <c r="TDJ41"/>
      <c r="TDK41" s="124"/>
      <c r="TDL41"/>
      <c r="TDM41" s="124"/>
      <c r="TDN41"/>
      <c r="TDO41" s="124"/>
      <c r="TDP41"/>
      <c r="TDQ41" s="124"/>
      <c r="TDR41"/>
      <c r="TDS41" s="124"/>
      <c r="TDT41"/>
      <c r="TDU41" s="124"/>
      <c r="TDV41"/>
      <c r="TDW41" s="124"/>
      <c r="TDX41"/>
      <c r="TDY41" s="124"/>
      <c r="TDZ41"/>
      <c r="TEA41" s="124"/>
      <c r="TEB41"/>
      <c r="TEC41" s="124"/>
      <c r="TED41"/>
      <c r="TEE41" s="124"/>
      <c r="TEF41"/>
      <c r="TEG41" s="124"/>
      <c r="TEH41"/>
      <c r="TEI41" s="124"/>
      <c r="TEJ41"/>
      <c r="TEK41" s="124"/>
      <c r="TEL41"/>
      <c r="TEM41" s="124"/>
      <c r="TEN41"/>
      <c r="TEO41" s="124"/>
      <c r="TEP41"/>
      <c r="TEQ41" s="124"/>
      <c r="TER41"/>
      <c r="TES41" s="124"/>
      <c r="TET41"/>
      <c r="TEU41" s="124"/>
      <c r="TEV41"/>
      <c r="TEW41" s="124"/>
      <c r="TEX41"/>
      <c r="TEY41" s="124"/>
      <c r="TEZ41"/>
      <c r="TFA41" s="124"/>
      <c r="TFB41"/>
      <c r="TFC41" s="124"/>
      <c r="TFD41"/>
      <c r="TFE41" s="124"/>
      <c r="TFF41"/>
      <c r="TFG41" s="124"/>
      <c r="TFH41"/>
      <c r="TFI41" s="124"/>
      <c r="TFJ41"/>
      <c r="TFK41" s="124"/>
      <c r="TFL41"/>
      <c r="TFM41" s="124"/>
      <c r="TFN41"/>
      <c r="TFO41" s="124"/>
      <c r="TFP41"/>
      <c r="TFQ41" s="124"/>
      <c r="TFR41"/>
      <c r="TFS41" s="124"/>
      <c r="TFT41"/>
      <c r="TFU41" s="124"/>
      <c r="TFV41"/>
      <c r="TFW41" s="124"/>
      <c r="TFX41"/>
      <c r="TFY41" s="124"/>
      <c r="TFZ41"/>
      <c r="TGA41" s="124"/>
      <c r="TGB41"/>
      <c r="TGC41" s="124"/>
      <c r="TGD41"/>
      <c r="TGE41" s="124"/>
      <c r="TGF41"/>
      <c r="TGG41" s="124"/>
      <c r="TGH41"/>
      <c r="TGI41" s="124"/>
      <c r="TGJ41"/>
      <c r="TGK41" s="124"/>
      <c r="TGL41"/>
      <c r="TGM41" s="124"/>
      <c r="TGN41"/>
      <c r="TGO41" s="124"/>
      <c r="TGP41"/>
      <c r="TGQ41" s="124"/>
      <c r="TGR41"/>
      <c r="TGS41" s="124"/>
      <c r="TGT41"/>
      <c r="TGU41" s="124"/>
      <c r="TGV41"/>
      <c r="TGW41" s="124"/>
      <c r="TGX41"/>
      <c r="TGY41" s="124"/>
      <c r="TGZ41"/>
      <c r="THA41" s="124"/>
      <c r="THB41"/>
      <c r="THC41" s="124"/>
      <c r="THD41"/>
      <c r="THE41" s="124"/>
      <c r="THF41"/>
      <c r="THG41" s="124"/>
      <c r="THH41"/>
      <c r="THI41" s="124"/>
      <c r="THJ41"/>
      <c r="THK41" s="124"/>
      <c r="THL41"/>
      <c r="THM41" s="124"/>
      <c r="THN41"/>
      <c r="THO41" s="124"/>
      <c r="THP41"/>
      <c r="THQ41" s="124"/>
      <c r="THR41"/>
      <c r="THS41" s="124"/>
      <c r="THT41"/>
      <c r="THU41" s="124"/>
      <c r="THV41"/>
      <c r="THW41" s="124"/>
      <c r="THX41"/>
      <c r="THY41" s="124"/>
      <c r="THZ41"/>
      <c r="TIA41" s="124"/>
      <c r="TIB41"/>
      <c r="TIC41" s="124"/>
      <c r="TID41"/>
      <c r="TIE41" s="124"/>
      <c r="TIF41"/>
      <c r="TIG41" s="124"/>
      <c r="TIH41"/>
      <c r="TII41" s="124"/>
      <c r="TIJ41"/>
      <c r="TIK41" s="124"/>
      <c r="TIL41"/>
      <c r="TIM41" s="124"/>
      <c r="TIN41"/>
      <c r="TIO41" s="124"/>
      <c r="TIP41"/>
      <c r="TIQ41" s="124"/>
      <c r="TIR41"/>
      <c r="TIS41" s="124"/>
      <c r="TIT41"/>
      <c r="TIU41" s="124"/>
      <c r="TIV41"/>
      <c r="TIW41" s="124"/>
      <c r="TIX41"/>
      <c r="TIY41" s="124"/>
      <c r="TIZ41"/>
      <c r="TJA41" s="124"/>
      <c r="TJB41"/>
      <c r="TJC41" s="124"/>
      <c r="TJD41"/>
      <c r="TJE41" s="124"/>
      <c r="TJF41"/>
      <c r="TJG41" s="124"/>
      <c r="TJH41"/>
      <c r="TJI41" s="124"/>
      <c r="TJJ41"/>
      <c r="TJK41" s="124"/>
      <c r="TJL41"/>
      <c r="TJM41" s="124"/>
      <c r="TJN41"/>
      <c r="TJO41" s="124"/>
      <c r="TJP41"/>
      <c r="TJQ41" s="124"/>
      <c r="TJR41"/>
      <c r="TJS41" s="124"/>
      <c r="TJT41"/>
      <c r="TJU41" s="124"/>
      <c r="TJV41"/>
      <c r="TJW41" s="124"/>
      <c r="TJX41"/>
      <c r="TJY41" s="124"/>
      <c r="TJZ41"/>
      <c r="TKA41" s="124"/>
      <c r="TKB41"/>
      <c r="TKC41" s="124"/>
      <c r="TKD41"/>
      <c r="TKE41" s="124"/>
      <c r="TKF41"/>
      <c r="TKG41" s="124"/>
      <c r="TKH41"/>
      <c r="TKI41" s="124"/>
      <c r="TKJ41"/>
      <c r="TKK41" s="124"/>
      <c r="TKL41"/>
      <c r="TKM41" s="124"/>
      <c r="TKN41"/>
      <c r="TKO41" s="124"/>
      <c r="TKP41"/>
      <c r="TKQ41" s="124"/>
      <c r="TKR41"/>
      <c r="TKS41" s="124"/>
      <c r="TKT41"/>
      <c r="TKU41" s="124"/>
      <c r="TKV41"/>
      <c r="TKW41" s="124"/>
      <c r="TKX41"/>
      <c r="TKY41" s="124"/>
      <c r="TKZ41"/>
      <c r="TLA41" s="124"/>
      <c r="TLB41"/>
      <c r="TLC41" s="124"/>
      <c r="TLD41"/>
      <c r="TLE41" s="124"/>
      <c r="TLF41"/>
      <c r="TLG41" s="124"/>
      <c r="TLH41"/>
      <c r="TLI41" s="124"/>
      <c r="TLJ41"/>
      <c r="TLK41" s="124"/>
      <c r="TLL41"/>
      <c r="TLM41" s="124"/>
      <c r="TLN41"/>
      <c r="TLO41" s="124"/>
      <c r="TLP41"/>
      <c r="TLQ41" s="124"/>
      <c r="TLR41"/>
      <c r="TLS41" s="124"/>
      <c r="TLT41"/>
      <c r="TLU41" s="124"/>
      <c r="TLV41"/>
      <c r="TLW41" s="124"/>
      <c r="TLX41"/>
      <c r="TLY41" s="124"/>
      <c r="TLZ41"/>
      <c r="TMA41" s="124"/>
      <c r="TMB41"/>
      <c r="TMC41" s="124"/>
      <c r="TMD41"/>
      <c r="TME41" s="124"/>
      <c r="TMF41"/>
      <c r="TMG41" s="124"/>
      <c r="TMH41"/>
      <c r="TMI41" s="124"/>
      <c r="TMJ41"/>
      <c r="TMK41" s="124"/>
      <c r="TML41"/>
      <c r="TMM41" s="124"/>
      <c r="TMN41"/>
      <c r="TMO41" s="124"/>
      <c r="TMP41"/>
      <c r="TMQ41" s="124"/>
      <c r="TMR41"/>
      <c r="TMS41" s="124"/>
      <c r="TMT41"/>
      <c r="TMU41" s="124"/>
      <c r="TMV41"/>
      <c r="TMW41" s="124"/>
      <c r="TMX41"/>
      <c r="TMY41" s="124"/>
      <c r="TMZ41"/>
      <c r="TNA41" s="124"/>
      <c r="TNB41"/>
      <c r="TNC41" s="124"/>
      <c r="TND41"/>
      <c r="TNE41" s="124"/>
      <c r="TNF41"/>
      <c r="TNG41" s="124"/>
      <c r="TNH41"/>
      <c r="TNI41" s="124"/>
      <c r="TNJ41"/>
      <c r="TNK41" s="124"/>
      <c r="TNL41"/>
      <c r="TNM41" s="124"/>
      <c r="TNN41"/>
      <c r="TNO41" s="124"/>
      <c r="TNP41"/>
      <c r="TNQ41" s="124"/>
      <c r="TNR41"/>
      <c r="TNS41" s="124"/>
      <c r="TNT41"/>
      <c r="TNU41" s="124"/>
      <c r="TNV41"/>
      <c r="TNW41" s="124"/>
      <c r="TNX41"/>
      <c r="TNY41" s="124"/>
      <c r="TNZ41"/>
      <c r="TOA41" s="124"/>
      <c r="TOB41"/>
      <c r="TOC41" s="124"/>
      <c r="TOD41"/>
      <c r="TOE41" s="124"/>
      <c r="TOF41"/>
      <c r="TOG41" s="124"/>
      <c r="TOH41"/>
      <c r="TOI41" s="124"/>
      <c r="TOJ41"/>
      <c r="TOK41" s="124"/>
      <c r="TOL41"/>
      <c r="TOM41" s="124"/>
      <c r="TON41"/>
      <c r="TOO41" s="124"/>
      <c r="TOP41"/>
      <c r="TOQ41" s="124"/>
      <c r="TOR41"/>
      <c r="TOS41" s="124"/>
      <c r="TOT41"/>
      <c r="TOU41" s="124"/>
      <c r="TOV41"/>
      <c r="TOW41" s="124"/>
      <c r="TOX41"/>
      <c r="TOY41" s="124"/>
      <c r="TOZ41"/>
      <c r="TPA41" s="124"/>
      <c r="TPB41"/>
      <c r="TPC41" s="124"/>
      <c r="TPD41"/>
      <c r="TPE41" s="124"/>
      <c r="TPF41"/>
      <c r="TPG41" s="124"/>
      <c r="TPH41"/>
      <c r="TPI41" s="124"/>
      <c r="TPJ41"/>
      <c r="TPK41" s="124"/>
      <c r="TPL41"/>
      <c r="TPM41" s="124"/>
      <c r="TPN41"/>
      <c r="TPO41" s="124"/>
      <c r="TPP41"/>
      <c r="TPQ41" s="124"/>
      <c r="TPR41"/>
      <c r="TPS41" s="124"/>
      <c r="TPT41"/>
      <c r="TPU41" s="124"/>
      <c r="TPV41"/>
      <c r="TPW41" s="124"/>
      <c r="TPX41"/>
      <c r="TPY41" s="124"/>
      <c r="TPZ41"/>
      <c r="TQA41" s="124"/>
      <c r="TQB41"/>
      <c r="TQC41" s="124"/>
      <c r="TQD41"/>
      <c r="TQE41" s="124"/>
      <c r="TQF41"/>
      <c r="TQG41" s="124"/>
      <c r="TQH41"/>
      <c r="TQI41" s="124"/>
      <c r="TQJ41"/>
      <c r="TQK41" s="124"/>
      <c r="TQL41"/>
      <c r="TQM41" s="124"/>
      <c r="TQN41"/>
      <c r="TQO41" s="124"/>
      <c r="TQP41"/>
      <c r="TQQ41" s="124"/>
      <c r="TQR41"/>
      <c r="TQS41" s="124"/>
      <c r="TQT41"/>
      <c r="TQU41" s="124"/>
      <c r="TQV41"/>
      <c r="TQW41" s="124"/>
      <c r="TQX41"/>
      <c r="TQY41" s="124"/>
      <c r="TQZ41"/>
      <c r="TRA41" s="124"/>
      <c r="TRB41"/>
      <c r="TRC41" s="124"/>
      <c r="TRD41"/>
      <c r="TRE41" s="124"/>
      <c r="TRF41"/>
      <c r="TRG41" s="124"/>
      <c r="TRH41"/>
      <c r="TRI41" s="124"/>
      <c r="TRJ41"/>
      <c r="TRK41" s="124"/>
      <c r="TRL41"/>
      <c r="TRM41" s="124"/>
      <c r="TRN41"/>
      <c r="TRO41" s="124"/>
      <c r="TRP41"/>
      <c r="TRQ41" s="124"/>
      <c r="TRR41"/>
      <c r="TRS41" s="124"/>
      <c r="TRT41"/>
      <c r="TRU41" s="124"/>
      <c r="TRV41"/>
      <c r="TRW41" s="124"/>
      <c r="TRX41"/>
      <c r="TRY41" s="124"/>
      <c r="TRZ41"/>
      <c r="TSA41" s="124"/>
      <c r="TSB41"/>
      <c r="TSC41" s="124"/>
      <c r="TSD41"/>
      <c r="TSE41" s="124"/>
      <c r="TSF41"/>
      <c r="TSG41" s="124"/>
      <c r="TSH41"/>
      <c r="TSI41" s="124"/>
      <c r="TSJ41"/>
      <c r="TSK41" s="124"/>
      <c r="TSL41"/>
      <c r="TSM41" s="124"/>
      <c r="TSN41"/>
      <c r="TSO41" s="124"/>
      <c r="TSP41"/>
      <c r="TSQ41" s="124"/>
      <c r="TSR41"/>
      <c r="TSS41" s="124"/>
      <c r="TST41"/>
      <c r="TSU41" s="124"/>
      <c r="TSV41"/>
      <c r="TSW41" s="124"/>
      <c r="TSX41"/>
      <c r="TSY41" s="124"/>
      <c r="TSZ41"/>
      <c r="TTA41" s="124"/>
      <c r="TTB41"/>
      <c r="TTC41" s="124"/>
      <c r="TTD41"/>
      <c r="TTE41" s="124"/>
      <c r="TTF41"/>
      <c r="TTG41" s="124"/>
      <c r="TTH41"/>
      <c r="TTI41" s="124"/>
      <c r="TTJ41"/>
      <c r="TTK41" s="124"/>
      <c r="TTL41"/>
      <c r="TTM41" s="124"/>
      <c r="TTN41"/>
      <c r="TTO41" s="124"/>
      <c r="TTP41"/>
      <c r="TTQ41" s="124"/>
      <c r="TTR41"/>
      <c r="TTS41" s="124"/>
      <c r="TTT41"/>
      <c r="TTU41" s="124"/>
      <c r="TTV41"/>
      <c r="TTW41" s="124"/>
      <c r="TTX41"/>
      <c r="TTY41" s="124"/>
      <c r="TTZ41"/>
      <c r="TUA41" s="124"/>
      <c r="TUB41"/>
      <c r="TUC41" s="124"/>
      <c r="TUD41"/>
      <c r="TUE41" s="124"/>
      <c r="TUF41"/>
      <c r="TUG41" s="124"/>
      <c r="TUH41"/>
      <c r="TUI41" s="124"/>
      <c r="TUJ41"/>
      <c r="TUK41" s="124"/>
      <c r="TUL41"/>
      <c r="TUM41" s="124"/>
      <c r="TUN41"/>
      <c r="TUO41" s="124"/>
      <c r="TUP41"/>
      <c r="TUQ41" s="124"/>
      <c r="TUR41"/>
      <c r="TUS41" s="124"/>
      <c r="TUT41"/>
      <c r="TUU41" s="124"/>
      <c r="TUV41"/>
      <c r="TUW41" s="124"/>
      <c r="TUX41"/>
      <c r="TUY41" s="124"/>
      <c r="TUZ41"/>
      <c r="TVA41" s="124"/>
      <c r="TVB41"/>
      <c r="TVC41" s="124"/>
      <c r="TVD41"/>
      <c r="TVE41" s="124"/>
      <c r="TVF41"/>
      <c r="TVG41" s="124"/>
      <c r="TVH41"/>
      <c r="TVI41" s="124"/>
      <c r="TVJ41"/>
      <c r="TVK41" s="124"/>
      <c r="TVL41"/>
      <c r="TVM41" s="124"/>
      <c r="TVN41"/>
      <c r="TVO41" s="124"/>
      <c r="TVP41"/>
      <c r="TVQ41" s="124"/>
      <c r="TVR41"/>
      <c r="TVS41" s="124"/>
      <c r="TVT41"/>
      <c r="TVU41" s="124"/>
      <c r="TVV41"/>
      <c r="TVW41" s="124"/>
      <c r="TVX41"/>
      <c r="TVY41" s="124"/>
      <c r="TVZ41"/>
      <c r="TWA41" s="124"/>
      <c r="TWB41"/>
      <c r="TWC41" s="124"/>
      <c r="TWD41"/>
      <c r="TWE41" s="124"/>
      <c r="TWF41"/>
      <c r="TWG41" s="124"/>
      <c r="TWH41"/>
      <c r="TWI41" s="124"/>
      <c r="TWJ41"/>
      <c r="TWK41" s="124"/>
      <c r="TWL41"/>
      <c r="TWM41" s="124"/>
      <c r="TWN41"/>
      <c r="TWO41" s="124"/>
      <c r="TWP41"/>
      <c r="TWQ41" s="124"/>
      <c r="TWR41"/>
      <c r="TWS41" s="124"/>
      <c r="TWT41"/>
      <c r="TWU41" s="124"/>
      <c r="TWV41"/>
      <c r="TWW41" s="124"/>
      <c r="TWX41"/>
      <c r="TWY41" s="124"/>
      <c r="TWZ41"/>
      <c r="TXA41" s="124"/>
      <c r="TXB41"/>
      <c r="TXC41" s="124"/>
      <c r="TXD41"/>
      <c r="TXE41" s="124"/>
      <c r="TXF41"/>
      <c r="TXG41" s="124"/>
      <c r="TXH41"/>
      <c r="TXI41" s="124"/>
      <c r="TXJ41"/>
      <c r="TXK41" s="124"/>
      <c r="TXL41"/>
      <c r="TXM41" s="124"/>
      <c r="TXN41"/>
      <c r="TXO41" s="124"/>
      <c r="TXP41"/>
      <c r="TXQ41" s="124"/>
      <c r="TXR41"/>
      <c r="TXS41" s="124"/>
      <c r="TXT41"/>
      <c r="TXU41" s="124"/>
      <c r="TXV41"/>
      <c r="TXW41" s="124"/>
      <c r="TXX41"/>
      <c r="TXY41" s="124"/>
      <c r="TXZ41"/>
      <c r="TYA41" s="124"/>
      <c r="TYB41"/>
      <c r="TYC41" s="124"/>
      <c r="TYD41"/>
      <c r="TYE41" s="124"/>
      <c r="TYF41"/>
      <c r="TYG41" s="124"/>
      <c r="TYH41"/>
      <c r="TYI41" s="124"/>
      <c r="TYJ41"/>
      <c r="TYK41" s="124"/>
      <c r="TYL41"/>
      <c r="TYM41" s="124"/>
      <c r="TYN41"/>
      <c r="TYO41" s="124"/>
      <c r="TYP41"/>
      <c r="TYQ41" s="124"/>
      <c r="TYR41"/>
      <c r="TYS41" s="124"/>
      <c r="TYT41"/>
      <c r="TYU41" s="124"/>
      <c r="TYV41"/>
      <c r="TYW41" s="124"/>
      <c r="TYX41"/>
      <c r="TYY41" s="124"/>
      <c r="TYZ41"/>
      <c r="TZA41" s="124"/>
      <c r="TZB41"/>
      <c r="TZC41" s="124"/>
      <c r="TZD41"/>
      <c r="TZE41" s="124"/>
      <c r="TZF41"/>
      <c r="TZG41" s="124"/>
      <c r="TZH41"/>
      <c r="TZI41" s="124"/>
      <c r="TZJ41"/>
      <c r="TZK41" s="124"/>
      <c r="TZL41"/>
      <c r="TZM41" s="124"/>
      <c r="TZN41"/>
      <c r="TZO41" s="124"/>
      <c r="TZP41"/>
      <c r="TZQ41" s="124"/>
      <c r="TZR41"/>
      <c r="TZS41" s="124"/>
      <c r="TZT41"/>
      <c r="TZU41" s="124"/>
      <c r="TZV41"/>
      <c r="TZW41" s="124"/>
      <c r="TZX41"/>
      <c r="TZY41" s="124"/>
      <c r="TZZ41"/>
      <c r="UAA41" s="124"/>
      <c r="UAB41"/>
      <c r="UAC41" s="124"/>
      <c r="UAD41"/>
      <c r="UAE41" s="124"/>
      <c r="UAF41"/>
      <c r="UAG41" s="124"/>
      <c r="UAH41"/>
      <c r="UAI41" s="124"/>
      <c r="UAJ41"/>
      <c r="UAK41" s="124"/>
      <c r="UAL41"/>
      <c r="UAM41" s="124"/>
      <c r="UAN41"/>
      <c r="UAO41" s="124"/>
      <c r="UAP41"/>
      <c r="UAQ41" s="124"/>
      <c r="UAR41"/>
      <c r="UAS41" s="124"/>
      <c r="UAT41"/>
      <c r="UAU41" s="124"/>
      <c r="UAV41"/>
      <c r="UAW41" s="124"/>
      <c r="UAX41"/>
      <c r="UAY41" s="124"/>
      <c r="UAZ41"/>
      <c r="UBA41" s="124"/>
      <c r="UBB41"/>
      <c r="UBC41" s="124"/>
      <c r="UBD41"/>
      <c r="UBE41" s="124"/>
      <c r="UBF41"/>
      <c r="UBG41" s="124"/>
      <c r="UBH41"/>
      <c r="UBI41" s="124"/>
      <c r="UBJ41"/>
      <c r="UBK41" s="124"/>
      <c r="UBL41"/>
      <c r="UBM41" s="124"/>
      <c r="UBN41"/>
      <c r="UBO41" s="124"/>
      <c r="UBP41"/>
      <c r="UBQ41" s="124"/>
      <c r="UBR41"/>
      <c r="UBS41" s="124"/>
      <c r="UBT41"/>
      <c r="UBU41" s="124"/>
      <c r="UBV41"/>
      <c r="UBW41" s="124"/>
      <c r="UBX41"/>
      <c r="UBY41" s="124"/>
      <c r="UBZ41"/>
      <c r="UCA41" s="124"/>
      <c r="UCB41"/>
      <c r="UCC41" s="124"/>
      <c r="UCD41"/>
      <c r="UCE41" s="124"/>
      <c r="UCF41"/>
      <c r="UCG41" s="124"/>
      <c r="UCH41"/>
      <c r="UCI41" s="124"/>
      <c r="UCJ41"/>
      <c r="UCK41" s="124"/>
      <c r="UCL41"/>
      <c r="UCM41" s="124"/>
      <c r="UCN41"/>
      <c r="UCO41" s="124"/>
      <c r="UCP41"/>
      <c r="UCQ41" s="124"/>
      <c r="UCR41"/>
      <c r="UCS41" s="124"/>
      <c r="UCT41"/>
      <c r="UCU41" s="124"/>
      <c r="UCV41"/>
      <c r="UCW41" s="124"/>
      <c r="UCX41"/>
      <c r="UCY41" s="124"/>
      <c r="UCZ41"/>
      <c r="UDA41" s="124"/>
      <c r="UDB41"/>
      <c r="UDC41" s="124"/>
      <c r="UDD41"/>
      <c r="UDE41" s="124"/>
      <c r="UDF41"/>
      <c r="UDG41" s="124"/>
      <c r="UDH41"/>
      <c r="UDI41" s="124"/>
      <c r="UDJ41"/>
      <c r="UDK41" s="124"/>
      <c r="UDL41"/>
      <c r="UDM41" s="124"/>
      <c r="UDN41"/>
      <c r="UDO41" s="124"/>
      <c r="UDP41"/>
      <c r="UDQ41" s="124"/>
      <c r="UDR41"/>
      <c r="UDS41" s="124"/>
      <c r="UDT41"/>
      <c r="UDU41" s="124"/>
      <c r="UDV41"/>
      <c r="UDW41" s="124"/>
      <c r="UDX41"/>
      <c r="UDY41" s="124"/>
      <c r="UDZ41"/>
      <c r="UEA41" s="124"/>
      <c r="UEB41"/>
      <c r="UEC41" s="124"/>
      <c r="UED41"/>
      <c r="UEE41" s="124"/>
      <c r="UEF41"/>
      <c r="UEG41" s="124"/>
      <c r="UEH41"/>
      <c r="UEI41" s="124"/>
      <c r="UEJ41"/>
      <c r="UEK41" s="124"/>
      <c r="UEL41"/>
      <c r="UEM41" s="124"/>
      <c r="UEN41"/>
      <c r="UEO41" s="124"/>
      <c r="UEP41"/>
      <c r="UEQ41" s="124"/>
      <c r="UER41"/>
      <c r="UES41" s="124"/>
      <c r="UET41"/>
      <c r="UEU41" s="124"/>
      <c r="UEV41"/>
      <c r="UEW41" s="124"/>
      <c r="UEX41"/>
      <c r="UEY41" s="124"/>
      <c r="UEZ41"/>
      <c r="UFA41" s="124"/>
      <c r="UFB41"/>
      <c r="UFC41" s="124"/>
      <c r="UFD41"/>
      <c r="UFE41" s="124"/>
      <c r="UFF41"/>
      <c r="UFG41" s="124"/>
      <c r="UFH41"/>
      <c r="UFI41" s="124"/>
      <c r="UFJ41"/>
      <c r="UFK41" s="124"/>
      <c r="UFL41"/>
      <c r="UFM41" s="124"/>
      <c r="UFN41"/>
      <c r="UFO41" s="124"/>
      <c r="UFP41"/>
      <c r="UFQ41" s="124"/>
      <c r="UFR41"/>
      <c r="UFS41" s="124"/>
      <c r="UFT41"/>
      <c r="UFU41" s="124"/>
      <c r="UFV41"/>
      <c r="UFW41" s="124"/>
      <c r="UFX41"/>
      <c r="UFY41" s="124"/>
      <c r="UFZ41"/>
      <c r="UGA41" s="124"/>
      <c r="UGB41"/>
      <c r="UGC41" s="124"/>
      <c r="UGD41"/>
      <c r="UGE41" s="124"/>
      <c r="UGF41"/>
      <c r="UGG41" s="124"/>
      <c r="UGH41"/>
      <c r="UGI41" s="124"/>
      <c r="UGJ41"/>
      <c r="UGK41" s="124"/>
      <c r="UGL41"/>
      <c r="UGM41" s="124"/>
      <c r="UGN41"/>
      <c r="UGO41" s="124"/>
      <c r="UGP41"/>
      <c r="UGQ41" s="124"/>
      <c r="UGR41"/>
      <c r="UGS41" s="124"/>
      <c r="UGT41"/>
      <c r="UGU41" s="124"/>
      <c r="UGV41"/>
      <c r="UGW41" s="124"/>
      <c r="UGX41"/>
      <c r="UGY41" s="124"/>
      <c r="UGZ41"/>
      <c r="UHA41" s="124"/>
      <c r="UHB41"/>
      <c r="UHC41" s="124"/>
      <c r="UHD41"/>
      <c r="UHE41" s="124"/>
      <c r="UHF41"/>
      <c r="UHG41" s="124"/>
      <c r="UHH41"/>
      <c r="UHI41" s="124"/>
      <c r="UHJ41"/>
      <c r="UHK41" s="124"/>
      <c r="UHL41"/>
      <c r="UHM41" s="124"/>
      <c r="UHN41"/>
      <c r="UHO41" s="124"/>
      <c r="UHP41"/>
      <c r="UHQ41" s="124"/>
      <c r="UHR41"/>
      <c r="UHS41" s="124"/>
      <c r="UHT41"/>
      <c r="UHU41" s="124"/>
      <c r="UHV41"/>
      <c r="UHW41" s="124"/>
      <c r="UHX41"/>
      <c r="UHY41" s="124"/>
      <c r="UHZ41"/>
      <c r="UIA41" s="124"/>
      <c r="UIB41"/>
      <c r="UIC41" s="124"/>
      <c r="UID41"/>
      <c r="UIE41" s="124"/>
      <c r="UIF41"/>
      <c r="UIG41" s="124"/>
      <c r="UIH41"/>
      <c r="UII41" s="124"/>
      <c r="UIJ41"/>
      <c r="UIK41" s="124"/>
      <c r="UIL41"/>
      <c r="UIM41" s="124"/>
      <c r="UIN41"/>
      <c r="UIO41" s="124"/>
      <c r="UIP41"/>
      <c r="UIQ41" s="124"/>
      <c r="UIR41"/>
      <c r="UIS41" s="124"/>
      <c r="UIT41"/>
      <c r="UIU41" s="124"/>
      <c r="UIV41"/>
      <c r="UIW41" s="124"/>
      <c r="UIX41"/>
      <c r="UIY41" s="124"/>
      <c r="UIZ41"/>
      <c r="UJA41" s="124"/>
      <c r="UJB41"/>
      <c r="UJC41" s="124"/>
      <c r="UJD41"/>
      <c r="UJE41" s="124"/>
      <c r="UJF41"/>
      <c r="UJG41" s="124"/>
      <c r="UJH41"/>
      <c r="UJI41" s="124"/>
      <c r="UJJ41"/>
      <c r="UJK41" s="124"/>
      <c r="UJL41"/>
      <c r="UJM41" s="124"/>
      <c r="UJN41"/>
      <c r="UJO41" s="124"/>
      <c r="UJP41"/>
      <c r="UJQ41" s="124"/>
      <c r="UJR41"/>
      <c r="UJS41" s="124"/>
      <c r="UJT41"/>
      <c r="UJU41" s="124"/>
      <c r="UJV41"/>
      <c r="UJW41" s="124"/>
      <c r="UJX41"/>
      <c r="UJY41" s="124"/>
      <c r="UJZ41"/>
      <c r="UKA41" s="124"/>
      <c r="UKB41"/>
      <c r="UKC41" s="124"/>
      <c r="UKD41"/>
      <c r="UKE41" s="124"/>
      <c r="UKF41"/>
      <c r="UKG41" s="124"/>
      <c r="UKH41"/>
      <c r="UKI41" s="124"/>
      <c r="UKJ41"/>
      <c r="UKK41" s="124"/>
      <c r="UKL41"/>
      <c r="UKM41" s="124"/>
      <c r="UKN41"/>
      <c r="UKO41" s="124"/>
      <c r="UKP41"/>
      <c r="UKQ41" s="124"/>
      <c r="UKR41"/>
      <c r="UKS41" s="124"/>
      <c r="UKT41"/>
      <c r="UKU41" s="124"/>
      <c r="UKV41"/>
      <c r="UKW41" s="124"/>
      <c r="UKX41"/>
      <c r="UKY41" s="124"/>
      <c r="UKZ41"/>
      <c r="ULA41" s="124"/>
      <c r="ULB41"/>
      <c r="ULC41" s="124"/>
      <c r="ULD41"/>
      <c r="ULE41" s="124"/>
      <c r="ULF41"/>
      <c r="ULG41" s="124"/>
      <c r="ULH41"/>
      <c r="ULI41" s="124"/>
      <c r="ULJ41"/>
      <c r="ULK41" s="124"/>
      <c r="ULL41"/>
      <c r="ULM41" s="124"/>
      <c r="ULN41"/>
      <c r="ULO41" s="124"/>
      <c r="ULP41"/>
      <c r="ULQ41" s="124"/>
      <c r="ULR41"/>
      <c r="ULS41" s="124"/>
      <c r="ULT41"/>
      <c r="ULU41" s="124"/>
      <c r="ULV41"/>
      <c r="ULW41" s="124"/>
      <c r="ULX41"/>
      <c r="ULY41" s="124"/>
      <c r="ULZ41"/>
      <c r="UMA41" s="124"/>
      <c r="UMB41"/>
      <c r="UMC41" s="124"/>
      <c r="UMD41"/>
      <c r="UME41" s="124"/>
      <c r="UMF41"/>
      <c r="UMG41" s="124"/>
      <c r="UMH41"/>
      <c r="UMI41" s="124"/>
      <c r="UMJ41"/>
      <c r="UMK41" s="124"/>
      <c r="UML41"/>
      <c r="UMM41" s="124"/>
      <c r="UMN41"/>
      <c r="UMO41" s="124"/>
      <c r="UMP41"/>
      <c r="UMQ41" s="124"/>
      <c r="UMR41"/>
      <c r="UMS41" s="124"/>
      <c r="UMT41"/>
      <c r="UMU41" s="124"/>
      <c r="UMV41"/>
      <c r="UMW41" s="124"/>
      <c r="UMX41"/>
      <c r="UMY41" s="124"/>
      <c r="UMZ41"/>
      <c r="UNA41" s="124"/>
      <c r="UNB41"/>
      <c r="UNC41" s="124"/>
      <c r="UND41"/>
      <c r="UNE41" s="124"/>
      <c r="UNF41"/>
      <c r="UNG41" s="124"/>
      <c r="UNH41"/>
      <c r="UNI41" s="124"/>
      <c r="UNJ41"/>
      <c r="UNK41" s="124"/>
      <c r="UNL41"/>
      <c r="UNM41" s="124"/>
      <c r="UNN41"/>
      <c r="UNO41" s="124"/>
      <c r="UNP41"/>
      <c r="UNQ41" s="124"/>
      <c r="UNR41"/>
      <c r="UNS41" s="124"/>
      <c r="UNT41"/>
      <c r="UNU41" s="124"/>
      <c r="UNV41"/>
      <c r="UNW41" s="124"/>
      <c r="UNX41"/>
      <c r="UNY41" s="124"/>
      <c r="UNZ41"/>
      <c r="UOA41" s="124"/>
      <c r="UOB41"/>
      <c r="UOC41" s="124"/>
      <c r="UOD41"/>
      <c r="UOE41" s="124"/>
      <c r="UOF41"/>
      <c r="UOG41" s="124"/>
      <c r="UOH41"/>
      <c r="UOI41" s="124"/>
      <c r="UOJ41"/>
      <c r="UOK41" s="124"/>
      <c r="UOL41"/>
      <c r="UOM41" s="124"/>
      <c r="UON41"/>
      <c r="UOO41" s="124"/>
      <c r="UOP41"/>
      <c r="UOQ41" s="124"/>
      <c r="UOR41"/>
      <c r="UOS41" s="124"/>
      <c r="UOT41"/>
      <c r="UOU41" s="124"/>
      <c r="UOV41"/>
      <c r="UOW41" s="124"/>
      <c r="UOX41"/>
      <c r="UOY41" s="124"/>
      <c r="UOZ41"/>
      <c r="UPA41" s="124"/>
      <c r="UPB41"/>
      <c r="UPC41" s="124"/>
      <c r="UPD41"/>
      <c r="UPE41" s="124"/>
      <c r="UPF41"/>
      <c r="UPG41" s="124"/>
      <c r="UPH41"/>
      <c r="UPI41" s="124"/>
      <c r="UPJ41"/>
      <c r="UPK41" s="124"/>
      <c r="UPL41"/>
      <c r="UPM41" s="124"/>
      <c r="UPN41"/>
      <c r="UPO41" s="124"/>
      <c r="UPP41"/>
      <c r="UPQ41" s="124"/>
      <c r="UPR41"/>
      <c r="UPS41" s="124"/>
      <c r="UPT41"/>
      <c r="UPU41" s="124"/>
      <c r="UPV41"/>
      <c r="UPW41" s="124"/>
      <c r="UPX41"/>
      <c r="UPY41" s="124"/>
      <c r="UPZ41"/>
      <c r="UQA41" s="124"/>
      <c r="UQB41"/>
      <c r="UQC41" s="124"/>
      <c r="UQD41"/>
      <c r="UQE41" s="124"/>
      <c r="UQF41"/>
      <c r="UQG41" s="124"/>
      <c r="UQH41"/>
      <c r="UQI41" s="124"/>
      <c r="UQJ41"/>
      <c r="UQK41" s="124"/>
      <c r="UQL41"/>
      <c r="UQM41" s="124"/>
      <c r="UQN41"/>
      <c r="UQO41" s="124"/>
      <c r="UQP41"/>
      <c r="UQQ41" s="124"/>
      <c r="UQR41"/>
      <c r="UQS41" s="124"/>
      <c r="UQT41"/>
      <c r="UQU41" s="124"/>
      <c r="UQV41"/>
      <c r="UQW41" s="124"/>
      <c r="UQX41"/>
      <c r="UQY41" s="124"/>
      <c r="UQZ41"/>
      <c r="URA41" s="124"/>
      <c r="URB41"/>
      <c r="URC41" s="124"/>
      <c r="URD41"/>
      <c r="URE41" s="124"/>
      <c r="URF41"/>
      <c r="URG41" s="124"/>
      <c r="URH41"/>
      <c r="URI41" s="124"/>
      <c r="URJ41"/>
      <c r="URK41" s="124"/>
      <c r="URL41"/>
      <c r="URM41" s="124"/>
      <c r="URN41"/>
      <c r="URO41" s="124"/>
      <c r="URP41"/>
      <c r="URQ41" s="124"/>
      <c r="URR41"/>
      <c r="URS41" s="124"/>
      <c r="URT41"/>
      <c r="URU41" s="124"/>
      <c r="URV41"/>
      <c r="URW41" s="124"/>
      <c r="URX41"/>
      <c r="URY41" s="124"/>
      <c r="URZ41"/>
      <c r="USA41" s="124"/>
      <c r="USB41"/>
      <c r="USC41" s="124"/>
      <c r="USD41"/>
      <c r="USE41" s="124"/>
      <c r="USF41"/>
      <c r="USG41" s="124"/>
      <c r="USH41"/>
      <c r="USI41" s="124"/>
      <c r="USJ41"/>
      <c r="USK41" s="124"/>
      <c r="USL41"/>
      <c r="USM41" s="124"/>
      <c r="USN41"/>
      <c r="USO41" s="124"/>
      <c r="USP41"/>
      <c r="USQ41" s="124"/>
      <c r="USR41"/>
      <c r="USS41" s="124"/>
      <c r="UST41"/>
      <c r="USU41" s="124"/>
      <c r="USV41"/>
      <c r="USW41" s="124"/>
      <c r="USX41"/>
      <c r="USY41" s="124"/>
      <c r="USZ41"/>
      <c r="UTA41" s="124"/>
      <c r="UTB41"/>
      <c r="UTC41" s="124"/>
      <c r="UTD41"/>
      <c r="UTE41" s="124"/>
      <c r="UTF41"/>
      <c r="UTG41" s="124"/>
      <c r="UTH41"/>
      <c r="UTI41" s="124"/>
      <c r="UTJ41"/>
      <c r="UTK41" s="124"/>
      <c r="UTL41"/>
      <c r="UTM41" s="124"/>
      <c r="UTN41"/>
      <c r="UTO41" s="124"/>
      <c r="UTP41"/>
      <c r="UTQ41" s="124"/>
      <c r="UTR41"/>
      <c r="UTS41" s="124"/>
      <c r="UTT41"/>
      <c r="UTU41" s="124"/>
      <c r="UTV41"/>
      <c r="UTW41" s="124"/>
      <c r="UTX41"/>
      <c r="UTY41" s="124"/>
      <c r="UTZ41"/>
      <c r="UUA41" s="124"/>
      <c r="UUB41"/>
      <c r="UUC41" s="124"/>
      <c r="UUD41"/>
      <c r="UUE41" s="124"/>
      <c r="UUF41"/>
      <c r="UUG41" s="124"/>
      <c r="UUH41"/>
      <c r="UUI41" s="124"/>
      <c r="UUJ41"/>
      <c r="UUK41" s="124"/>
      <c r="UUL41"/>
      <c r="UUM41" s="124"/>
      <c r="UUN41"/>
      <c r="UUO41" s="124"/>
      <c r="UUP41"/>
      <c r="UUQ41" s="124"/>
      <c r="UUR41"/>
      <c r="UUS41" s="124"/>
      <c r="UUT41"/>
      <c r="UUU41" s="124"/>
      <c r="UUV41"/>
      <c r="UUW41" s="124"/>
      <c r="UUX41"/>
      <c r="UUY41" s="124"/>
      <c r="UUZ41"/>
      <c r="UVA41" s="124"/>
      <c r="UVB41"/>
      <c r="UVC41" s="124"/>
      <c r="UVD41"/>
      <c r="UVE41" s="124"/>
      <c r="UVF41"/>
      <c r="UVG41" s="124"/>
      <c r="UVH41"/>
      <c r="UVI41" s="124"/>
      <c r="UVJ41"/>
      <c r="UVK41" s="124"/>
      <c r="UVL41"/>
      <c r="UVM41" s="124"/>
      <c r="UVN41"/>
      <c r="UVO41" s="124"/>
      <c r="UVP41"/>
      <c r="UVQ41" s="124"/>
      <c r="UVR41"/>
      <c r="UVS41" s="124"/>
      <c r="UVT41"/>
      <c r="UVU41" s="124"/>
      <c r="UVV41"/>
      <c r="UVW41" s="124"/>
      <c r="UVX41"/>
      <c r="UVY41" s="124"/>
      <c r="UVZ41"/>
      <c r="UWA41" s="124"/>
      <c r="UWB41"/>
      <c r="UWC41" s="124"/>
      <c r="UWD41"/>
      <c r="UWE41" s="124"/>
      <c r="UWF41"/>
      <c r="UWG41" s="124"/>
      <c r="UWH41"/>
      <c r="UWI41" s="124"/>
      <c r="UWJ41"/>
      <c r="UWK41" s="124"/>
      <c r="UWL41"/>
      <c r="UWM41" s="124"/>
      <c r="UWN41"/>
      <c r="UWO41" s="124"/>
      <c r="UWP41"/>
      <c r="UWQ41" s="124"/>
      <c r="UWR41"/>
      <c r="UWS41" s="124"/>
      <c r="UWT41"/>
      <c r="UWU41" s="124"/>
      <c r="UWV41"/>
      <c r="UWW41" s="124"/>
      <c r="UWX41"/>
      <c r="UWY41" s="124"/>
      <c r="UWZ41"/>
      <c r="UXA41" s="124"/>
      <c r="UXB41"/>
      <c r="UXC41" s="124"/>
      <c r="UXD41"/>
      <c r="UXE41" s="124"/>
      <c r="UXF41"/>
      <c r="UXG41" s="124"/>
      <c r="UXH41"/>
      <c r="UXI41" s="124"/>
      <c r="UXJ41"/>
      <c r="UXK41" s="124"/>
      <c r="UXL41"/>
      <c r="UXM41" s="124"/>
      <c r="UXN41"/>
      <c r="UXO41" s="124"/>
      <c r="UXP41"/>
      <c r="UXQ41" s="124"/>
      <c r="UXR41"/>
      <c r="UXS41" s="124"/>
      <c r="UXT41"/>
      <c r="UXU41" s="124"/>
      <c r="UXV41"/>
      <c r="UXW41" s="124"/>
      <c r="UXX41"/>
      <c r="UXY41" s="124"/>
      <c r="UXZ41"/>
      <c r="UYA41" s="124"/>
      <c r="UYB41"/>
      <c r="UYC41" s="124"/>
      <c r="UYD41"/>
      <c r="UYE41" s="124"/>
      <c r="UYF41"/>
      <c r="UYG41" s="124"/>
      <c r="UYH41"/>
      <c r="UYI41" s="124"/>
      <c r="UYJ41"/>
      <c r="UYK41" s="124"/>
      <c r="UYL41"/>
      <c r="UYM41" s="124"/>
      <c r="UYN41"/>
      <c r="UYO41" s="124"/>
      <c r="UYP41"/>
      <c r="UYQ41" s="124"/>
      <c r="UYR41"/>
      <c r="UYS41" s="124"/>
      <c r="UYT41"/>
      <c r="UYU41" s="124"/>
      <c r="UYV41"/>
      <c r="UYW41" s="124"/>
      <c r="UYX41"/>
      <c r="UYY41" s="124"/>
      <c r="UYZ41"/>
      <c r="UZA41" s="124"/>
      <c r="UZB41"/>
      <c r="UZC41" s="124"/>
      <c r="UZD41"/>
      <c r="UZE41" s="124"/>
      <c r="UZF41"/>
      <c r="UZG41" s="124"/>
      <c r="UZH41"/>
      <c r="UZI41" s="124"/>
      <c r="UZJ41"/>
      <c r="UZK41" s="124"/>
      <c r="UZL41"/>
      <c r="UZM41" s="124"/>
      <c r="UZN41"/>
      <c r="UZO41" s="124"/>
      <c r="UZP41"/>
      <c r="UZQ41" s="124"/>
      <c r="UZR41"/>
      <c r="UZS41" s="124"/>
      <c r="UZT41"/>
      <c r="UZU41" s="124"/>
      <c r="UZV41"/>
      <c r="UZW41" s="124"/>
      <c r="UZX41"/>
      <c r="UZY41" s="124"/>
      <c r="UZZ41"/>
      <c r="VAA41" s="124"/>
      <c r="VAB41"/>
      <c r="VAC41" s="124"/>
      <c r="VAD41"/>
      <c r="VAE41" s="124"/>
      <c r="VAF41"/>
      <c r="VAG41" s="124"/>
      <c r="VAH41"/>
      <c r="VAI41" s="124"/>
      <c r="VAJ41"/>
      <c r="VAK41" s="124"/>
      <c r="VAL41"/>
      <c r="VAM41" s="124"/>
      <c r="VAN41"/>
      <c r="VAO41" s="124"/>
      <c r="VAP41"/>
      <c r="VAQ41" s="124"/>
      <c r="VAR41"/>
      <c r="VAS41" s="124"/>
      <c r="VAT41"/>
      <c r="VAU41" s="124"/>
      <c r="VAV41"/>
      <c r="VAW41" s="124"/>
      <c r="VAX41"/>
      <c r="VAY41" s="124"/>
      <c r="VAZ41"/>
      <c r="VBA41" s="124"/>
      <c r="VBB41"/>
      <c r="VBC41" s="124"/>
      <c r="VBD41"/>
      <c r="VBE41" s="124"/>
      <c r="VBF41"/>
      <c r="VBG41" s="124"/>
      <c r="VBH41"/>
      <c r="VBI41" s="124"/>
      <c r="VBJ41"/>
      <c r="VBK41" s="124"/>
      <c r="VBL41"/>
      <c r="VBM41" s="124"/>
      <c r="VBN41"/>
      <c r="VBO41" s="124"/>
      <c r="VBP41"/>
      <c r="VBQ41" s="124"/>
      <c r="VBR41"/>
      <c r="VBS41" s="124"/>
      <c r="VBT41"/>
      <c r="VBU41" s="124"/>
      <c r="VBV41"/>
      <c r="VBW41" s="124"/>
      <c r="VBX41"/>
      <c r="VBY41" s="124"/>
      <c r="VBZ41"/>
      <c r="VCA41" s="124"/>
      <c r="VCB41"/>
      <c r="VCC41" s="124"/>
      <c r="VCD41"/>
      <c r="VCE41" s="124"/>
      <c r="VCF41"/>
      <c r="VCG41" s="124"/>
      <c r="VCH41"/>
      <c r="VCI41" s="124"/>
      <c r="VCJ41"/>
      <c r="VCK41" s="124"/>
      <c r="VCL41"/>
      <c r="VCM41" s="124"/>
      <c r="VCN41"/>
      <c r="VCO41" s="124"/>
      <c r="VCP41"/>
      <c r="VCQ41" s="124"/>
      <c r="VCR41"/>
      <c r="VCS41" s="124"/>
      <c r="VCT41"/>
      <c r="VCU41" s="124"/>
      <c r="VCV41"/>
      <c r="VCW41" s="124"/>
      <c r="VCX41"/>
      <c r="VCY41" s="124"/>
      <c r="VCZ41"/>
      <c r="VDA41" s="124"/>
      <c r="VDB41"/>
      <c r="VDC41" s="124"/>
      <c r="VDD41"/>
      <c r="VDE41" s="124"/>
      <c r="VDF41"/>
      <c r="VDG41" s="124"/>
      <c r="VDH41"/>
      <c r="VDI41" s="124"/>
      <c r="VDJ41"/>
      <c r="VDK41" s="124"/>
      <c r="VDL41"/>
      <c r="VDM41" s="124"/>
      <c r="VDN41"/>
      <c r="VDO41" s="124"/>
      <c r="VDP41"/>
      <c r="VDQ41" s="124"/>
      <c r="VDR41"/>
      <c r="VDS41" s="124"/>
      <c r="VDT41"/>
      <c r="VDU41" s="124"/>
      <c r="VDV41"/>
      <c r="VDW41" s="124"/>
      <c r="VDX41"/>
      <c r="VDY41" s="124"/>
      <c r="VDZ41"/>
      <c r="VEA41" s="124"/>
      <c r="VEB41"/>
      <c r="VEC41" s="124"/>
      <c r="VED41"/>
      <c r="VEE41" s="124"/>
      <c r="VEF41"/>
      <c r="VEG41" s="124"/>
      <c r="VEH41"/>
      <c r="VEI41" s="124"/>
      <c r="VEJ41"/>
      <c r="VEK41" s="124"/>
      <c r="VEL41"/>
      <c r="VEM41" s="124"/>
      <c r="VEN41"/>
      <c r="VEO41" s="124"/>
      <c r="VEP41"/>
      <c r="VEQ41" s="124"/>
      <c r="VER41"/>
      <c r="VES41" s="124"/>
      <c r="VET41"/>
      <c r="VEU41" s="124"/>
      <c r="VEV41"/>
      <c r="VEW41" s="124"/>
      <c r="VEX41"/>
      <c r="VEY41" s="124"/>
      <c r="VEZ41"/>
      <c r="VFA41" s="124"/>
      <c r="VFB41"/>
      <c r="VFC41" s="124"/>
      <c r="VFD41"/>
      <c r="VFE41" s="124"/>
      <c r="VFF41"/>
      <c r="VFG41" s="124"/>
      <c r="VFH41"/>
      <c r="VFI41" s="124"/>
      <c r="VFJ41"/>
      <c r="VFK41" s="124"/>
      <c r="VFL41"/>
      <c r="VFM41" s="124"/>
      <c r="VFN41"/>
      <c r="VFO41" s="124"/>
      <c r="VFP41"/>
      <c r="VFQ41" s="124"/>
      <c r="VFR41"/>
      <c r="VFS41" s="124"/>
      <c r="VFT41"/>
      <c r="VFU41" s="124"/>
      <c r="VFV41"/>
      <c r="VFW41" s="124"/>
      <c r="VFX41"/>
      <c r="VFY41" s="124"/>
      <c r="VFZ41"/>
      <c r="VGA41" s="124"/>
      <c r="VGB41"/>
      <c r="VGC41" s="124"/>
      <c r="VGD41"/>
      <c r="VGE41" s="124"/>
      <c r="VGF41"/>
      <c r="VGG41" s="124"/>
      <c r="VGH41"/>
      <c r="VGI41" s="124"/>
      <c r="VGJ41"/>
      <c r="VGK41" s="124"/>
      <c r="VGL41"/>
      <c r="VGM41" s="124"/>
      <c r="VGN41"/>
      <c r="VGO41" s="124"/>
      <c r="VGP41"/>
      <c r="VGQ41" s="124"/>
      <c r="VGR41"/>
      <c r="VGS41" s="124"/>
      <c r="VGT41"/>
      <c r="VGU41" s="124"/>
      <c r="VGV41"/>
      <c r="VGW41" s="124"/>
      <c r="VGX41"/>
      <c r="VGY41" s="124"/>
      <c r="VGZ41"/>
      <c r="VHA41" s="124"/>
      <c r="VHB41"/>
      <c r="VHC41" s="124"/>
      <c r="VHD41"/>
      <c r="VHE41" s="124"/>
      <c r="VHF41"/>
      <c r="VHG41" s="124"/>
      <c r="VHH41"/>
      <c r="VHI41" s="124"/>
      <c r="VHJ41"/>
      <c r="VHK41" s="124"/>
      <c r="VHL41"/>
      <c r="VHM41" s="124"/>
      <c r="VHN41"/>
      <c r="VHO41" s="124"/>
      <c r="VHP41"/>
      <c r="VHQ41" s="124"/>
      <c r="VHR41"/>
      <c r="VHS41" s="124"/>
      <c r="VHT41"/>
      <c r="VHU41" s="124"/>
      <c r="VHV41"/>
      <c r="VHW41" s="124"/>
      <c r="VHX41"/>
      <c r="VHY41" s="124"/>
      <c r="VHZ41"/>
      <c r="VIA41" s="124"/>
      <c r="VIB41"/>
      <c r="VIC41" s="124"/>
      <c r="VID41"/>
      <c r="VIE41" s="124"/>
      <c r="VIF41"/>
      <c r="VIG41" s="124"/>
      <c r="VIH41"/>
      <c r="VII41" s="124"/>
      <c r="VIJ41"/>
      <c r="VIK41" s="124"/>
      <c r="VIL41"/>
      <c r="VIM41" s="124"/>
      <c r="VIN41"/>
      <c r="VIO41" s="124"/>
      <c r="VIP41"/>
      <c r="VIQ41" s="124"/>
      <c r="VIR41"/>
      <c r="VIS41" s="124"/>
      <c r="VIT41"/>
      <c r="VIU41" s="124"/>
      <c r="VIV41"/>
      <c r="VIW41" s="124"/>
      <c r="VIX41"/>
      <c r="VIY41" s="124"/>
      <c r="VIZ41"/>
      <c r="VJA41" s="124"/>
      <c r="VJB41"/>
      <c r="VJC41" s="124"/>
      <c r="VJD41"/>
      <c r="VJE41" s="124"/>
      <c r="VJF41"/>
      <c r="VJG41" s="124"/>
      <c r="VJH41"/>
      <c r="VJI41" s="124"/>
      <c r="VJJ41"/>
      <c r="VJK41" s="124"/>
      <c r="VJL41"/>
      <c r="VJM41" s="124"/>
      <c r="VJN41"/>
      <c r="VJO41" s="124"/>
      <c r="VJP41"/>
      <c r="VJQ41" s="124"/>
      <c r="VJR41"/>
      <c r="VJS41" s="124"/>
      <c r="VJT41"/>
      <c r="VJU41" s="124"/>
      <c r="VJV41"/>
      <c r="VJW41" s="124"/>
      <c r="VJX41"/>
      <c r="VJY41" s="124"/>
      <c r="VJZ41"/>
      <c r="VKA41" s="124"/>
      <c r="VKB41"/>
      <c r="VKC41" s="124"/>
      <c r="VKD41"/>
      <c r="VKE41" s="124"/>
      <c r="VKF41"/>
      <c r="VKG41" s="124"/>
      <c r="VKH41"/>
      <c r="VKI41" s="124"/>
      <c r="VKJ41"/>
      <c r="VKK41" s="124"/>
      <c r="VKL41"/>
      <c r="VKM41" s="124"/>
      <c r="VKN41"/>
      <c r="VKO41" s="124"/>
      <c r="VKP41"/>
      <c r="VKQ41" s="124"/>
      <c r="VKR41"/>
      <c r="VKS41" s="124"/>
      <c r="VKT41"/>
      <c r="VKU41" s="124"/>
      <c r="VKV41"/>
      <c r="VKW41" s="124"/>
      <c r="VKX41"/>
      <c r="VKY41" s="124"/>
      <c r="VKZ41"/>
      <c r="VLA41" s="124"/>
      <c r="VLB41"/>
      <c r="VLC41" s="124"/>
      <c r="VLD41"/>
      <c r="VLE41" s="124"/>
      <c r="VLF41"/>
      <c r="VLG41" s="124"/>
      <c r="VLH41"/>
      <c r="VLI41" s="124"/>
      <c r="VLJ41"/>
      <c r="VLK41" s="124"/>
      <c r="VLL41"/>
      <c r="VLM41" s="124"/>
      <c r="VLN41"/>
      <c r="VLO41" s="124"/>
      <c r="VLP41"/>
      <c r="VLQ41" s="124"/>
      <c r="VLR41"/>
      <c r="VLS41" s="124"/>
      <c r="VLT41"/>
      <c r="VLU41" s="124"/>
      <c r="VLV41"/>
      <c r="VLW41" s="124"/>
      <c r="VLX41"/>
      <c r="VLY41" s="124"/>
      <c r="VLZ41"/>
      <c r="VMA41" s="124"/>
      <c r="VMB41"/>
      <c r="VMC41" s="124"/>
      <c r="VMD41"/>
      <c r="VME41" s="124"/>
      <c r="VMF41"/>
      <c r="VMG41" s="124"/>
      <c r="VMH41"/>
      <c r="VMI41" s="124"/>
      <c r="VMJ41"/>
      <c r="VMK41" s="124"/>
      <c r="VML41"/>
      <c r="VMM41" s="124"/>
      <c r="VMN41"/>
      <c r="VMO41" s="124"/>
      <c r="VMP41"/>
      <c r="VMQ41" s="124"/>
      <c r="VMR41"/>
      <c r="VMS41" s="124"/>
      <c r="VMT41"/>
      <c r="VMU41" s="124"/>
      <c r="VMV41"/>
      <c r="VMW41" s="124"/>
      <c r="VMX41"/>
      <c r="VMY41" s="124"/>
      <c r="VMZ41"/>
      <c r="VNA41" s="124"/>
      <c r="VNB41"/>
      <c r="VNC41" s="124"/>
      <c r="VND41"/>
      <c r="VNE41" s="124"/>
      <c r="VNF41"/>
      <c r="VNG41" s="124"/>
      <c r="VNH41"/>
      <c r="VNI41" s="124"/>
      <c r="VNJ41"/>
      <c r="VNK41" s="124"/>
      <c r="VNL41"/>
      <c r="VNM41" s="124"/>
      <c r="VNN41"/>
      <c r="VNO41" s="124"/>
      <c r="VNP41"/>
      <c r="VNQ41" s="124"/>
      <c r="VNR41"/>
      <c r="VNS41" s="124"/>
      <c r="VNT41"/>
      <c r="VNU41" s="124"/>
      <c r="VNV41"/>
      <c r="VNW41" s="124"/>
      <c r="VNX41"/>
      <c r="VNY41" s="124"/>
      <c r="VNZ41"/>
      <c r="VOA41" s="124"/>
      <c r="VOB41"/>
      <c r="VOC41" s="124"/>
      <c r="VOD41"/>
      <c r="VOE41" s="124"/>
      <c r="VOF41"/>
      <c r="VOG41" s="124"/>
      <c r="VOH41"/>
      <c r="VOI41" s="124"/>
      <c r="VOJ41"/>
      <c r="VOK41" s="124"/>
      <c r="VOL41"/>
      <c r="VOM41" s="124"/>
      <c r="VON41"/>
      <c r="VOO41" s="124"/>
      <c r="VOP41"/>
      <c r="VOQ41" s="124"/>
      <c r="VOR41"/>
      <c r="VOS41" s="124"/>
      <c r="VOT41"/>
      <c r="VOU41" s="124"/>
      <c r="VOV41"/>
      <c r="VOW41" s="124"/>
      <c r="VOX41"/>
      <c r="VOY41" s="124"/>
      <c r="VOZ41"/>
      <c r="VPA41" s="124"/>
      <c r="VPB41"/>
      <c r="VPC41" s="124"/>
      <c r="VPD41"/>
      <c r="VPE41" s="124"/>
      <c r="VPF41"/>
      <c r="VPG41" s="124"/>
      <c r="VPH41"/>
      <c r="VPI41" s="124"/>
      <c r="VPJ41"/>
      <c r="VPK41" s="124"/>
      <c r="VPL41"/>
      <c r="VPM41" s="124"/>
      <c r="VPN41"/>
      <c r="VPO41" s="124"/>
      <c r="VPP41"/>
      <c r="VPQ41" s="124"/>
      <c r="VPR41"/>
      <c r="VPS41" s="124"/>
      <c r="VPT41"/>
      <c r="VPU41" s="124"/>
      <c r="VPV41"/>
      <c r="VPW41" s="124"/>
      <c r="VPX41"/>
      <c r="VPY41" s="124"/>
      <c r="VPZ41"/>
      <c r="VQA41" s="124"/>
      <c r="VQB41"/>
      <c r="VQC41" s="124"/>
      <c r="VQD41"/>
      <c r="VQE41" s="124"/>
      <c r="VQF41"/>
      <c r="VQG41" s="124"/>
      <c r="VQH41"/>
      <c r="VQI41" s="124"/>
      <c r="VQJ41"/>
      <c r="VQK41" s="124"/>
      <c r="VQL41"/>
      <c r="VQM41" s="124"/>
      <c r="VQN41"/>
      <c r="VQO41" s="124"/>
      <c r="VQP41"/>
      <c r="VQQ41" s="124"/>
      <c r="VQR41"/>
      <c r="VQS41" s="124"/>
      <c r="VQT41"/>
      <c r="VQU41" s="124"/>
      <c r="VQV41"/>
      <c r="VQW41" s="124"/>
      <c r="VQX41"/>
      <c r="VQY41" s="124"/>
      <c r="VQZ41"/>
      <c r="VRA41" s="124"/>
      <c r="VRB41"/>
      <c r="VRC41" s="124"/>
      <c r="VRD41"/>
      <c r="VRE41" s="124"/>
      <c r="VRF41"/>
      <c r="VRG41" s="124"/>
      <c r="VRH41"/>
      <c r="VRI41" s="124"/>
      <c r="VRJ41"/>
      <c r="VRK41" s="124"/>
      <c r="VRL41"/>
      <c r="VRM41" s="124"/>
      <c r="VRN41"/>
      <c r="VRO41" s="124"/>
      <c r="VRP41"/>
      <c r="VRQ41" s="124"/>
      <c r="VRR41"/>
      <c r="VRS41" s="124"/>
      <c r="VRT41"/>
      <c r="VRU41" s="124"/>
      <c r="VRV41"/>
      <c r="VRW41" s="124"/>
      <c r="VRX41"/>
      <c r="VRY41" s="124"/>
      <c r="VRZ41"/>
      <c r="VSA41" s="124"/>
      <c r="VSB41"/>
      <c r="VSC41" s="124"/>
      <c r="VSD41"/>
      <c r="VSE41" s="124"/>
      <c r="VSF41"/>
      <c r="VSG41" s="124"/>
      <c r="VSH41"/>
      <c r="VSI41" s="124"/>
      <c r="VSJ41"/>
      <c r="VSK41" s="124"/>
      <c r="VSL41"/>
      <c r="VSM41" s="124"/>
      <c r="VSN41"/>
      <c r="VSO41" s="124"/>
      <c r="VSP41"/>
      <c r="VSQ41" s="124"/>
      <c r="VSR41"/>
      <c r="VSS41" s="124"/>
      <c r="VST41"/>
      <c r="VSU41" s="124"/>
      <c r="VSV41"/>
      <c r="VSW41" s="124"/>
      <c r="VSX41"/>
      <c r="VSY41" s="124"/>
      <c r="VSZ41"/>
      <c r="VTA41" s="124"/>
      <c r="VTB41"/>
      <c r="VTC41" s="124"/>
      <c r="VTD41"/>
      <c r="VTE41" s="124"/>
      <c r="VTF41"/>
      <c r="VTG41" s="124"/>
      <c r="VTH41"/>
      <c r="VTI41" s="124"/>
      <c r="VTJ41"/>
      <c r="VTK41" s="124"/>
      <c r="VTL41"/>
      <c r="VTM41" s="124"/>
      <c r="VTN41"/>
      <c r="VTO41" s="124"/>
      <c r="VTP41"/>
      <c r="VTQ41" s="124"/>
      <c r="VTR41"/>
      <c r="VTS41" s="124"/>
      <c r="VTT41"/>
      <c r="VTU41" s="124"/>
      <c r="VTV41"/>
      <c r="VTW41" s="124"/>
      <c r="VTX41"/>
      <c r="VTY41" s="124"/>
      <c r="VTZ41"/>
      <c r="VUA41" s="124"/>
      <c r="VUB41"/>
      <c r="VUC41" s="124"/>
      <c r="VUD41"/>
      <c r="VUE41" s="124"/>
      <c r="VUF41"/>
      <c r="VUG41" s="124"/>
      <c r="VUH41"/>
      <c r="VUI41" s="124"/>
      <c r="VUJ41"/>
      <c r="VUK41" s="124"/>
      <c r="VUL41"/>
      <c r="VUM41" s="124"/>
      <c r="VUN41"/>
      <c r="VUO41" s="124"/>
      <c r="VUP41"/>
      <c r="VUQ41" s="124"/>
      <c r="VUR41"/>
      <c r="VUS41" s="124"/>
      <c r="VUT41"/>
      <c r="VUU41" s="124"/>
      <c r="VUV41"/>
      <c r="VUW41" s="124"/>
      <c r="VUX41"/>
      <c r="VUY41" s="124"/>
      <c r="VUZ41"/>
      <c r="VVA41" s="124"/>
      <c r="VVB41"/>
      <c r="VVC41" s="124"/>
      <c r="VVD41"/>
      <c r="VVE41" s="124"/>
      <c r="VVF41"/>
      <c r="VVG41" s="124"/>
      <c r="VVH41"/>
      <c r="VVI41" s="124"/>
      <c r="VVJ41"/>
      <c r="VVK41" s="124"/>
      <c r="VVL41"/>
      <c r="VVM41" s="124"/>
      <c r="VVN41"/>
      <c r="VVO41" s="124"/>
      <c r="VVP41"/>
      <c r="VVQ41" s="124"/>
      <c r="VVR41"/>
      <c r="VVS41" s="124"/>
      <c r="VVT41"/>
      <c r="VVU41" s="124"/>
      <c r="VVV41"/>
      <c r="VVW41" s="124"/>
      <c r="VVX41"/>
      <c r="VVY41" s="124"/>
      <c r="VVZ41"/>
      <c r="VWA41" s="124"/>
      <c r="VWB41"/>
      <c r="VWC41" s="124"/>
      <c r="VWD41"/>
      <c r="VWE41" s="124"/>
      <c r="VWF41"/>
      <c r="VWG41" s="124"/>
      <c r="VWH41"/>
      <c r="VWI41" s="124"/>
      <c r="VWJ41"/>
      <c r="VWK41" s="124"/>
      <c r="VWL41"/>
      <c r="VWM41" s="124"/>
      <c r="VWN41"/>
      <c r="VWO41" s="124"/>
      <c r="VWP41"/>
      <c r="VWQ41" s="124"/>
      <c r="VWR41"/>
      <c r="VWS41" s="124"/>
      <c r="VWT41"/>
      <c r="VWU41" s="124"/>
      <c r="VWV41"/>
      <c r="VWW41" s="124"/>
      <c r="VWX41"/>
      <c r="VWY41" s="124"/>
      <c r="VWZ41"/>
      <c r="VXA41" s="124"/>
      <c r="VXB41"/>
      <c r="VXC41" s="124"/>
      <c r="VXD41"/>
      <c r="VXE41" s="124"/>
      <c r="VXF41"/>
      <c r="VXG41" s="124"/>
      <c r="VXH41"/>
      <c r="VXI41" s="124"/>
      <c r="VXJ41"/>
      <c r="VXK41" s="124"/>
      <c r="VXL41"/>
      <c r="VXM41" s="124"/>
      <c r="VXN41"/>
      <c r="VXO41" s="124"/>
      <c r="VXP41"/>
      <c r="VXQ41" s="124"/>
      <c r="VXR41"/>
      <c r="VXS41" s="124"/>
      <c r="VXT41"/>
      <c r="VXU41" s="124"/>
      <c r="VXV41"/>
      <c r="VXW41" s="124"/>
      <c r="VXX41"/>
      <c r="VXY41" s="124"/>
      <c r="VXZ41"/>
      <c r="VYA41" s="124"/>
      <c r="VYB41"/>
      <c r="VYC41" s="124"/>
      <c r="VYD41"/>
      <c r="VYE41" s="124"/>
      <c r="VYF41"/>
      <c r="VYG41" s="124"/>
      <c r="VYH41"/>
      <c r="VYI41" s="124"/>
      <c r="VYJ41"/>
      <c r="VYK41" s="124"/>
      <c r="VYL41"/>
      <c r="VYM41" s="124"/>
      <c r="VYN41"/>
      <c r="VYO41" s="124"/>
      <c r="VYP41"/>
      <c r="VYQ41" s="124"/>
      <c r="VYR41"/>
      <c r="VYS41" s="124"/>
      <c r="VYT41"/>
      <c r="VYU41" s="124"/>
      <c r="VYV41"/>
      <c r="VYW41" s="124"/>
      <c r="VYX41"/>
      <c r="VYY41" s="124"/>
      <c r="VYZ41"/>
      <c r="VZA41" s="124"/>
      <c r="VZB41"/>
      <c r="VZC41" s="124"/>
      <c r="VZD41"/>
      <c r="VZE41" s="124"/>
      <c r="VZF41"/>
      <c r="VZG41" s="124"/>
      <c r="VZH41"/>
      <c r="VZI41" s="124"/>
      <c r="VZJ41"/>
      <c r="VZK41" s="124"/>
      <c r="VZL41"/>
      <c r="VZM41" s="124"/>
      <c r="VZN41"/>
      <c r="VZO41" s="124"/>
      <c r="VZP41"/>
      <c r="VZQ41" s="124"/>
      <c r="VZR41"/>
      <c r="VZS41" s="124"/>
      <c r="VZT41"/>
      <c r="VZU41" s="124"/>
      <c r="VZV41"/>
      <c r="VZW41" s="124"/>
      <c r="VZX41"/>
      <c r="VZY41" s="124"/>
      <c r="VZZ41"/>
      <c r="WAA41" s="124"/>
      <c r="WAB41"/>
      <c r="WAC41" s="124"/>
      <c r="WAD41"/>
      <c r="WAE41" s="124"/>
      <c r="WAF41"/>
      <c r="WAG41" s="124"/>
      <c r="WAH41"/>
      <c r="WAI41" s="124"/>
      <c r="WAJ41"/>
      <c r="WAK41" s="124"/>
      <c r="WAL41"/>
      <c r="WAM41" s="124"/>
      <c r="WAN41"/>
      <c r="WAO41" s="124"/>
      <c r="WAP41"/>
      <c r="WAQ41" s="124"/>
      <c r="WAR41"/>
      <c r="WAS41" s="124"/>
      <c r="WAT41"/>
      <c r="WAU41" s="124"/>
      <c r="WAV41"/>
      <c r="WAW41" s="124"/>
      <c r="WAX41"/>
      <c r="WAY41" s="124"/>
      <c r="WAZ41"/>
      <c r="WBA41" s="124"/>
      <c r="WBB41"/>
      <c r="WBC41" s="124"/>
      <c r="WBD41"/>
      <c r="WBE41" s="124"/>
      <c r="WBF41"/>
      <c r="WBG41" s="124"/>
      <c r="WBH41"/>
      <c r="WBI41" s="124"/>
      <c r="WBJ41"/>
      <c r="WBK41" s="124"/>
      <c r="WBL41"/>
      <c r="WBM41" s="124"/>
      <c r="WBN41"/>
      <c r="WBO41" s="124"/>
      <c r="WBP41"/>
      <c r="WBQ41" s="124"/>
      <c r="WBR41"/>
      <c r="WBS41" s="124"/>
      <c r="WBT41"/>
      <c r="WBU41" s="124"/>
      <c r="WBV41"/>
      <c r="WBW41" s="124"/>
      <c r="WBX41"/>
      <c r="WBY41" s="124"/>
      <c r="WBZ41"/>
      <c r="WCA41" s="124"/>
      <c r="WCB41"/>
      <c r="WCC41" s="124"/>
      <c r="WCD41"/>
      <c r="WCE41" s="124"/>
      <c r="WCF41"/>
      <c r="WCG41" s="124"/>
      <c r="WCH41"/>
      <c r="WCI41" s="124"/>
      <c r="WCJ41"/>
      <c r="WCK41" s="124"/>
      <c r="WCL41"/>
      <c r="WCM41" s="124"/>
      <c r="WCN41"/>
      <c r="WCO41" s="124"/>
      <c r="WCP41"/>
      <c r="WCQ41" s="124"/>
      <c r="WCR41"/>
      <c r="WCS41" s="124"/>
      <c r="WCT41"/>
      <c r="WCU41" s="124"/>
      <c r="WCV41"/>
      <c r="WCW41" s="124"/>
      <c r="WCX41"/>
      <c r="WCY41" s="124"/>
      <c r="WCZ41"/>
      <c r="WDA41" s="124"/>
      <c r="WDB41"/>
      <c r="WDC41" s="124"/>
      <c r="WDD41"/>
      <c r="WDE41" s="124"/>
      <c r="WDF41"/>
      <c r="WDG41" s="124"/>
      <c r="WDH41"/>
      <c r="WDI41" s="124"/>
      <c r="WDJ41"/>
      <c r="WDK41" s="124"/>
      <c r="WDL41"/>
      <c r="WDM41" s="124"/>
      <c r="WDN41"/>
      <c r="WDO41" s="124"/>
      <c r="WDP41"/>
      <c r="WDQ41" s="124"/>
      <c r="WDR41"/>
      <c r="WDS41" s="124"/>
      <c r="WDT41"/>
      <c r="WDU41" s="124"/>
      <c r="WDV41"/>
      <c r="WDW41" s="124"/>
      <c r="WDX41"/>
      <c r="WDY41" s="124"/>
      <c r="WDZ41"/>
      <c r="WEA41" s="124"/>
      <c r="WEB41"/>
      <c r="WEC41" s="124"/>
      <c r="WED41"/>
      <c r="WEE41" s="124"/>
      <c r="WEF41"/>
      <c r="WEG41" s="124"/>
      <c r="WEH41"/>
      <c r="WEI41" s="124"/>
      <c r="WEJ41"/>
      <c r="WEK41" s="124"/>
      <c r="WEL41"/>
      <c r="WEM41" s="124"/>
      <c r="WEN41"/>
      <c r="WEO41" s="124"/>
      <c r="WEP41"/>
      <c r="WEQ41" s="124"/>
      <c r="WER41"/>
      <c r="WES41" s="124"/>
      <c r="WET41"/>
      <c r="WEU41" s="124"/>
      <c r="WEV41"/>
      <c r="WEW41" s="124"/>
      <c r="WEX41"/>
      <c r="WEY41" s="124"/>
      <c r="WEZ41"/>
      <c r="WFA41" s="124"/>
      <c r="WFB41"/>
      <c r="WFC41" s="124"/>
      <c r="WFD41"/>
      <c r="WFE41" s="124"/>
      <c r="WFF41"/>
      <c r="WFG41" s="124"/>
      <c r="WFH41"/>
      <c r="WFI41" s="124"/>
      <c r="WFJ41"/>
      <c r="WFK41" s="124"/>
      <c r="WFL41"/>
      <c r="WFM41" s="124"/>
      <c r="WFN41"/>
      <c r="WFO41" s="124"/>
      <c r="WFP41"/>
      <c r="WFQ41" s="124"/>
      <c r="WFR41"/>
      <c r="WFS41" s="124"/>
      <c r="WFT41"/>
      <c r="WFU41" s="124"/>
      <c r="WFV41"/>
      <c r="WFW41" s="124"/>
      <c r="WFX41"/>
      <c r="WFY41" s="124"/>
      <c r="WFZ41"/>
      <c r="WGA41" s="124"/>
      <c r="WGB41"/>
      <c r="WGC41" s="124"/>
      <c r="WGD41"/>
      <c r="WGE41" s="124"/>
      <c r="WGF41"/>
      <c r="WGG41" s="124"/>
      <c r="WGH41"/>
      <c r="WGI41" s="124"/>
      <c r="WGJ41"/>
      <c r="WGK41" s="124"/>
      <c r="WGL41"/>
      <c r="WGM41" s="124"/>
      <c r="WGN41"/>
      <c r="WGO41" s="124"/>
      <c r="WGP41"/>
      <c r="WGQ41" s="124"/>
      <c r="WGR41"/>
      <c r="WGS41" s="124"/>
      <c r="WGT41"/>
      <c r="WGU41" s="124"/>
      <c r="WGV41"/>
      <c r="WGW41" s="124"/>
      <c r="WGX41"/>
      <c r="WGY41" s="124"/>
      <c r="WGZ41"/>
      <c r="WHA41" s="124"/>
      <c r="WHB41"/>
      <c r="WHC41" s="124"/>
      <c r="WHD41"/>
      <c r="WHE41" s="124"/>
      <c r="WHF41"/>
      <c r="WHG41" s="124"/>
      <c r="WHH41"/>
      <c r="WHI41" s="124"/>
      <c r="WHJ41"/>
      <c r="WHK41" s="124"/>
      <c r="WHL41"/>
      <c r="WHM41" s="124"/>
      <c r="WHN41"/>
      <c r="WHO41" s="124"/>
      <c r="WHP41"/>
      <c r="WHQ41" s="124"/>
      <c r="WHR41"/>
      <c r="WHS41" s="124"/>
      <c r="WHT41"/>
      <c r="WHU41" s="124"/>
      <c r="WHV41"/>
      <c r="WHW41" s="124"/>
      <c r="WHX41"/>
      <c r="WHY41" s="124"/>
      <c r="WHZ41"/>
      <c r="WIA41" s="124"/>
      <c r="WIB41"/>
      <c r="WIC41" s="124"/>
      <c r="WID41"/>
      <c r="WIE41" s="124"/>
      <c r="WIF41"/>
      <c r="WIG41" s="124"/>
      <c r="WIH41"/>
      <c r="WII41" s="124"/>
      <c r="WIJ41"/>
      <c r="WIK41" s="124"/>
      <c r="WIL41"/>
      <c r="WIM41" s="124"/>
      <c r="WIN41"/>
      <c r="WIO41" s="124"/>
      <c r="WIP41"/>
      <c r="WIQ41" s="124"/>
      <c r="WIR41"/>
      <c r="WIS41" s="124"/>
      <c r="WIT41"/>
      <c r="WIU41" s="124"/>
      <c r="WIV41"/>
      <c r="WIW41" s="124"/>
      <c r="WIX41"/>
      <c r="WIY41" s="124"/>
      <c r="WIZ41"/>
      <c r="WJA41" s="124"/>
      <c r="WJB41"/>
      <c r="WJC41" s="124"/>
      <c r="WJD41"/>
      <c r="WJE41" s="124"/>
      <c r="WJF41"/>
      <c r="WJG41" s="124"/>
      <c r="WJH41"/>
      <c r="WJI41" s="124"/>
      <c r="WJJ41"/>
      <c r="WJK41" s="124"/>
      <c r="WJL41"/>
      <c r="WJM41" s="124"/>
      <c r="WJN41"/>
      <c r="WJO41" s="124"/>
      <c r="WJP41"/>
      <c r="WJQ41" s="124"/>
      <c r="WJR41"/>
      <c r="WJS41" s="124"/>
      <c r="WJT41"/>
      <c r="WJU41" s="124"/>
      <c r="WJV41"/>
      <c r="WJW41" s="124"/>
      <c r="WJX41"/>
      <c r="WJY41" s="124"/>
      <c r="WJZ41"/>
      <c r="WKA41" s="124"/>
      <c r="WKB41"/>
      <c r="WKC41" s="124"/>
      <c r="WKD41"/>
      <c r="WKE41" s="124"/>
      <c r="WKF41"/>
      <c r="WKG41" s="124"/>
      <c r="WKH41"/>
      <c r="WKI41" s="124"/>
      <c r="WKJ41"/>
      <c r="WKK41" s="124"/>
      <c r="WKL41"/>
      <c r="WKM41" s="124"/>
      <c r="WKN41"/>
      <c r="WKO41" s="124"/>
      <c r="WKP41"/>
      <c r="WKQ41" s="124"/>
      <c r="WKR41"/>
      <c r="WKS41" s="124"/>
      <c r="WKT41"/>
      <c r="WKU41" s="124"/>
      <c r="WKV41"/>
      <c r="WKW41" s="124"/>
      <c r="WKX41"/>
      <c r="WKY41" s="124"/>
      <c r="WKZ41"/>
      <c r="WLA41" s="124"/>
      <c r="WLB41"/>
      <c r="WLC41" s="124"/>
      <c r="WLD41"/>
      <c r="WLE41" s="124"/>
      <c r="WLF41"/>
      <c r="WLG41" s="124"/>
      <c r="WLH41"/>
      <c r="WLI41" s="124"/>
      <c r="WLJ41"/>
      <c r="WLK41" s="124"/>
      <c r="WLL41"/>
      <c r="WLM41" s="124"/>
      <c r="WLN41"/>
      <c r="WLO41" s="124"/>
      <c r="WLP41"/>
      <c r="WLQ41" s="124"/>
      <c r="WLR41"/>
      <c r="WLS41" s="124"/>
      <c r="WLT41"/>
      <c r="WLU41" s="124"/>
      <c r="WLV41"/>
      <c r="WLW41" s="124"/>
      <c r="WLX41"/>
      <c r="WLY41" s="124"/>
      <c r="WLZ41"/>
      <c r="WMA41" s="124"/>
      <c r="WMB41"/>
      <c r="WMC41" s="124"/>
      <c r="WMD41"/>
      <c r="WME41" s="124"/>
      <c r="WMF41"/>
      <c r="WMG41" s="124"/>
      <c r="WMH41"/>
      <c r="WMI41" s="124"/>
      <c r="WMJ41"/>
      <c r="WMK41" s="124"/>
      <c r="WML41"/>
      <c r="WMM41" s="124"/>
      <c r="WMN41"/>
      <c r="WMO41" s="124"/>
      <c r="WMP41"/>
      <c r="WMQ41" s="124"/>
      <c r="WMR41"/>
      <c r="WMS41" s="124"/>
      <c r="WMT41"/>
      <c r="WMU41" s="124"/>
      <c r="WMV41"/>
      <c r="WMW41" s="124"/>
      <c r="WMX41"/>
      <c r="WMY41" s="124"/>
      <c r="WMZ41"/>
      <c r="WNA41" s="124"/>
      <c r="WNB41"/>
      <c r="WNC41" s="124"/>
      <c r="WND41"/>
      <c r="WNE41" s="124"/>
      <c r="WNF41"/>
      <c r="WNG41" s="124"/>
      <c r="WNH41"/>
      <c r="WNI41" s="124"/>
      <c r="WNJ41"/>
      <c r="WNK41" s="124"/>
      <c r="WNL41"/>
      <c r="WNM41" s="124"/>
      <c r="WNN41"/>
      <c r="WNO41" s="124"/>
      <c r="WNP41"/>
      <c r="WNQ41" s="124"/>
      <c r="WNR41"/>
      <c r="WNS41" s="124"/>
      <c r="WNT41"/>
      <c r="WNU41" s="124"/>
      <c r="WNV41"/>
      <c r="WNW41" s="124"/>
      <c r="WNX41"/>
      <c r="WNY41" s="124"/>
      <c r="WNZ41"/>
      <c r="WOA41" s="124"/>
      <c r="WOB41"/>
      <c r="WOC41" s="124"/>
      <c r="WOD41"/>
      <c r="WOE41" s="124"/>
      <c r="WOF41"/>
      <c r="WOG41" s="124"/>
      <c r="WOH41"/>
      <c r="WOI41" s="124"/>
      <c r="WOJ41"/>
      <c r="WOK41" s="124"/>
      <c r="WOL41"/>
      <c r="WOM41" s="124"/>
      <c r="WON41"/>
      <c r="WOO41" s="124"/>
      <c r="WOP41"/>
      <c r="WOQ41" s="124"/>
      <c r="WOR41"/>
      <c r="WOS41" s="124"/>
      <c r="WOT41"/>
      <c r="WOU41" s="124"/>
      <c r="WOV41"/>
      <c r="WOW41" s="124"/>
      <c r="WOX41"/>
      <c r="WOY41" s="124"/>
      <c r="WOZ41"/>
      <c r="WPA41" s="124"/>
      <c r="WPB41"/>
      <c r="WPC41" s="124"/>
      <c r="WPD41"/>
      <c r="WPE41" s="124"/>
      <c r="WPF41"/>
      <c r="WPG41" s="124"/>
      <c r="WPH41"/>
      <c r="WPI41" s="124"/>
      <c r="WPJ41"/>
      <c r="WPK41" s="124"/>
      <c r="WPL41"/>
      <c r="WPM41" s="124"/>
      <c r="WPN41"/>
      <c r="WPO41" s="124"/>
      <c r="WPP41"/>
      <c r="WPQ41" s="124"/>
      <c r="WPR41"/>
      <c r="WPS41" s="124"/>
      <c r="WPT41"/>
      <c r="WPU41" s="124"/>
      <c r="WPV41"/>
      <c r="WPW41" s="124"/>
      <c r="WPX41"/>
      <c r="WPY41" s="124"/>
      <c r="WPZ41"/>
      <c r="WQA41" s="124"/>
      <c r="WQB41"/>
      <c r="WQC41" s="124"/>
      <c r="WQD41"/>
      <c r="WQE41" s="124"/>
      <c r="WQF41"/>
      <c r="WQG41" s="124"/>
      <c r="WQH41"/>
      <c r="WQI41" s="124"/>
      <c r="WQJ41"/>
      <c r="WQK41" s="124"/>
      <c r="WQL41"/>
      <c r="WQM41" s="124"/>
      <c r="WQN41"/>
      <c r="WQO41" s="124"/>
      <c r="WQP41"/>
      <c r="WQQ41" s="124"/>
      <c r="WQR41"/>
      <c r="WQS41" s="124"/>
      <c r="WQT41"/>
      <c r="WQU41" s="124"/>
      <c r="WQV41"/>
      <c r="WQW41" s="124"/>
      <c r="WQX41"/>
      <c r="WQY41" s="124"/>
      <c r="WQZ41"/>
      <c r="WRA41" s="124"/>
      <c r="WRB41"/>
      <c r="WRC41" s="124"/>
      <c r="WRD41"/>
      <c r="WRE41" s="124"/>
      <c r="WRF41"/>
      <c r="WRG41" s="124"/>
      <c r="WRH41"/>
      <c r="WRI41" s="124"/>
      <c r="WRJ41"/>
      <c r="WRK41" s="124"/>
      <c r="WRL41"/>
      <c r="WRM41" s="124"/>
      <c r="WRN41"/>
      <c r="WRO41" s="124"/>
      <c r="WRP41"/>
      <c r="WRQ41" s="124"/>
      <c r="WRR41"/>
      <c r="WRS41" s="124"/>
      <c r="WRT41"/>
      <c r="WRU41" s="124"/>
      <c r="WRV41"/>
      <c r="WRW41" s="124"/>
      <c r="WRX41"/>
      <c r="WRY41" s="124"/>
      <c r="WRZ41"/>
      <c r="WSA41" s="124"/>
      <c r="WSB41"/>
      <c r="WSC41" s="124"/>
      <c r="WSD41"/>
      <c r="WSE41" s="124"/>
      <c r="WSF41"/>
      <c r="WSG41" s="124"/>
      <c r="WSH41"/>
      <c r="WSI41" s="124"/>
      <c r="WSJ41"/>
      <c r="WSK41" s="124"/>
      <c r="WSL41"/>
      <c r="WSM41" s="124"/>
      <c r="WSN41"/>
      <c r="WSO41" s="124"/>
      <c r="WSP41"/>
      <c r="WSQ41" s="124"/>
      <c r="WSR41"/>
      <c r="WSS41" s="124"/>
      <c r="WST41"/>
      <c r="WSU41" s="124"/>
      <c r="WSV41"/>
      <c r="WSW41" s="124"/>
      <c r="WSX41"/>
      <c r="WSY41" s="124"/>
      <c r="WSZ41"/>
      <c r="WTA41" s="124"/>
      <c r="WTB41"/>
      <c r="WTC41" s="124"/>
      <c r="WTD41"/>
      <c r="WTE41" s="124"/>
      <c r="WTF41"/>
      <c r="WTG41" s="124"/>
      <c r="WTH41"/>
      <c r="WTI41" s="124"/>
      <c r="WTJ41"/>
      <c r="WTK41" s="124"/>
      <c r="WTL41"/>
      <c r="WTM41" s="124"/>
      <c r="WTN41"/>
      <c r="WTO41" s="124"/>
      <c r="WTP41"/>
      <c r="WTQ41" s="124"/>
      <c r="WTR41"/>
      <c r="WTS41" s="124"/>
      <c r="WTT41"/>
      <c r="WTU41" s="124"/>
      <c r="WTV41"/>
      <c r="WTW41" s="124"/>
      <c r="WTX41"/>
      <c r="WTY41" s="124"/>
      <c r="WTZ41"/>
      <c r="WUA41" s="124"/>
      <c r="WUB41"/>
      <c r="WUC41" s="124"/>
      <c r="WUD41"/>
      <c r="WUE41" s="124"/>
      <c r="WUF41"/>
      <c r="WUG41" s="124"/>
      <c r="WUH41"/>
      <c r="WUI41" s="124"/>
      <c r="WUJ41"/>
      <c r="WUK41" s="124"/>
      <c r="WUL41"/>
      <c r="WUM41" s="124"/>
      <c r="WUN41"/>
      <c r="WUO41" s="124"/>
      <c r="WUP41"/>
      <c r="WUQ41" s="124"/>
      <c r="WUR41"/>
      <c r="WUS41" s="124"/>
      <c r="WUT41"/>
      <c r="WUU41" s="124"/>
      <c r="WUV41"/>
      <c r="WUW41" s="124"/>
      <c r="WUX41"/>
      <c r="WUY41" s="124"/>
      <c r="WUZ41"/>
      <c r="WVA41" s="124"/>
      <c r="WVB41"/>
      <c r="WVC41" s="124"/>
      <c r="WVD41"/>
      <c r="WVE41" s="124"/>
      <c r="WVF41"/>
      <c r="WVG41" s="124"/>
      <c r="WVH41"/>
      <c r="WVI41" s="124"/>
      <c r="WVJ41"/>
      <c r="WVK41" s="124"/>
      <c r="WVL41"/>
      <c r="WVM41" s="124"/>
      <c r="WVN41"/>
      <c r="WVO41" s="124"/>
      <c r="WVP41"/>
      <c r="WVQ41" s="124"/>
      <c r="WVR41"/>
      <c r="WVS41" s="124"/>
      <c r="WVT41"/>
      <c r="WVU41" s="124"/>
      <c r="WVV41"/>
      <c r="WVW41" s="124"/>
      <c r="WVX41"/>
      <c r="WVY41" s="124"/>
      <c r="WVZ41"/>
      <c r="WWA41" s="124"/>
      <c r="WWB41"/>
      <c r="WWC41" s="124"/>
      <c r="WWD41"/>
      <c r="WWE41" s="124"/>
      <c r="WWF41"/>
      <c r="WWG41" s="124"/>
      <c r="WWH41"/>
      <c r="WWI41" s="124"/>
      <c r="WWJ41"/>
      <c r="WWK41" s="124"/>
      <c r="WWL41"/>
      <c r="WWM41" s="124"/>
      <c r="WWN41"/>
      <c r="WWO41" s="124"/>
      <c r="WWP41"/>
      <c r="WWQ41" s="124"/>
      <c r="WWR41"/>
      <c r="WWS41" s="124"/>
      <c r="WWT41"/>
      <c r="WWU41" s="124"/>
      <c r="WWV41"/>
      <c r="WWW41" s="124"/>
      <c r="WWX41"/>
      <c r="WWY41" s="124"/>
      <c r="WWZ41"/>
      <c r="WXA41" s="124"/>
      <c r="WXB41"/>
      <c r="WXC41" s="124"/>
      <c r="WXD41"/>
      <c r="WXE41" s="124"/>
      <c r="WXF41"/>
      <c r="WXG41" s="124"/>
      <c r="WXH41"/>
      <c r="WXI41" s="124"/>
      <c r="WXJ41"/>
      <c r="WXK41" s="124"/>
      <c r="WXL41"/>
      <c r="WXM41" s="124"/>
      <c r="WXN41"/>
      <c r="WXO41" s="124"/>
      <c r="WXP41"/>
      <c r="WXQ41" s="124"/>
      <c r="WXR41"/>
      <c r="WXS41" s="124"/>
      <c r="WXT41"/>
      <c r="WXU41" s="124"/>
      <c r="WXV41"/>
      <c r="WXW41" s="124"/>
      <c r="WXX41"/>
      <c r="WXY41" s="124"/>
      <c r="WXZ41"/>
      <c r="WYA41" s="124"/>
      <c r="WYB41"/>
      <c r="WYC41" s="124"/>
      <c r="WYD41"/>
      <c r="WYE41" s="124"/>
      <c r="WYF41"/>
      <c r="WYG41" s="124"/>
      <c r="WYH41"/>
      <c r="WYI41" s="124"/>
      <c r="WYJ41"/>
      <c r="WYK41" s="124"/>
      <c r="WYL41"/>
      <c r="WYM41" s="124"/>
      <c r="WYN41"/>
      <c r="WYO41" s="124"/>
      <c r="WYP41"/>
      <c r="WYQ41" s="124"/>
      <c r="WYR41"/>
      <c r="WYS41" s="124"/>
      <c r="WYT41"/>
      <c r="WYU41" s="124"/>
      <c r="WYV41"/>
      <c r="WYW41" s="124"/>
      <c r="WYX41"/>
      <c r="WYY41" s="124"/>
      <c r="WYZ41"/>
      <c r="WZA41" s="124"/>
      <c r="WZB41"/>
      <c r="WZC41" s="124"/>
      <c r="WZD41"/>
      <c r="WZE41" s="124"/>
      <c r="WZF41"/>
      <c r="WZG41" s="124"/>
      <c r="WZH41"/>
      <c r="WZI41" s="124"/>
      <c r="WZJ41"/>
      <c r="WZK41" s="124"/>
      <c r="WZL41"/>
      <c r="WZM41" s="124"/>
      <c r="WZN41"/>
      <c r="WZO41" s="124"/>
      <c r="WZP41"/>
      <c r="WZQ41" s="124"/>
      <c r="WZR41"/>
      <c r="WZS41" s="124"/>
      <c r="WZT41"/>
      <c r="WZU41" s="124"/>
      <c r="WZV41"/>
      <c r="WZW41" s="124"/>
      <c r="WZX41"/>
      <c r="WZY41" s="124"/>
      <c r="WZZ41"/>
      <c r="XAA41" s="124"/>
      <c r="XAB41"/>
      <c r="XAC41" s="124"/>
      <c r="XAD41"/>
      <c r="XAE41" s="124"/>
      <c r="XAF41"/>
      <c r="XAG41" s="124"/>
      <c r="XAH41"/>
      <c r="XAI41" s="124"/>
      <c r="XAJ41"/>
      <c r="XAK41" s="124"/>
      <c r="XAL41"/>
      <c r="XAM41" s="124"/>
      <c r="XAN41"/>
      <c r="XAO41" s="124"/>
      <c r="XAP41"/>
      <c r="XAQ41" s="124"/>
      <c r="XAR41"/>
      <c r="XAS41" s="124"/>
      <c r="XAT41"/>
      <c r="XAU41" s="124"/>
      <c r="XAV41"/>
      <c r="XAW41" s="124"/>
      <c r="XAX41"/>
      <c r="XAY41" s="124"/>
      <c r="XAZ41"/>
      <c r="XBA41" s="124"/>
      <c r="XBB41"/>
      <c r="XBC41" s="124"/>
      <c r="XBD41"/>
      <c r="XBE41" s="124"/>
      <c r="XBF41"/>
      <c r="XBG41" s="124"/>
      <c r="XBH41"/>
      <c r="XBI41" s="124"/>
      <c r="XBJ41"/>
      <c r="XBK41" s="124"/>
      <c r="XBL41"/>
      <c r="XBM41" s="124"/>
      <c r="XBN41"/>
      <c r="XBO41" s="124"/>
      <c r="XBP41"/>
      <c r="XBQ41" s="124"/>
      <c r="XBR41"/>
      <c r="XBS41" s="124"/>
      <c r="XBT41"/>
      <c r="XBU41" s="124"/>
      <c r="XBV41"/>
      <c r="XBW41" s="124"/>
      <c r="XBX41"/>
      <c r="XBY41" s="124"/>
      <c r="XBZ41"/>
      <c r="XCA41" s="124"/>
      <c r="XCB41"/>
      <c r="XCC41" s="124"/>
      <c r="XCD41"/>
      <c r="XCE41" s="124"/>
      <c r="XCF41"/>
      <c r="XCG41" s="124"/>
      <c r="XCH41"/>
      <c r="XCI41" s="124"/>
      <c r="XCJ41"/>
      <c r="XCK41" s="124"/>
      <c r="XCL41"/>
      <c r="XCM41" s="124"/>
      <c r="XCN41"/>
      <c r="XCO41" s="124"/>
      <c r="XCP41"/>
      <c r="XCQ41" s="124"/>
      <c r="XCR41"/>
      <c r="XCS41" s="124"/>
      <c r="XCT41"/>
      <c r="XCU41" s="124"/>
      <c r="XCV41"/>
      <c r="XCW41" s="124"/>
      <c r="XCX41"/>
      <c r="XCY41" s="124"/>
      <c r="XCZ41"/>
      <c r="XDA41" s="124"/>
      <c r="XDB41"/>
      <c r="XDC41" s="124"/>
      <c r="XDD41"/>
      <c r="XDE41" s="124"/>
      <c r="XDF41"/>
      <c r="XDG41" s="124"/>
      <c r="XDH41"/>
      <c r="XDI41" s="124"/>
      <c r="XDJ41"/>
      <c r="XDK41" s="124"/>
      <c r="XDL41"/>
      <c r="XDM41" s="124"/>
      <c r="XDN41"/>
      <c r="XDO41" s="124"/>
      <c r="XDP41"/>
      <c r="XDQ41" s="124"/>
      <c r="XDR41"/>
      <c r="XDS41" s="124"/>
      <c r="XDT41"/>
      <c r="XDU41" s="124"/>
      <c r="XDV41"/>
      <c r="XDW41" s="124"/>
      <c r="XDX41"/>
      <c r="XDY41" s="124"/>
      <c r="XDZ41"/>
      <c r="XEA41" s="124"/>
      <c r="XEB41"/>
      <c r="XEC41" s="124"/>
      <c r="XED41"/>
      <c r="XEE41" s="124"/>
      <c r="XEF41"/>
      <c r="XEG41" s="124"/>
      <c r="XEH41"/>
      <c r="XEI41" s="124"/>
      <c r="XEJ41"/>
      <c r="XEK41" s="124"/>
      <c r="XEL41"/>
      <c r="XEM41" s="124"/>
      <c r="XEN41"/>
      <c r="XEO41" s="124"/>
      <c r="XEP41"/>
      <c r="XEQ41" s="124"/>
      <c r="XER41"/>
      <c r="XES41" s="124"/>
      <c r="XET41"/>
      <c r="XEU41" s="124"/>
      <c r="XEV41"/>
      <c r="XEW41" s="124"/>
      <c r="XEX41"/>
      <c r="XEY41" s="124"/>
      <c r="XEZ41"/>
      <c r="XFA41" s="124"/>
      <c r="XFB41"/>
      <c r="XFC41" s="124"/>
      <c r="XFD41"/>
    </row>
    <row r="42" spans="1:16384" s="7" customFormat="1" x14ac:dyDescent="0.4">
      <c r="A42" s="124" t="str">
        <f t="shared" si="0"/>
        <v>6. International farm inputs and fertilizer N2O (ICF/USDA)</v>
      </c>
      <c r="B42" t="str">
        <f t="shared" si="0"/>
        <v>ICF: 2022 BAU Scenario</v>
      </c>
      <c r="C42" s="157">
        <f t="shared" si="1"/>
        <v>2.1013102890000002</v>
      </c>
      <c r="D42" t="s">
        <v>599</v>
      </c>
      <c r="E42" s="124"/>
      <c r="F42"/>
      <c r="G42" s="124"/>
      <c r="H42"/>
      <c r="I42" s="124"/>
      <c r="J42"/>
      <c r="K42" s="124"/>
      <c r="L42"/>
      <c r="M42" s="124"/>
      <c r="N42"/>
      <c r="O42" s="124"/>
      <c r="P42"/>
      <c r="Q42" s="124"/>
      <c r="R42"/>
      <c r="S42" s="124"/>
      <c r="T42"/>
      <c r="U42" s="124"/>
      <c r="V42"/>
      <c r="W42" s="124"/>
      <c r="X42"/>
      <c r="Y42" s="124"/>
      <c r="Z42"/>
      <c r="AA42" s="124"/>
      <c r="AB42"/>
      <c r="AC42" s="124"/>
      <c r="AD42"/>
      <c r="AE42" s="124"/>
      <c r="AF42"/>
      <c r="AG42" s="124"/>
      <c r="AH42"/>
      <c r="AI42" s="124"/>
      <c r="AJ42"/>
      <c r="AK42" s="124"/>
      <c r="AL42"/>
      <c r="AM42" s="124"/>
      <c r="AN42"/>
      <c r="AO42" s="124"/>
      <c r="AP42"/>
      <c r="AQ42" s="124"/>
      <c r="AR42"/>
      <c r="AS42" s="124"/>
      <c r="AT42"/>
      <c r="AU42" s="124"/>
      <c r="AV42"/>
      <c r="AW42" s="124"/>
      <c r="AX42"/>
      <c r="AY42" s="124"/>
      <c r="AZ42"/>
      <c r="BA42" s="124"/>
      <c r="BB42"/>
      <c r="BC42" s="124"/>
      <c r="BD42"/>
      <c r="BE42" s="124"/>
      <c r="BF42"/>
      <c r="BG42" s="124"/>
      <c r="BH42"/>
      <c r="BI42" s="124"/>
      <c r="BJ42"/>
      <c r="BK42" s="124"/>
      <c r="BL42"/>
      <c r="BM42" s="124"/>
      <c r="BN42"/>
      <c r="BO42" s="124"/>
      <c r="BP42"/>
      <c r="BQ42" s="124"/>
      <c r="BR42"/>
      <c r="BS42" s="124"/>
      <c r="BT42"/>
      <c r="BU42" s="124"/>
      <c r="BV42"/>
      <c r="BW42" s="124"/>
      <c r="BX42"/>
      <c r="BY42" s="124"/>
      <c r="BZ42"/>
      <c r="CA42" s="124"/>
      <c r="CB42"/>
      <c r="CC42" s="124"/>
      <c r="CD42"/>
      <c r="CE42" s="124"/>
      <c r="CF42"/>
      <c r="CG42" s="124"/>
      <c r="CH42"/>
      <c r="CI42" s="124"/>
      <c r="CJ42"/>
      <c r="CK42" s="124"/>
      <c r="CL42"/>
      <c r="CM42" s="124"/>
      <c r="CN42"/>
      <c r="CO42" s="124"/>
      <c r="CP42"/>
      <c r="CQ42" s="124"/>
      <c r="CR42"/>
      <c r="CS42" s="124"/>
      <c r="CT42"/>
      <c r="CU42" s="124"/>
      <c r="CV42"/>
      <c r="CW42" s="124"/>
      <c r="CX42"/>
      <c r="CY42" s="124"/>
      <c r="CZ42"/>
      <c r="DA42" s="124"/>
      <c r="DB42"/>
      <c r="DC42" s="124"/>
      <c r="DD42"/>
      <c r="DE42" s="124"/>
      <c r="DF42"/>
      <c r="DG42" s="124"/>
      <c r="DH42"/>
      <c r="DI42" s="124"/>
      <c r="DJ42"/>
      <c r="DK42" s="124"/>
      <c r="DL42"/>
      <c r="DM42" s="124"/>
      <c r="DN42"/>
      <c r="DO42" s="124"/>
      <c r="DP42"/>
      <c r="DQ42" s="124"/>
      <c r="DR42"/>
      <c r="DS42" s="124"/>
      <c r="DT42"/>
      <c r="DU42" s="124"/>
      <c r="DV42"/>
      <c r="DW42" s="124"/>
      <c r="DX42"/>
      <c r="DY42" s="124"/>
      <c r="DZ42"/>
      <c r="EA42" s="124"/>
      <c r="EB42"/>
      <c r="EC42" s="124"/>
      <c r="ED42"/>
      <c r="EE42" s="124"/>
      <c r="EF42"/>
      <c r="EG42" s="124"/>
      <c r="EH42"/>
      <c r="EI42" s="124"/>
      <c r="EJ42"/>
      <c r="EK42" s="124"/>
      <c r="EL42"/>
      <c r="EM42" s="124"/>
      <c r="EN42"/>
      <c r="EO42" s="124"/>
      <c r="EP42"/>
      <c r="EQ42" s="124"/>
      <c r="ER42"/>
      <c r="ES42" s="124"/>
      <c r="ET42"/>
      <c r="EU42" s="124"/>
      <c r="EV42"/>
      <c r="EW42" s="124"/>
      <c r="EX42"/>
      <c r="EY42" s="124"/>
      <c r="EZ42"/>
      <c r="FA42" s="124"/>
      <c r="FB42"/>
      <c r="FC42" s="124"/>
      <c r="FD42"/>
      <c r="FE42" s="124"/>
      <c r="FF42"/>
      <c r="FG42" s="124"/>
      <c r="FH42"/>
      <c r="FI42" s="124"/>
      <c r="FJ42"/>
      <c r="FK42" s="124"/>
      <c r="FL42"/>
      <c r="FM42" s="124"/>
      <c r="FN42"/>
      <c r="FO42" s="124"/>
      <c r="FP42"/>
      <c r="FQ42" s="124"/>
      <c r="FR42"/>
      <c r="FS42" s="124"/>
      <c r="FT42"/>
      <c r="FU42" s="124"/>
      <c r="FV42"/>
      <c r="FW42" s="124"/>
      <c r="FX42"/>
      <c r="FY42" s="124"/>
      <c r="FZ42"/>
      <c r="GA42" s="124"/>
      <c r="GB42"/>
      <c r="GC42" s="124"/>
      <c r="GD42"/>
      <c r="GE42" s="124"/>
      <c r="GF42"/>
      <c r="GG42" s="124"/>
      <c r="GH42"/>
      <c r="GI42" s="124"/>
      <c r="GJ42"/>
      <c r="GK42" s="124"/>
      <c r="GL42"/>
      <c r="GM42" s="124"/>
      <c r="GN42"/>
      <c r="GO42" s="124"/>
      <c r="GP42"/>
      <c r="GQ42" s="124"/>
      <c r="GR42"/>
      <c r="GS42" s="124"/>
      <c r="GT42"/>
      <c r="GU42" s="124"/>
      <c r="GV42"/>
      <c r="GW42" s="124"/>
      <c r="GX42"/>
      <c r="GY42" s="124"/>
      <c r="GZ42"/>
      <c r="HA42" s="124"/>
      <c r="HB42"/>
      <c r="HC42" s="124"/>
      <c r="HD42"/>
      <c r="HE42" s="124"/>
      <c r="HF42"/>
      <c r="HG42" s="124"/>
      <c r="HH42"/>
      <c r="HI42" s="124"/>
      <c r="HJ42"/>
      <c r="HK42" s="124"/>
      <c r="HL42"/>
      <c r="HM42" s="124"/>
      <c r="HN42"/>
      <c r="HO42" s="124"/>
      <c r="HP42"/>
      <c r="HQ42" s="124"/>
      <c r="HR42"/>
      <c r="HS42" s="124"/>
      <c r="HT42"/>
      <c r="HU42" s="124"/>
      <c r="HV42"/>
      <c r="HW42" s="124"/>
      <c r="HX42"/>
      <c r="HY42" s="124"/>
      <c r="HZ42"/>
      <c r="IA42" s="124"/>
      <c r="IB42"/>
      <c r="IC42" s="124"/>
      <c r="ID42"/>
      <c r="IE42" s="124"/>
      <c r="IF42"/>
      <c r="IG42" s="124"/>
      <c r="IH42"/>
      <c r="II42" s="124"/>
      <c r="IJ42"/>
      <c r="IK42" s="124"/>
      <c r="IL42"/>
      <c r="IM42" s="124"/>
      <c r="IN42"/>
      <c r="IO42" s="124"/>
      <c r="IP42"/>
      <c r="IQ42" s="124"/>
      <c r="IR42"/>
      <c r="IS42" s="124"/>
      <c r="IT42"/>
      <c r="IU42" s="124"/>
      <c r="IV42"/>
      <c r="IW42" s="124"/>
      <c r="IX42"/>
      <c r="IY42" s="124"/>
      <c r="IZ42"/>
      <c r="JA42" s="124"/>
      <c r="JB42"/>
      <c r="JC42" s="124"/>
      <c r="JD42"/>
      <c r="JE42" s="124"/>
      <c r="JF42"/>
      <c r="JG42" s="124"/>
      <c r="JH42"/>
      <c r="JI42" s="124"/>
      <c r="JJ42"/>
      <c r="JK42" s="124"/>
      <c r="JL42"/>
      <c r="JM42" s="124"/>
      <c r="JN42"/>
      <c r="JO42" s="124"/>
      <c r="JP42"/>
      <c r="JQ42" s="124"/>
      <c r="JR42"/>
      <c r="JS42" s="124"/>
      <c r="JT42"/>
      <c r="JU42" s="124"/>
      <c r="JV42"/>
      <c r="JW42" s="124"/>
      <c r="JX42"/>
      <c r="JY42" s="124"/>
      <c r="JZ42"/>
      <c r="KA42" s="124"/>
      <c r="KB42"/>
      <c r="KC42" s="124"/>
      <c r="KD42"/>
      <c r="KE42" s="124"/>
      <c r="KF42"/>
      <c r="KG42" s="124"/>
      <c r="KH42"/>
      <c r="KI42" s="124"/>
      <c r="KJ42"/>
      <c r="KK42" s="124"/>
      <c r="KL42"/>
      <c r="KM42" s="124"/>
      <c r="KN42"/>
      <c r="KO42" s="124"/>
      <c r="KP42"/>
      <c r="KQ42" s="124"/>
      <c r="KR42"/>
      <c r="KS42" s="124"/>
      <c r="KT42"/>
      <c r="KU42" s="124"/>
      <c r="KV42"/>
      <c r="KW42" s="124"/>
      <c r="KX42"/>
      <c r="KY42" s="124"/>
      <c r="KZ42"/>
      <c r="LA42" s="124"/>
      <c r="LB42"/>
      <c r="LC42" s="124"/>
      <c r="LD42"/>
      <c r="LE42" s="124"/>
      <c r="LF42"/>
      <c r="LG42" s="124"/>
      <c r="LH42"/>
      <c r="LI42" s="124"/>
      <c r="LJ42"/>
      <c r="LK42" s="124"/>
      <c r="LL42"/>
      <c r="LM42" s="124"/>
      <c r="LN42"/>
      <c r="LO42" s="124"/>
      <c r="LP42"/>
      <c r="LQ42" s="124"/>
      <c r="LR42"/>
      <c r="LS42" s="124"/>
      <c r="LT42"/>
      <c r="LU42" s="124"/>
      <c r="LV42"/>
      <c r="LW42" s="124"/>
      <c r="LX42"/>
      <c r="LY42" s="124"/>
      <c r="LZ42"/>
      <c r="MA42" s="124"/>
      <c r="MB42"/>
      <c r="MC42" s="124"/>
      <c r="MD42"/>
      <c r="ME42" s="124"/>
      <c r="MF42"/>
      <c r="MG42" s="124"/>
      <c r="MH42"/>
      <c r="MI42" s="124"/>
      <c r="MJ42"/>
      <c r="MK42" s="124"/>
      <c r="ML42"/>
      <c r="MM42" s="124"/>
      <c r="MN42"/>
      <c r="MO42" s="124"/>
      <c r="MP42"/>
      <c r="MQ42" s="124"/>
      <c r="MR42"/>
      <c r="MS42" s="124"/>
      <c r="MT42"/>
      <c r="MU42" s="124"/>
      <c r="MV42"/>
      <c r="MW42" s="124"/>
      <c r="MX42"/>
      <c r="MY42" s="124"/>
      <c r="MZ42"/>
      <c r="NA42" s="124"/>
      <c r="NB42"/>
      <c r="NC42" s="124"/>
      <c r="ND42"/>
      <c r="NE42" s="124"/>
      <c r="NF42"/>
      <c r="NG42" s="124"/>
      <c r="NH42"/>
      <c r="NI42" s="124"/>
      <c r="NJ42"/>
      <c r="NK42" s="124"/>
      <c r="NL42"/>
      <c r="NM42" s="124"/>
      <c r="NN42"/>
      <c r="NO42" s="124"/>
      <c r="NP42"/>
      <c r="NQ42" s="124"/>
      <c r="NR42"/>
      <c r="NS42" s="124"/>
      <c r="NT42"/>
      <c r="NU42" s="124"/>
      <c r="NV42"/>
      <c r="NW42" s="124"/>
      <c r="NX42"/>
      <c r="NY42" s="124"/>
      <c r="NZ42"/>
      <c r="OA42" s="124"/>
      <c r="OB42"/>
      <c r="OC42" s="124"/>
      <c r="OD42"/>
      <c r="OE42" s="124"/>
      <c r="OF42"/>
      <c r="OG42" s="124"/>
      <c r="OH42"/>
      <c r="OI42" s="124"/>
      <c r="OJ42"/>
      <c r="OK42" s="124"/>
      <c r="OL42"/>
      <c r="OM42" s="124"/>
      <c r="ON42"/>
      <c r="OO42" s="124"/>
      <c r="OP42"/>
      <c r="OQ42" s="124"/>
      <c r="OR42"/>
      <c r="OS42" s="124"/>
      <c r="OT42"/>
      <c r="OU42" s="124"/>
      <c r="OV42"/>
      <c r="OW42" s="124"/>
      <c r="OX42"/>
      <c r="OY42" s="124"/>
      <c r="OZ42"/>
      <c r="PA42" s="124"/>
      <c r="PB42"/>
      <c r="PC42" s="124"/>
      <c r="PD42"/>
      <c r="PE42" s="124"/>
      <c r="PF42"/>
      <c r="PG42" s="124"/>
      <c r="PH42"/>
      <c r="PI42" s="124"/>
      <c r="PJ42"/>
      <c r="PK42" s="124"/>
      <c r="PL42"/>
      <c r="PM42" s="124"/>
      <c r="PN42"/>
      <c r="PO42" s="124"/>
      <c r="PP42"/>
      <c r="PQ42" s="124"/>
      <c r="PR42"/>
      <c r="PS42" s="124"/>
      <c r="PT42"/>
      <c r="PU42" s="124"/>
      <c r="PV42"/>
      <c r="PW42" s="124"/>
      <c r="PX42"/>
      <c r="PY42" s="124"/>
      <c r="PZ42"/>
      <c r="QA42" s="124"/>
      <c r="QB42"/>
      <c r="QC42" s="124"/>
      <c r="QD42"/>
      <c r="QE42" s="124"/>
      <c r="QF42"/>
      <c r="QG42" s="124"/>
      <c r="QH42"/>
      <c r="QI42" s="124"/>
      <c r="QJ42"/>
      <c r="QK42" s="124"/>
      <c r="QL42"/>
      <c r="QM42" s="124"/>
      <c r="QN42"/>
      <c r="QO42" s="124"/>
      <c r="QP42"/>
      <c r="QQ42" s="124"/>
      <c r="QR42"/>
      <c r="QS42" s="124"/>
      <c r="QT42"/>
      <c r="QU42" s="124"/>
      <c r="QV42"/>
      <c r="QW42" s="124"/>
      <c r="QX42"/>
      <c r="QY42" s="124"/>
      <c r="QZ42"/>
      <c r="RA42" s="124"/>
      <c r="RB42"/>
      <c r="RC42" s="124"/>
      <c r="RD42"/>
      <c r="RE42" s="124"/>
      <c r="RF42"/>
      <c r="RG42" s="124"/>
      <c r="RH42"/>
      <c r="RI42" s="124"/>
      <c r="RJ42"/>
      <c r="RK42" s="124"/>
      <c r="RL42"/>
      <c r="RM42" s="124"/>
      <c r="RN42"/>
      <c r="RO42" s="124"/>
      <c r="RP42"/>
      <c r="RQ42" s="124"/>
      <c r="RR42"/>
      <c r="RS42" s="124"/>
      <c r="RT42"/>
      <c r="RU42" s="124"/>
      <c r="RV42"/>
      <c r="RW42" s="124"/>
      <c r="RX42"/>
      <c r="RY42" s="124"/>
      <c r="RZ42"/>
      <c r="SA42" s="124"/>
      <c r="SB42"/>
      <c r="SC42" s="124"/>
      <c r="SD42"/>
      <c r="SE42" s="124"/>
      <c r="SF42"/>
      <c r="SG42" s="124"/>
      <c r="SH42"/>
      <c r="SI42" s="124"/>
      <c r="SJ42"/>
      <c r="SK42" s="124"/>
      <c r="SL42"/>
      <c r="SM42" s="124"/>
      <c r="SN42"/>
      <c r="SO42" s="124"/>
      <c r="SP42"/>
      <c r="SQ42" s="124"/>
      <c r="SR42"/>
      <c r="SS42" s="124"/>
      <c r="ST42"/>
      <c r="SU42" s="124"/>
      <c r="SV42"/>
      <c r="SW42" s="124"/>
      <c r="SX42"/>
      <c r="SY42" s="124"/>
      <c r="SZ42"/>
      <c r="TA42" s="124"/>
      <c r="TB42"/>
      <c r="TC42" s="124"/>
      <c r="TD42"/>
      <c r="TE42" s="124"/>
      <c r="TF42"/>
      <c r="TG42" s="124"/>
      <c r="TH42"/>
      <c r="TI42" s="124"/>
      <c r="TJ42"/>
      <c r="TK42" s="124"/>
      <c r="TL42"/>
      <c r="TM42" s="124"/>
      <c r="TN42"/>
      <c r="TO42" s="124"/>
      <c r="TP42"/>
      <c r="TQ42" s="124"/>
      <c r="TR42"/>
      <c r="TS42" s="124"/>
      <c r="TT42"/>
      <c r="TU42" s="124"/>
      <c r="TV42"/>
      <c r="TW42" s="124"/>
      <c r="TX42"/>
      <c r="TY42" s="124"/>
      <c r="TZ42"/>
      <c r="UA42" s="124"/>
      <c r="UB42"/>
      <c r="UC42" s="124"/>
      <c r="UD42"/>
      <c r="UE42" s="124"/>
      <c r="UF42"/>
      <c r="UG42" s="124"/>
      <c r="UH42"/>
      <c r="UI42" s="124"/>
      <c r="UJ42"/>
      <c r="UK42" s="124"/>
      <c r="UL42"/>
      <c r="UM42" s="124"/>
      <c r="UN42"/>
      <c r="UO42" s="124"/>
      <c r="UP42"/>
      <c r="UQ42" s="124"/>
      <c r="UR42"/>
      <c r="US42" s="124"/>
      <c r="UT42"/>
      <c r="UU42" s="124"/>
      <c r="UV42"/>
      <c r="UW42" s="124"/>
      <c r="UX42"/>
      <c r="UY42" s="124"/>
      <c r="UZ42"/>
      <c r="VA42" s="124"/>
      <c r="VB42"/>
      <c r="VC42" s="124"/>
      <c r="VD42"/>
      <c r="VE42" s="124"/>
      <c r="VF42"/>
      <c r="VG42" s="124"/>
      <c r="VH42"/>
      <c r="VI42" s="124"/>
      <c r="VJ42"/>
      <c r="VK42" s="124"/>
      <c r="VL42"/>
      <c r="VM42" s="124"/>
      <c r="VN42"/>
      <c r="VO42" s="124"/>
      <c r="VP42"/>
      <c r="VQ42" s="124"/>
      <c r="VR42"/>
      <c r="VS42" s="124"/>
      <c r="VT42"/>
      <c r="VU42" s="124"/>
      <c r="VV42"/>
      <c r="VW42" s="124"/>
      <c r="VX42"/>
      <c r="VY42" s="124"/>
      <c r="VZ42"/>
      <c r="WA42" s="124"/>
      <c r="WB42"/>
      <c r="WC42" s="124"/>
      <c r="WD42"/>
      <c r="WE42" s="124"/>
      <c r="WF42"/>
      <c r="WG42" s="124"/>
      <c r="WH42"/>
      <c r="WI42" s="124"/>
      <c r="WJ42"/>
      <c r="WK42" s="124"/>
      <c r="WL42"/>
      <c r="WM42" s="124"/>
      <c r="WN42"/>
      <c r="WO42" s="124"/>
      <c r="WP42"/>
      <c r="WQ42" s="124"/>
      <c r="WR42"/>
      <c r="WS42" s="124"/>
      <c r="WT42"/>
      <c r="WU42" s="124"/>
      <c r="WV42"/>
      <c r="WW42" s="124"/>
      <c r="WX42"/>
      <c r="WY42" s="124"/>
      <c r="WZ42"/>
      <c r="XA42" s="124"/>
      <c r="XB42"/>
      <c r="XC42" s="124"/>
      <c r="XD42"/>
      <c r="XE42" s="124"/>
      <c r="XF42"/>
      <c r="XG42" s="124"/>
      <c r="XH42"/>
      <c r="XI42" s="124"/>
      <c r="XJ42"/>
      <c r="XK42" s="124"/>
      <c r="XL42"/>
      <c r="XM42" s="124"/>
      <c r="XN42"/>
      <c r="XO42" s="124"/>
      <c r="XP42"/>
      <c r="XQ42" s="124"/>
      <c r="XR42"/>
      <c r="XS42" s="124"/>
      <c r="XT42"/>
      <c r="XU42" s="124"/>
      <c r="XV42"/>
      <c r="XW42" s="124"/>
      <c r="XX42"/>
      <c r="XY42" s="124"/>
      <c r="XZ42"/>
      <c r="YA42" s="124"/>
      <c r="YB42"/>
      <c r="YC42" s="124"/>
      <c r="YD42"/>
      <c r="YE42" s="124"/>
      <c r="YF42"/>
      <c r="YG42" s="124"/>
      <c r="YH42"/>
      <c r="YI42" s="124"/>
      <c r="YJ42"/>
      <c r="YK42" s="124"/>
      <c r="YL42"/>
      <c r="YM42" s="124"/>
      <c r="YN42"/>
      <c r="YO42" s="124"/>
      <c r="YP42"/>
      <c r="YQ42" s="124"/>
      <c r="YR42"/>
      <c r="YS42" s="124"/>
      <c r="YT42"/>
      <c r="YU42" s="124"/>
      <c r="YV42"/>
      <c r="YW42" s="124"/>
      <c r="YX42"/>
      <c r="YY42" s="124"/>
      <c r="YZ42"/>
      <c r="ZA42" s="124"/>
      <c r="ZB42"/>
      <c r="ZC42" s="124"/>
      <c r="ZD42"/>
      <c r="ZE42" s="124"/>
      <c r="ZF42"/>
      <c r="ZG42" s="124"/>
      <c r="ZH42"/>
      <c r="ZI42" s="124"/>
      <c r="ZJ42"/>
      <c r="ZK42" s="124"/>
      <c r="ZL42"/>
      <c r="ZM42" s="124"/>
      <c r="ZN42"/>
      <c r="ZO42" s="124"/>
      <c r="ZP42"/>
      <c r="ZQ42" s="124"/>
      <c r="ZR42"/>
      <c r="ZS42" s="124"/>
      <c r="ZT42"/>
      <c r="ZU42" s="124"/>
      <c r="ZV42"/>
      <c r="ZW42" s="124"/>
      <c r="ZX42"/>
      <c r="ZY42" s="124"/>
      <c r="ZZ42"/>
      <c r="AAA42" s="124"/>
      <c r="AAB42"/>
      <c r="AAC42" s="124"/>
      <c r="AAD42"/>
      <c r="AAE42" s="124"/>
      <c r="AAF42"/>
      <c r="AAG42" s="124"/>
      <c r="AAH42"/>
      <c r="AAI42" s="124"/>
      <c r="AAJ42"/>
      <c r="AAK42" s="124"/>
      <c r="AAL42"/>
      <c r="AAM42" s="124"/>
      <c r="AAN42"/>
      <c r="AAO42" s="124"/>
      <c r="AAP42"/>
      <c r="AAQ42" s="124"/>
      <c r="AAR42"/>
      <c r="AAS42" s="124"/>
      <c r="AAT42"/>
      <c r="AAU42" s="124"/>
      <c r="AAV42"/>
      <c r="AAW42" s="124"/>
      <c r="AAX42"/>
      <c r="AAY42" s="124"/>
      <c r="AAZ42"/>
      <c r="ABA42" s="124"/>
      <c r="ABB42"/>
      <c r="ABC42" s="124"/>
      <c r="ABD42"/>
      <c r="ABE42" s="124"/>
      <c r="ABF42"/>
      <c r="ABG42" s="124"/>
      <c r="ABH42"/>
      <c r="ABI42" s="124"/>
      <c r="ABJ42"/>
      <c r="ABK42" s="124"/>
      <c r="ABL42"/>
      <c r="ABM42" s="124"/>
      <c r="ABN42"/>
      <c r="ABO42" s="124"/>
      <c r="ABP42"/>
      <c r="ABQ42" s="124"/>
      <c r="ABR42"/>
      <c r="ABS42" s="124"/>
      <c r="ABT42"/>
      <c r="ABU42" s="124"/>
      <c r="ABV42"/>
      <c r="ABW42" s="124"/>
      <c r="ABX42"/>
      <c r="ABY42" s="124"/>
      <c r="ABZ42"/>
      <c r="ACA42" s="124"/>
      <c r="ACB42"/>
      <c r="ACC42" s="124"/>
      <c r="ACD42"/>
      <c r="ACE42" s="124"/>
      <c r="ACF42"/>
      <c r="ACG42" s="124"/>
      <c r="ACH42"/>
      <c r="ACI42" s="124"/>
      <c r="ACJ42"/>
      <c r="ACK42" s="124"/>
      <c r="ACL42"/>
      <c r="ACM42" s="124"/>
      <c r="ACN42"/>
      <c r="ACO42" s="124"/>
      <c r="ACP42"/>
      <c r="ACQ42" s="124"/>
      <c r="ACR42"/>
      <c r="ACS42" s="124"/>
      <c r="ACT42"/>
      <c r="ACU42" s="124"/>
      <c r="ACV42"/>
      <c r="ACW42" s="124"/>
      <c r="ACX42"/>
      <c r="ACY42" s="124"/>
      <c r="ACZ42"/>
      <c r="ADA42" s="124"/>
      <c r="ADB42"/>
      <c r="ADC42" s="124"/>
      <c r="ADD42"/>
      <c r="ADE42" s="124"/>
      <c r="ADF42"/>
      <c r="ADG42" s="124"/>
      <c r="ADH42"/>
      <c r="ADI42" s="124"/>
      <c r="ADJ42"/>
      <c r="ADK42" s="124"/>
      <c r="ADL42"/>
      <c r="ADM42" s="124"/>
      <c r="ADN42"/>
      <c r="ADO42" s="124"/>
      <c r="ADP42"/>
      <c r="ADQ42" s="124"/>
      <c r="ADR42"/>
      <c r="ADS42" s="124"/>
      <c r="ADT42"/>
      <c r="ADU42" s="124"/>
      <c r="ADV42"/>
      <c r="ADW42" s="124"/>
      <c r="ADX42"/>
      <c r="ADY42" s="124"/>
      <c r="ADZ42"/>
      <c r="AEA42" s="124"/>
      <c r="AEB42"/>
      <c r="AEC42" s="124"/>
      <c r="AED42"/>
      <c r="AEE42" s="124"/>
      <c r="AEF42"/>
      <c r="AEG42" s="124"/>
      <c r="AEH42"/>
      <c r="AEI42" s="124"/>
      <c r="AEJ42"/>
      <c r="AEK42" s="124"/>
      <c r="AEL42"/>
      <c r="AEM42" s="124"/>
      <c r="AEN42"/>
      <c r="AEO42" s="124"/>
      <c r="AEP42"/>
      <c r="AEQ42" s="124"/>
      <c r="AER42"/>
      <c r="AES42" s="124"/>
      <c r="AET42"/>
      <c r="AEU42" s="124"/>
      <c r="AEV42"/>
      <c r="AEW42" s="124"/>
      <c r="AEX42"/>
      <c r="AEY42" s="124"/>
      <c r="AEZ42"/>
      <c r="AFA42" s="124"/>
      <c r="AFB42"/>
      <c r="AFC42" s="124"/>
      <c r="AFD42"/>
      <c r="AFE42" s="124"/>
      <c r="AFF42"/>
      <c r="AFG42" s="124"/>
      <c r="AFH42"/>
      <c r="AFI42" s="124"/>
      <c r="AFJ42"/>
      <c r="AFK42" s="124"/>
      <c r="AFL42"/>
      <c r="AFM42" s="124"/>
      <c r="AFN42"/>
      <c r="AFO42" s="124"/>
      <c r="AFP42"/>
      <c r="AFQ42" s="124"/>
      <c r="AFR42"/>
      <c r="AFS42" s="124"/>
      <c r="AFT42"/>
      <c r="AFU42" s="124"/>
      <c r="AFV42"/>
      <c r="AFW42" s="124"/>
      <c r="AFX42"/>
      <c r="AFY42" s="124"/>
      <c r="AFZ42"/>
      <c r="AGA42" s="124"/>
      <c r="AGB42"/>
      <c r="AGC42" s="124"/>
      <c r="AGD42"/>
      <c r="AGE42" s="124"/>
      <c r="AGF42"/>
      <c r="AGG42" s="124"/>
      <c r="AGH42"/>
      <c r="AGI42" s="124"/>
      <c r="AGJ42"/>
      <c r="AGK42" s="124"/>
      <c r="AGL42"/>
      <c r="AGM42" s="124"/>
      <c r="AGN42"/>
      <c r="AGO42" s="124"/>
      <c r="AGP42"/>
      <c r="AGQ42" s="124"/>
      <c r="AGR42"/>
      <c r="AGS42" s="124"/>
      <c r="AGT42"/>
      <c r="AGU42" s="124"/>
      <c r="AGV42"/>
      <c r="AGW42" s="124"/>
      <c r="AGX42"/>
      <c r="AGY42" s="124"/>
      <c r="AGZ42"/>
      <c r="AHA42" s="124"/>
      <c r="AHB42"/>
      <c r="AHC42" s="124"/>
      <c r="AHD42"/>
      <c r="AHE42" s="124"/>
      <c r="AHF42"/>
      <c r="AHG42" s="124"/>
      <c r="AHH42"/>
      <c r="AHI42" s="124"/>
      <c r="AHJ42"/>
      <c r="AHK42" s="124"/>
      <c r="AHL42"/>
      <c r="AHM42" s="124"/>
      <c r="AHN42"/>
      <c r="AHO42" s="124"/>
      <c r="AHP42"/>
      <c r="AHQ42" s="124"/>
      <c r="AHR42"/>
      <c r="AHS42" s="124"/>
      <c r="AHT42"/>
      <c r="AHU42" s="124"/>
      <c r="AHV42"/>
      <c r="AHW42" s="124"/>
      <c r="AHX42"/>
      <c r="AHY42" s="124"/>
      <c r="AHZ42"/>
      <c r="AIA42" s="124"/>
      <c r="AIB42"/>
      <c r="AIC42" s="124"/>
      <c r="AID42"/>
      <c r="AIE42" s="124"/>
      <c r="AIF42"/>
      <c r="AIG42" s="124"/>
      <c r="AIH42"/>
      <c r="AII42" s="124"/>
      <c r="AIJ42"/>
      <c r="AIK42" s="124"/>
      <c r="AIL42"/>
      <c r="AIM42" s="124"/>
      <c r="AIN42"/>
      <c r="AIO42" s="124"/>
      <c r="AIP42"/>
      <c r="AIQ42" s="124"/>
      <c r="AIR42"/>
      <c r="AIS42" s="124"/>
      <c r="AIT42"/>
      <c r="AIU42" s="124"/>
      <c r="AIV42"/>
      <c r="AIW42" s="124"/>
      <c r="AIX42"/>
      <c r="AIY42" s="124"/>
      <c r="AIZ42"/>
      <c r="AJA42" s="124"/>
      <c r="AJB42"/>
      <c r="AJC42" s="124"/>
      <c r="AJD42"/>
      <c r="AJE42" s="124"/>
      <c r="AJF42"/>
      <c r="AJG42" s="124"/>
      <c r="AJH42"/>
      <c r="AJI42" s="124"/>
      <c r="AJJ42"/>
      <c r="AJK42" s="124"/>
      <c r="AJL42"/>
      <c r="AJM42" s="124"/>
      <c r="AJN42"/>
      <c r="AJO42" s="124"/>
      <c r="AJP42"/>
      <c r="AJQ42" s="124"/>
      <c r="AJR42"/>
      <c r="AJS42" s="124"/>
      <c r="AJT42"/>
      <c r="AJU42" s="124"/>
      <c r="AJV42"/>
      <c r="AJW42" s="124"/>
      <c r="AJX42"/>
      <c r="AJY42" s="124"/>
      <c r="AJZ42"/>
      <c r="AKA42" s="124"/>
      <c r="AKB42"/>
      <c r="AKC42" s="124"/>
      <c r="AKD42"/>
      <c r="AKE42" s="124"/>
      <c r="AKF42"/>
      <c r="AKG42" s="124"/>
      <c r="AKH42"/>
      <c r="AKI42" s="124"/>
      <c r="AKJ42"/>
      <c r="AKK42" s="124"/>
      <c r="AKL42"/>
      <c r="AKM42" s="124"/>
      <c r="AKN42"/>
      <c r="AKO42" s="124"/>
      <c r="AKP42"/>
      <c r="AKQ42" s="124"/>
      <c r="AKR42"/>
      <c r="AKS42" s="124"/>
      <c r="AKT42"/>
      <c r="AKU42" s="124"/>
      <c r="AKV42"/>
      <c r="AKW42" s="124"/>
      <c r="AKX42"/>
      <c r="AKY42" s="124"/>
      <c r="AKZ42"/>
      <c r="ALA42" s="124"/>
      <c r="ALB42"/>
      <c r="ALC42" s="124"/>
      <c r="ALD42"/>
      <c r="ALE42" s="124"/>
      <c r="ALF42"/>
      <c r="ALG42" s="124"/>
      <c r="ALH42"/>
      <c r="ALI42" s="124"/>
      <c r="ALJ42"/>
      <c r="ALK42" s="124"/>
      <c r="ALL42"/>
      <c r="ALM42" s="124"/>
      <c r="ALN42"/>
      <c r="ALO42" s="124"/>
      <c r="ALP42"/>
      <c r="ALQ42" s="124"/>
      <c r="ALR42"/>
      <c r="ALS42" s="124"/>
      <c r="ALT42"/>
      <c r="ALU42" s="124"/>
      <c r="ALV42"/>
      <c r="ALW42" s="124"/>
      <c r="ALX42"/>
      <c r="ALY42" s="124"/>
      <c r="ALZ42"/>
      <c r="AMA42" s="124"/>
      <c r="AMB42"/>
      <c r="AMC42" s="124"/>
      <c r="AMD42"/>
      <c r="AME42" s="124"/>
      <c r="AMF42"/>
      <c r="AMG42" s="124"/>
      <c r="AMH42"/>
      <c r="AMI42" s="124"/>
      <c r="AMJ42"/>
      <c r="AMK42" s="124"/>
      <c r="AML42"/>
      <c r="AMM42" s="124"/>
      <c r="AMN42"/>
      <c r="AMO42" s="124"/>
      <c r="AMP42"/>
      <c r="AMQ42" s="124"/>
      <c r="AMR42"/>
      <c r="AMS42" s="124"/>
      <c r="AMT42"/>
      <c r="AMU42" s="124"/>
      <c r="AMV42"/>
      <c r="AMW42" s="124"/>
      <c r="AMX42"/>
      <c r="AMY42" s="124"/>
      <c r="AMZ42"/>
      <c r="ANA42" s="124"/>
      <c r="ANB42"/>
      <c r="ANC42" s="124"/>
      <c r="AND42"/>
      <c r="ANE42" s="124"/>
      <c r="ANF42"/>
      <c r="ANG42" s="124"/>
      <c r="ANH42"/>
      <c r="ANI42" s="124"/>
      <c r="ANJ42"/>
      <c r="ANK42" s="124"/>
      <c r="ANL42"/>
      <c r="ANM42" s="124"/>
      <c r="ANN42"/>
      <c r="ANO42" s="124"/>
      <c r="ANP42"/>
      <c r="ANQ42" s="124"/>
      <c r="ANR42"/>
      <c r="ANS42" s="124"/>
      <c r="ANT42"/>
      <c r="ANU42" s="124"/>
      <c r="ANV42"/>
      <c r="ANW42" s="124"/>
      <c r="ANX42"/>
      <c r="ANY42" s="124"/>
      <c r="ANZ42"/>
      <c r="AOA42" s="124"/>
      <c r="AOB42"/>
      <c r="AOC42" s="124"/>
      <c r="AOD42"/>
      <c r="AOE42" s="124"/>
      <c r="AOF42"/>
      <c r="AOG42" s="124"/>
      <c r="AOH42"/>
      <c r="AOI42" s="124"/>
      <c r="AOJ42"/>
      <c r="AOK42" s="124"/>
      <c r="AOL42"/>
      <c r="AOM42" s="124"/>
      <c r="AON42"/>
      <c r="AOO42" s="124"/>
      <c r="AOP42"/>
      <c r="AOQ42" s="124"/>
      <c r="AOR42"/>
      <c r="AOS42" s="124"/>
      <c r="AOT42"/>
      <c r="AOU42" s="124"/>
      <c r="AOV42"/>
      <c r="AOW42" s="124"/>
      <c r="AOX42"/>
      <c r="AOY42" s="124"/>
      <c r="AOZ42"/>
      <c r="APA42" s="124"/>
      <c r="APB42"/>
      <c r="APC42" s="124"/>
      <c r="APD42"/>
      <c r="APE42" s="124"/>
      <c r="APF42"/>
      <c r="APG42" s="124"/>
      <c r="APH42"/>
      <c r="API42" s="124"/>
      <c r="APJ42"/>
      <c r="APK42" s="124"/>
      <c r="APL42"/>
      <c r="APM42" s="124"/>
      <c r="APN42"/>
      <c r="APO42" s="124"/>
      <c r="APP42"/>
      <c r="APQ42" s="124"/>
      <c r="APR42"/>
      <c r="APS42" s="124"/>
      <c r="APT42"/>
      <c r="APU42" s="124"/>
      <c r="APV42"/>
      <c r="APW42" s="124"/>
      <c r="APX42"/>
      <c r="APY42" s="124"/>
      <c r="APZ42"/>
      <c r="AQA42" s="124"/>
      <c r="AQB42"/>
      <c r="AQC42" s="124"/>
      <c r="AQD42"/>
      <c r="AQE42" s="124"/>
      <c r="AQF42"/>
      <c r="AQG42" s="124"/>
      <c r="AQH42"/>
      <c r="AQI42" s="124"/>
      <c r="AQJ42"/>
      <c r="AQK42" s="124"/>
      <c r="AQL42"/>
      <c r="AQM42" s="124"/>
      <c r="AQN42"/>
      <c r="AQO42" s="124"/>
      <c r="AQP42"/>
      <c r="AQQ42" s="124"/>
      <c r="AQR42"/>
      <c r="AQS42" s="124"/>
      <c r="AQT42"/>
      <c r="AQU42" s="124"/>
      <c r="AQV42"/>
      <c r="AQW42" s="124"/>
      <c r="AQX42"/>
      <c r="AQY42" s="124"/>
      <c r="AQZ42"/>
      <c r="ARA42" s="124"/>
      <c r="ARB42"/>
      <c r="ARC42" s="124"/>
      <c r="ARD42"/>
      <c r="ARE42" s="124"/>
      <c r="ARF42"/>
      <c r="ARG42" s="124"/>
      <c r="ARH42"/>
      <c r="ARI42" s="124"/>
      <c r="ARJ42"/>
      <c r="ARK42" s="124"/>
      <c r="ARL42"/>
      <c r="ARM42" s="124"/>
      <c r="ARN42"/>
      <c r="ARO42" s="124"/>
      <c r="ARP42"/>
      <c r="ARQ42" s="124"/>
      <c r="ARR42"/>
      <c r="ARS42" s="124"/>
      <c r="ART42"/>
      <c r="ARU42" s="124"/>
      <c r="ARV42"/>
      <c r="ARW42" s="124"/>
      <c r="ARX42"/>
      <c r="ARY42" s="124"/>
      <c r="ARZ42"/>
      <c r="ASA42" s="124"/>
      <c r="ASB42"/>
      <c r="ASC42" s="124"/>
      <c r="ASD42"/>
      <c r="ASE42" s="124"/>
      <c r="ASF42"/>
      <c r="ASG42" s="124"/>
      <c r="ASH42"/>
      <c r="ASI42" s="124"/>
      <c r="ASJ42"/>
      <c r="ASK42" s="124"/>
      <c r="ASL42"/>
      <c r="ASM42" s="124"/>
      <c r="ASN42"/>
      <c r="ASO42" s="124"/>
      <c r="ASP42"/>
      <c r="ASQ42" s="124"/>
      <c r="ASR42"/>
      <c r="ASS42" s="124"/>
      <c r="AST42"/>
      <c r="ASU42" s="124"/>
      <c r="ASV42"/>
      <c r="ASW42" s="124"/>
      <c r="ASX42"/>
      <c r="ASY42" s="124"/>
      <c r="ASZ42"/>
      <c r="ATA42" s="124"/>
      <c r="ATB42"/>
      <c r="ATC42" s="124"/>
      <c r="ATD42"/>
      <c r="ATE42" s="124"/>
      <c r="ATF42"/>
      <c r="ATG42" s="124"/>
      <c r="ATH42"/>
      <c r="ATI42" s="124"/>
      <c r="ATJ42"/>
      <c r="ATK42" s="124"/>
      <c r="ATL42"/>
      <c r="ATM42" s="124"/>
      <c r="ATN42"/>
      <c r="ATO42" s="124"/>
      <c r="ATP42"/>
      <c r="ATQ42" s="124"/>
      <c r="ATR42"/>
      <c r="ATS42" s="124"/>
      <c r="ATT42"/>
      <c r="ATU42" s="124"/>
      <c r="ATV42"/>
      <c r="ATW42" s="124"/>
      <c r="ATX42"/>
      <c r="ATY42" s="124"/>
      <c r="ATZ42"/>
      <c r="AUA42" s="124"/>
      <c r="AUB42"/>
      <c r="AUC42" s="124"/>
      <c r="AUD42"/>
      <c r="AUE42" s="124"/>
      <c r="AUF42"/>
      <c r="AUG42" s="124"/>
      <c r="AUH42"/>
      <c r="AUI42" s="124"/>
      <c r="AUJ42"/>
      <c r="AUK42" s="124"/>
      <c r="AUL42"/>
      <c r="AUM42" s="124"/>
      <c r="AUN42"/>
      <c r="AUO42" s="124"/>
      <c r="AUP42"/>
      <c r="AUQ42" s="124"/>
      <c r="AUR42"/>
      <c r="AUS42" s="124"/>
      <c r="AUT42"/>
      <c r="AUU42" s="124"/>
      <c r="AUV42"/>
      <c r="AUW42" s="124"/>
      <c r="AUX42"/>
      <c r="AUY42" s="124"/>
      <c r="AUZ42"/>
      <c r="AVA42" s="124"/>
      <c r="AVB42"/>
      <c r="AVC42" s="124"/>
      <c r="AVD42"/>
      <c r="AVE42" s="124"/>
      <c r="AVF42"/>
      <c r="AVG42" s="124"/>
      <c r="AVH42"/>
      <c r="AVI42" s="124"/>
      <c r="AVJ42"/>
      <c r="AVK42" s="124"/>
      <c r="AVL42"/>
      <c r="AVM42" s="124"/>
      <c r="AVN42"/>
      <c r="AVO42" s="124"/>
      <c r="AVP42"/>
      <c r="AVQ42" s="124"/>
      <c r="AVR42"/>
      <c r="AVS42" s="124"/>
      <c r="AVT42"/>
      <c r="AVU42" s="124"/>
      <c r="AVV42"/>
      <c r="AVW42" s="124"/>
      <c r="AVX42"/>
      <c r="AVY42" s="124"/>
      <c r="AVZ42"/>
      <c r="AWA42" s="124"/>
      <c r="AWB42"/>
      <c r="AWC42" s="124"/>
      <c r="AWD42"/>
      <c r="AWE42" s="124"/>
      <c r="AWF42"/>
      <c r="AWG42" s="124"/>
      <c r="AWH42"/>
      <c r="AWI42" s="124"/>
      <c r="AWJ42"/>
      <c r="AWK42" s="124"/>
      <c r="AWL42"/>
      <c r="AWM42" s="124"/>
      <c r="AWN42"/>
      <c r="AWO42" s="124"/>
      <c r="AWP42"/>
      <c r="AWQ42" s="124"/>
      <c r="AWR42"/>
      <c r="AWS42" s="124"/>
      <c r="AWT42"/>
      <c r="AWU42" s="124"/>
      <c r="AWV42"/>
      <c r="AWW42" s="124"/>
      <c r="AWX42"/>
      <c r="AWY42" s="124"/>
      <c r="AWZ42"/>
      <c r="AXA42" s="124"/>
      <c r="AXB42"/>
      <c r="AXC42" s="124"/>
      <c r="AXD42"/>
      <c r="AXE42" s="124"/>
      <c r="AXF42"/>
      <c r="AXG42" s="124"/>
      <c r="AXH42"/>
      <c r="AXI42" s="124"/>
      <c r="AXJ42"/>
      <c r="AXK42" s="124"/>
      <c r="AXL42"/>
      <c r="AXM42" s="124"/>
      <c r="AXN42"/>
      <c r="AXO42" s="124"/>
      <c r="AXP42"/>
      <c r="AXQ42" s="124"/>
      <c r="AXR42"/>
      <c r="AXS42" s="124"/>
      <c r="AXT42"/>
      <c r="AXU42" s="124"/>
      <c r="AXV42"/>
      <c r="AXW42" s="124"/>
      <c r="AXX42"/>
      <c r="AXY42" s="124"/>
      <c r="AXZ42"/>
      <c r="AYA42" s="124"/>
      <c r="AYB42"/>
      <c r="AYC42" s="124"/>
      <c r="AYD42"/>
      <c r="AYE42" s="124"/>
      <c r="AYF42"/>
      <c r="AYG42" s="124"/>
      <c r="AYH42"/>
      <c r="AYI42" s="124"/>
      <c r="AYJ42"/>
      <c r="AYK42" s="124"/>
      <c r="AYL42"/>
      <c r="AYM42" s="124"/>
      <c r="AYN42"/>
      <c r="AYO42" s="124"/>
      <c r="AYP42"/>
      <c r="AYQ42" s="124"/>
      <c r="AYR42"/>
      <c r="AYS42" s="124"/>
      <c r="AYT42"/>
      <c r="AYU42" s="124"/>
      <c r="AYV42"/>
      <c r="AYW42" s="124"/>
      <c r="AYX42"/>
      <c r="AYY42" s="124"/>
      <c r="AYZ42"/>
      <c r="AZA42" s="124"/>
      <c r="AZB42"/>
      <c r="AZC42" s="124"/>
      <c r="AZD42"/>
      <c r="AZE42" s="124"/>
      <c r="AZF42"/>
      <c r="AZG42" s="124"/>
      <c r="AZH42"/>
      <c r="AZI42" s="124"/>
      <c r="AZJ42"/>
      <c r="AZK42" s="124"/>
      <c r="AZL42"/>
      <c r="AZM42" s="124"/>
      <c r="AZN42"/>
      <c r="AZO42" s="124"/>
      <c r="AZP42"/>
      <c r="AZQ42" s="124"/>
      <c r="AZR42"/>
      <c r="AZS42" s="124"/>
      <c r="AZT42"/>
      <c r="AZU42" s="124"/>
      <c r="AZV42"/>
      <c r="AZW42" s="124"/>
      <c r="AZX42"/>
      <c r="AZY42" s="124"/>
      <c r="AZZ42"/>
      <c r="BAA42" s="124"/>
      <c r="BAB42"/>
      <c r="BAC42" s="124"/>
      <c r="BAD42"/>
      <c r="BAE42" s="124"/>
      <c r="BAF42"/>
      <c r="BAG42" s="124"/>
      <c r="BAH42"/>
      <c r="BAI42" s="124"/>
      <c r="BAJ42"/>
      <c r="BAK42" s="124"/>
      <c r="BAL42"/>
      <c r="BAM42" s="124"/>
      <c r="BAN42"/>
      <c r="BAO42" s="124"/>
      <c r="BAP42"/>
      <c r="BAQ42" s="124"/>
      <c r="BAR42"/>
      <c r="BAS42" s="124"/>
      <c r="BAT42"/>
      <c r="BAU42" s="124"/>
      <c r="BAV42"/>
      <c r="BAW42" s="124"/>
      <c r="BAX42"/>
      <c r="BAY42" s="124"/>
      <c r="BAZ42"/>
      <c r="BBA42" s="124"/>
      <c r="BBB42"/>
      <c r="BBC42" s="124"/>
      <c r="BBD42"/>
      <c r="BBE42" s="124"/>
      <c r="BBF42"/>
      <c r="BBG42" s="124"/>
      <c r="BBH42"/>
      <c r="BBI42" s="124"/>
      <c r="BBJ42"/>
      <c r="BBK42" s="124"/>
      <c r="BBL42"/>
      <c r="BBM42" s="124"/>
      <c r="BBN42"/>
      <c r="BBO42" s="124"/>
      <c r="BBP42"/>
      <c r="BBQ42" s="124"/>
      <c r="BBR42"/>
      <c r="BBS42" s="124"/>
      <c r="BBT42"/>
      <c r="BBU42" s="124"/>
      <c r="BBV42"/>
      <c r="BBW42" s="124"/>
      <c r="BBX42"/>
      <c r="BBY42" s="124"/>
      <c r="BBZ42"/>
      <c r="BCA42" s="124"/>
      <c r="BCB42"/>
      <c r="BCC42" s="124"/>
      <c r="BCD42"/>
      <c r="BCE42" s="124"/>
      <c r="BCF42"/>
      <c r="BCG42" s="124"/>
      <c r="BCH42"/>
      <c r="BCI42" s="124"/>
      <c r="BCJ42"/>
      <c r="BCK42" s="124"/>
      <c r="BCL42"/>
      <c r="BCM42" s="124"/>
      <c r="BCN42"/>
      <c r="BCO42" s="124"/>
      <c r="BCP42"/>
      <c r="BCQ42" s="124"/>
      <c r="BCR42"/>
      <c r="BCS42" s="124"/>
      <c r="BCT42"/>
      <c r="BCU42" s="124"/>
      <c r="BCV42"/>
      <c r="BCW42" s="124"/>
      <c r="BCX42"/>
      <c r="BCY42" s="124"/>
      <c r="BCZ42"/>
      <c r="BDA42" s="124"/>
      <c r="BDB42"/>
      <c r="BDC42" s="124"/>
      <c r="BDD42"/>
      <c r="BDE42" s="124"/>
      <c r="BDF42"/>
      <c r="BDG42" s="124"/>
      <c r="BDH42"/>
      <c r="BDI42" s="124"/>
      <c r="BDJ42"/>
      <c r="BDK42" s="124"/>
      <c r="BDL42"/>
      <c r="BDM42" s="124"/>
      <c r="BDN42"/>
      <c r="BDO42" s="124"/>
      <c r="BDP42"/>
      <c r="BDQ42" s="124"/>
      <c r="BDR42"/>
      <c r="BDS42" s="124"/>
      <c r="BDT42"/>
      <c r="BDU42" s="124"/>
      <c r="BDV42"/>
      <c r="BDW42" s="124"/>
      <c r="BDX42"/>
      <c r="BDY42" s="124"/>
      <c r="BDZ42"/>
      <c r="BEA42" s="124"/>
      <c r="BEB42"/>
      <c r="BEC42" s="124"/>
      <c r="BED42"/>
      <c r="BEE42" s="124"/>
      <c r="BEF42"/>
      <c r="BEG42" s="124"/>
      <c r="BEH42"/>
      <c r="BEI42" s="124"/>
      <c r="BEJ42"/>
      <c r="BEK42" s="124"/>
      <c r="BEL42"/>
      <c r="BEM42" s="124"/>
      <c r="BEN42"/>
      <c r="BEO42" s="124"/>
      <c r="BEP42"/>
      <c r="BEQ42" s="124"/>
      <c r="BER42"/>
      <c r="BES42" s="124"/>
      <c r="BET42"/>
      <c r="BEU42" s="124"/>
      <c r="BEV42"/>
      <c r="BEW42" s="124"/>
      <c r="BEX42"/>
      <c r="BEY42" s="124"/>
      <c r="BEZ42"/>
      <c r="BFA42" s="124"/>
      <c r="BFB42"/>
      <c r="BFC42" s="124"/>
      <c r="BFD42"/>
      <c r="BFE42" s="124"/>
      <c r="BFF42"/>
      <c r="BFG42" s="124"/>
      <c r="BFH42"/>
      <c r="BFI42" s="124"/>
      <c r="BFJ42"/>
      <c r="BFK42" s="124"/>
      <c r="BFL42"/>
      <c r="BFM42" s="124"/>
      <c r="BFN42"/>
      <c r="BFO42" s="124"/>
      <c r="BFP42"/>
      <c r="BFQ42" s="124"/>
      <c r="BFR42"/>
      <c r="BFS42" s="124"/>
      <c r="BFT42"/>
      <c r="BFU42" s="124"/>
      <c r="BFV42"/>
      <c r="BFW42" s="124"/>
      <c r="BFX42"/>
      <c r="BFY42" s="124"/>
      <c r="BFZ42"/>
      <c r="BGA42" s="124"/>
      <c r="BGB42"/>
      <c r="BGC42" s="124"/>
      <c r="BGD42"/>
      <c r="BGE42" s="124"/>
      <c r="BGF42"/>
      <c r="BGG42" s="124"/>
      <c r="BGH42"/>
      <c r="BGI42" s="124"/>
      <c r="BGJ42"/>
      <c r="BGK42" s="124"/>
      <c r="BGL42"/>
      <c r="BGM42" s="124"/>
      <c r="BGN42"/>
      <c r="BGO42" s="124"/>
      <c r="BGP42"/>
      <c r="BGQ42" s="124"/>
      <c r="BGR42"/>
      <c r="BGS42" s="124"/>
      <c r="BGT42"/>
      <c r="BGU42" s="124"/>
      <c r="BGV42"/>
      <c r="BGW42" s="124"/>
      <c r="BGX42"/>
      <c r="BGY42" s="124"/>
      <c r="BGZ42"/>
      <c r="BHA42" s="124"/>
      <c r="BHB42"/>
      <c r="BHC42" s="124"/>
      <c r="BHD42"/>
      <c r="BHE42" s="124"/>
      <c r="BHF42"/>
      <c r="BHG42" s="124"/>
      <c r="BHH42"/>
      <c r="BHI42" s="124"/>
      <c r="BHJ42"/>
      <c r="BHK42" s="124"/>
      <c r="BHL42"/>
      <c r="BHM42" s="124"/>
      <c r="BHN42"/>
      <c r="BHO42" s="124"/>
      <c r="BHP42"/>
      <c r="BHQ42" s="124"/>
      <c r="BHR42"/>
      <c r="BHS42" s="124"/>
      <c r="BHT42"/>
      <c r="BHU42" s="124"/>
      <c r="BHV42"/>
      <c r="BHW42" s="124"/>
      <c r="BHX42"/>
      <c r="BHY42" s="124"/>
      <c r="BHZ42"/>
      <c r="BIA42" s="124"/>
      <c r="BIB42"/>
      <c r="BIC42" s="124"/>
      <c r="BID42"/>
      <c r="BIE42" s="124"/>
      <c r="BIF42"/>
      <c r="BIG42" s="124"/>
      <c r="BIH42"/>
      <c r="BII42" s="124"/>
      <c r="BIJ42"/>
      <c r="BIK42" s="124"/>
      <c r="BIL42"/>
      <c r="BIM42" s="124"/>
      <c r="BIN42"/>
      <c r="BIO42" s="124"/>
      <c r="BIP42"/>
      <c r="BIQ42" s="124"/>
      <c r="BIR42"/>
      <c r="BIS42" s="124"/>
      <c r="BIT42"/>
      <c r="BIU42" s="124"/>
      <c r="BIV42"/>
      <c r="BIW42" s="124"/>
      <c r="BIX42"/>
      <c r="BIY42" s="124"/>
      <c r="BIZ42"/>
      <c r="BJA42" s="124"/>
      <c r="BJB42"/>
      <c r="BJC42" s="124"/>
      <c r="BJD42"/>
      <c r="BJE42" s="124"/>
      <c r="BJF42"/>
      <c r="BJG42" s="124"/>
      <c r="BJH42"/>
      <c r="BJI42" s="124"/>
      <c r="BJJ42"/>
      <c r="BJK42" s="124"/>
      <c r="BJL42"/>
      <c r="BJM42" s="124"/>
      <c r="BJN42"/>
      <c r="BJO42" s="124"/>
      <c r="BJP42"/>
      <c r="BJQ42" s="124"/>
      <c r="BJR42"/>
      <c r="BJS42" s="124"/>
      <c r="BJT42"/>
      <c r="BJU42" s="124"/>
      <c r="BJV42"/>
      <c r="BJW42" s="124"/>
      <c r="BJX42"/>
      <c r="BJY42" s="124"/>
      <c r="BJZ42"/>
      <c r="BKA42" s="124"/>
      <c r="BKB42"/>
      <c r="BKC42" s="124"/>
      <c r="BKD42"/>
      <c r="BKE42" s="124"/>
      <c r="BKF42"/>
      <c r="BKG42" s="124"/>
      <c r="BKH42"/>
      <c r="BKI42" s="124"/>
      <c r="BKJ42"/>
      <c r="BKK42" s="124"/>
      <c r="BKL42"/>
      <c r="BKM42" s="124"/>
      <c r="BKN42"/>
      <c r="BKO42" s="124"/>
      <c r="BKP42"/>
      <c r="BKQ42" s="124"/>
      <c r="BKR42"/>
      <c r="BKS42" s="124"/>
      <c r="BKT42"/>
      <c r="BKU42" s="124"/>
      <c r="BKV42"/>
      <c r="BKW42" s="124"/>
      <c r="BKX42"/>
      <c r="BKY42" s="124"/>
      <c r="BKZ42"/>
      <c r="BLA42" s="124"/>
      <c r="BLB42"/>
      <c r="BLC42" s="124"/>
      <c r="BLD42"/>
      <c r="BLE42" s="124"/>
      <c r="BLF42"/>
      <c r="BLG42" s="124"/>
      <c r="BLH42"/>
      <c r="BLI42" s="124"/>
      <c r="BLJ42"/>
      <c r="BLK42" s="124"/>
      <c r="BLL42"/>
      <c r="BLM42" s="124"/>
      <c r="BLN42"/>
      <c r="BLO42" s="124"/>
      <c r="BLP42"/>
      <c r="BLQ42" s="124"/>
      <c r="BLR42"/>
      <c r="BLS42" s="124"/>
      <c r="BLT42"/>
      <c r="BLU42" s="124"/>
      <c r="BLV42"/>
      <c r="BLW42" s="124"/>
      <c r="BLX42"/>
      <c r="BLY42" s="124"/>
      <c r="BLZ42"/>
      <c r="BMA42" s="124"/>
      <c r="BMB42"/>
      <c r="BMC42" s="124"/>
      <c r="BMD42"/>
      <c r="BME42" s="124"/>
      <c r="BMF42"/>
      <c r="BMG42" s="124"/>
      <c r="BMH42"/>
      <c r="BMI42" s="124"/>
      <c r="BMJ42"/>
      <c r="BMK42" s="124"/>
      <c r="BML42"/>
      <c r="BMM42" s="124"/>
      <c r="BMN42"/>
      <c r="BMO42" s="124"/>
      <c r="BMP42"/>
      <c r="BMQ42" s="124"/>
      <c r="BMR42"/>
      <c r="BMS42" s="124"/>
      <c r="BMT42"/>
      <c r="BMU42" s="124"/>
      <c r="BMV42"/>
      <c r="BMW42" s="124"/>
      <c r="BMX42"/>
      <c r="BMY42" s="124"/>
      <c r="BMZ42"/>
      <c r="BNA42" s="124"/>
      <c r="BNB42"/>
      <c r="BNC42" s="124"/>
      <c r="BND42"/>
      <c r="BNE42" s="124"/>
      <c r="BNF42"/>
      <c r="BNG42" s="124"/>
      <c r="BNH42"/>
      <c r="BNI42" s="124"/>
      <c r="BNJ42"/>
      <c r="BNK42" s="124"/>
      <c r="BNL42"/>
      <c r="BNM42" s="124"/>
      <c r="BNN42"/>
      <c r="BNO42" s="124"/>
      <c r="BNP42"/>
      <c r="BNQ42" s="124"/>
      <c r="BNR42"/>
      <c r="BNS42" s="124"/>
      <c r="BNT42"/>
      <c r="BNU42" s="124"/>
      <c r="BNV42"/>
      <c r="BNW42" s="124"/>
      <c r="BNX42"/>
      <c r="BNY42" s="124"/>
      <c r="BNZ42"/>
      <c r="BOA42" s="124"/>
      <c r="BOB42"/>
      <c r="BOC42" s="124"/>
      <c r="BOD42"/>
      <c r="BOE42" s="124"/>
      <c r="BOF42"/>
      <c r="BOG42" s="124"/>
      <c r="BOH42"/>
      <c r="BOI42" s="124"/>
      <c r="BOJ42"/>
      <c r="BOK42" s="124"/>
      <c r="BOL42"/>
      <c r="BOM42" s="124"/>
      <c r="BON42"/>
      <c r="BOO42" s="124"/>
      <c r="BOP42"/>
      <c r="BOQ42" s="124"/>
      <c r="BOR42"/>
      <c r="BOS42" s="124"/>
      <c r="BOT42"/>
      <c r="BOU42" s="124"/>
      <c r="BOV42"/>
      <c r="BOW42" s="124"/>
      <c r="BOX42"/>
      <c r="BOY42" s="124"/>
      <c r="BOZ42"/>
      <c r="BPA42" s="124"/>
      <c r="BPB42"/>
      <c r="BPC42" s="124"/>
      <c r="BPD42"/>
      <c r="BPE42" s="124"/>
      <c r="BPF42"/>
      <c r="BPG42" s="124"/>
      <c r="BPH42"/>
      <c r="BPI42" s="124"/>
      <c r="BPJ42"/>
      <c r="BPK42" s="124"/>
      <c r="BPL42"/>
      <c r="BPM42" s="124"/>
      <c r="BPN42"/>
      <c r="BPO42" s="124"/>
      <c r="BPP42"/>
      <c r="BPQ42" s="124"/>
      <c r="BPR42"/>
      <c r="BPS42" s="124"/>
      <c r="BPT42"/>
      <c r="BPU42" s="124"/>
      <c r="BPV42"/>
      <c r="BPW42" s="124"/>
      <c r="BPX42"/>
      <c r="BPY42" s="124"/>
      <c r="BPZ42"/>
      <c r="BQA42" s="124"/>
      <c r="BQB42"/>
      <c r="BQC42" s="124"/>
      <c r="BQD42"/>
      <c r="BQE42" s="124"/>
      <c r="BQF42"/>
      <c r="BQG42" s="124"/>
      <c r="BQH42"/>
      <c r="BQI42" s="124"/>
      <c r="BQJ42"/>
      <c r="BQK42" s="124"/>
      <c r="BQL42"/>
      <c r="BQM42" s="124"/>
      <c r="BQN42"/>
      <c r="BQO42" s="124"/>
      <c r="BQP42"/>
      <c r="BQQ42" s="124"/>
      <c r="BQR42"/>
      <c r="BQS42" s="124"/>
      <c r="BQT42"/>
      <c r="BQU42" s="124"/>
      <c r="BQV42"/>
      <c r="BQW42" s="124"/>
      <c r="BQX42"/>
      <c r="BQY42" s="124"/>
      <c r="BQZ42"/>
      <c r="BRA42" s="124"/>
      <c r="BRB42"/>
      <c r="BRC42" s="124"/>
      <c r="BRD42"/>
      <c r="BRE42" s="124"/>
      <c r="BRF42"/>
      <c r="BRG42" s="124"/>
      <c r="BRH42"/>
      <c r="BRI42" s="124"/>
      <c r="BRJ42"/>
      <c r="BRK42" s="124"/>
      <c r="BRL42"/>
      <c r="BRM42" s="124"/>
      <c r="BRN42"/>
      <c r="BRO42" s="124"/>
      <c r="BRP42"/>
      <c r="BRQ42" s="124"/>
      <c r="BRR42"/>
      <c r="BRS42" s="124"/>
      <c r="BRT42"/>
      <c r="BRU42" s="124"/>
      <c r="BRV42"/>
      <c r="BRW42" s="124"/>
      <c r="BRX42"/>
      <c r="BRY42" s="124"/>
      <c r="BRZ42"/>
      <c r="BSA42" s="124"/>
      <c r="BSB42"/>
      <c r="BSC42" s="124"/>
      <c r="BSD42"/>
      <c r="BSE42" s="124"/>
      <c r="BSF42"/>
      <c r="BSG42" s="124"/>
      <c r="BSH42"/>
      <c r="BSI42" s="124"/>
      <c r="BSJ42"/>
      <c r="BSK42" s="124"/>
      <c r="BSL42"/>
      <c r="BSM42" s="124"/>
      <c r="BSN42"/>
      <c r="BSO42" s="124"/>
      <c r="BSP42"/>
      <c r="BSQ42" s="124"/>
      <c r="BSR42"/>
      <c r="BSS42" s="124"/>
      <c r="BST42"/>
      <c r="BSU42" s="124"/>
      <c r="BSV42"/>
      <c r="BSW42" s="124"/>
      <c r="BSX42"/>
      <c r="BSY42" s="124"/>
      <c r="BSZ42"/>
      <c r="BTA42" s="124"/>
      <c r="BTB42"/>
      <c r="BTC42" s="124"/>
      <c r="BTD42"/>
      <c r="BTE42" s="124"/>
      <c r="BTF42"/>
      <c r="BTG42" s="124"/>
      <c r="BTH42"/>
      <c r="BTI42" s="124"/>
      <c r="BTJ42"/>
      <c r="BTK42" s="124"/>
      <c r="BTL42"/>
      <c r="BTM42" s="124"/>
      <c r="BTN42"/>
      <c r="BTO42" s="124"/>
      <c r="BTP42"/>
      <c r="BTQ42" s="124"/>
      <c r="BTR42"/>
      <c r="BTS42" s="124"/>
      <c r="BTT42"/>
      <c r="BTU42" s="124"/>
      <c r="BTV42"/>
      <c r="BTW42" s="124"/>
      <c r="BTX42"/>
      <c r="BTY42" s="124"/>
      <c r="BTZ42"/>
      <c r="BUA42" s="124"/>
      <c r="BUB42"/>
      <c r="BUC42" s="124"/>
      <c r="BUD42"/>
      <c r="BUE42" s="124"/>
      <c r="BUF42"/>
      <c r="BUG42" s="124"/>
      <c r="BUH42"/>
      <c r="BUI42" s="124"/>
      <c r="BUJ42"/>
      <c r="BUK42" s="124"/>
      <c r="BUL42"/>
      <c r="BUM42" s="124"/>
      <c r="BUN42"/>
      <c r="BUO42" s="124"/>
      <c r="BUP42"/>
      <c r="BUQ42" s="124"/>
      <c r="BUR42"/>
      <c r="BUS42" s="124"/>
      <c r="BUT42"/>
      <c r="BUU42" s="124"/>
      <c r="BUV42"/>
      <c r="BUW42" s="124"/>
      <c r="BUX42"/>
      <c r="BUY42" s="124"/>
      <c r="BUZ42"/>
      <c r="BVA42" s="124"/>
      <c r="BVB42"/>
      <c r="BVC42" s="124"/>
      <c r="BVD42"/>
      <c r="BVE42" s="124"/>
      <c r="BVF42"/>
      <c r="BVG42" s="124"/>
      <c r="BVH42"/>
      <c r="BVI42" s="124"/>
      <c r="BVJ42"/>
      <c r="BVK42" s="124"/>
      <c r="BVL42"/>
      <c r="BVM42" s="124"/>
      <c r="BVN42"/>
      <c r="BVO42" s="124"/>
      <c r="BVP42"/>
      <c r="BVQ42" s="124"/>
      <c r="BVR42"/>
      <c r="BVS42" s="124"/>
      <c r="BVT42"/>
      <c r="BVU42" s="124"/>
      <c r="BVV42"/>
      <c r="BVW42" s="124"/>
      <c r="BVX42"/>
      <c r="BVY42" s="124"/>
      <c r="BVZ42"/>
      <c r="BWA42" s="124"/>
      <c r="BWB42"/>
      <c r="BWC42" s="124"/>
      <c r="BWD42"/>
      <c r="BWE42" s="124"/>
      <c r="BWF42"/>
      <c r="BWG42" s="124"/>
      <c r="BWH42"/>
      <c r="BWI42" s="124"/>
      <c r="BWJ42"/>
      <c r="BWK42" s="124"/>
      <c r="BWL42"/>
      <c r="BWM42" s="124"/>
      <c r="BWN42"/>
      <c r="BWO42" s="124"/>
      <c r="BWP42"/>
      <c r="BWQ42" s="124"/>
      <c r="BWR42"/>
      <c r="BWS42" s="124"/>
      <c r="BWT42"/>
      <c r="BWU42" s="124"/>
      <c r="BWV42"/>
      <c r="BWW42" s="124"/>
      <c r="BWX42"/>
      <c r="BWY42" s="124"/>
      <c r="BWZ42"/>
      <c r="BXA42" s="124"/>
      <c r="BXB42"/>
      <c r="BXC42" s="124"/>
      <c r="BXD42"/>
      <c r="BXE42" s="124"/>
      <c r="BXF42"/>
      <c r="BXG42" s="124"/>
      <c r="BXH42"/>
      <c r="BXI42" s="124"/>
      <c r="BXJ42"/>
      <c r="BXK42" s="124"/>
      <c r="BXL42"/>
      <c r="BXM42" s="124"/>
      <c r="BXN42"/>
      <c r="BXO42" s="124"/>
      <c r="BXP42"/>
      <c r="BXQ42" s="124"/>
      <c r="BXR42"/>
      <c r="BXS42" s="124"/>
      <c r="BXT42"/>
      <c r="BXU42" s="124"/>
      <c r="BXV42"/>
      <c r="BXW42" s="124"/>
      <c r="BXX42"/>
      <c r="BXY42" s="124"/>
      <c r="BXZ42"/>
      <c r="BYA42" s="124"/>
      <c r="BYB42"/>
      <c r="BYC42" s="124"/>
      <c r="BYD42"/>
      <c r="BYE42" s="124"/>
      <c r="BYF42"/>
      <c r="BYG42" s="124"/>
      <c r="BYH42"/>
      <c r="BYI42" s="124"/>
      <c r="BYJ42"/>
      <c r="BYK42" s="124"/>
      <c r="BYL42"/>
      <c r="BYM42" s="124"/>
      <c r="BYN42"/>
      <c r="BYO42" s="124"/>
      <c r="BYP42"/>
      <c r="BYQ42" s="124"/>
      <c r="BYR42"/>
      <c r="BYS42" s="124"/>
      <c r="BYT42"/>
      <c r="BYU42" s="124"/>
      <c r="BYV42"/>
      <c r="BYW42" s="124"/>
      <c r="BYX42"/>
      <c r="BYY42" s="124"/>
      <c r="BYZ42"/>
      <c r="BZA42" s="124"/>
      <c r="BZB42"/>
      <c r="BZC42" s="124"/>
      <c r="BZD42"/>
      <c r="BZE42" s="124"/>
      <c r="BZF42"/>
      <c r="BZG42" s="124"/>
      <c r="BZH42"/>
      <c r="BZI42" s="124"/>
      <c r="BZJ42"/>
      <c r="BZK42" s="124"/>
      <c r="BZL42"/>
      <c r="BZM42" s="124"/>
      <c r="BZN42"/>
      <c r="BZO42" s="124"/>
      <c r="BZP42"/>
      <c r="BZQ42" s="124"/>
      <c r="BZR42"/>
      <c r="BZS42" s="124"/>
      <c r="BZT42"/>
      <c r="BZU42" s="124"/>
      <c r="BZV42"/>
      <c r="BZW42" s="124"/>
      <c r="BZX42"/>
      <c r="BZY42" s="124"/>
      <c r="BZZ42"/>
      <c r="CAA42" s="124"/>
      <c r="CAB42"/>
      <c r="CAC42" s="124"/>
      <c r="CAD42"/>
      <c r="CAE42" s="124"/>
      <c r="CAF42"/>
      <c r="CAG42" s="124"/>
      <c r="CAH42"/>
      <c r="CAI42" s="124"/>
      <c r="CAJ42"/>
      <c r="CAK42" s="124"/>
      <c r="CAL42"/>
      <c r="CAM42" s="124"/>
      <c r="CAN42"/>
      <c r="CAO42" s="124"/>
      <c r="CAP42"/>
      <c r="CAQ42" s="124"/>
      <c r="CAR42"/>
      <c r="CAS42" s="124"/>
      <c r="CAT42"/>
      <c r="CAU42" s="124"/>
      <c r="CAV42"/>
      <c r="CAW42" s="124"/>
      <c r="CAX42"/>
      <c r="CAY42" s="124"/>
      <c r="CAZ42"/>
      <c r="CBA42" s="124"/>
      <c r="CBB42"/>
      <c r="CBC42" s="124"/>
      <c r="CBD42"/>
      <c r="CBE42" s="124"/>
      <c r="CBF42"/>
      <c r="CBG42" s="124"/>
      <c r="CBH42"/>
      <c r="CBI42" s="124"/>
      <c r="CBJ42"/>
      <c r="CBK42" s="124"/>
      <c r="CBL42"/>
      <c r="CBM42" s="124"/>
      <c r="CBN42"/>
      <c r="CBO42" s="124"/>
      <c r="CBP42"/>
      <c r="CBQ42" s="124"/>
      <c r="CBR42"/>
      <c r="CBS42" s="124"/>
      <c r="CBT42"/>
      <c r="CBU42" s="124"/>
      <c r="CBV42"/>
      <c r="CBW42" s="124"/>
      <c r="CBX42"/>
      <c r="CBY42" s="124"/>
      <c r="CBZ42"/>
      <c r="CCA42" s="124"/>
      <c r="CCB42"/>
      <c r="CCC42" s="124"/>
      <c r="CCD42"/>
      <c r="CCE42" s="124"/>
      <c r="CCF42"/>
      <c r="CCG42" s="124"/>
      <c r="CCH42"/>
      <c r="CCI42" s="124"/>
      <c r="CCJ42"/>
      <c r="CCK42" s="124"/>
      <c r="CCL42"/>
      <c r="CCM42" s="124"/>
      <c r="CCN42"/>
      <c r="CCO42" s="124"/>
      <c r="CCP42"/>
      <c r="CCQ42" s="124"/>
      <c r="CCR42"/>
      <c r="CCS42" s="124"/>
      <c r="CCT42"/>
      <c r="CCU42" s="124"/>
      <c r="CCV42"/>
      <c r="CCW42" s="124"/>
      <c r="CCX42"/>
      <c r="CCY42" s="124"/>
      <c r="CCZ42"/>
      <c r="CDA42" s="124"/>
      <c r="CDB42"/>
      <c r="CDC42" s="124"/>
      <c r="CDD42"/>
      <c r="CDE42" s="124"/>
      <c r="CDF42"/>
      <c r="CDG42" s="124"/>
      <c r="CDH42"/>
      <c r="CDI42" s="124"/>
      <c r="CDJ42"/>
      <c r="CDK42" s="124"/>
      <c r="CDL42"/>
      <c r="CDM42" s="124"/>
      <c r="CDN42"/>
      <c r="CDO42" s="124"/>
      <c r="CDP42"/>
      <c r="CDQ42" s="124"/>
      <c r="CDR42"/>
      <c r="CDS42" s="124"/>
      <c r="CDT42"/>
      <c r="CDU42" s="124"/>
      <c r="CDV42"/>
      <c r="CDW42" s="124"/>
      <c r="CDX42"/>
      <c r="CDY42" s="124"/>
      <c r="CDZ42"/>
      <c r="CEA42" s="124"/>
      <c r="CEB42"/>
      <c r="CEC42" s="124"/>
      <c r="CED42"/>
      <c r="CEE42" s="124"/>
      <c r="CEF42"/>
      <c r="CEG42" s="124"/>
      <c r="CEH42"/>
      <c r="CEI42" s="124"/>
      <c r="CEJ42"/>
      <c r="CEK42" s="124"/>
      <c r="CEL42"/>
      <c r="CEM42" s="124"/>
      <c r="CEN42"/>
      <c r="CEO42" s="124"/>
      <c r="CEP42"/>
      <c r="CEQ42" s="124"/>
      <c r="CER42"/>
      <c r="CES42" s="124"/>
      <c r="CET42"/>
      <c r="CEU42" s="124"/>
      <c r="CEV42"/>
      <c r="CEW42" s="124"/>
      <c r="CEX42"/>
      <c r="CEY42" s="124"/>
      <c r="CEZ42"/>
      <c r="CFA42" s="124"/>
      <c r="CFB42"/>
      <c r="CFC42" s="124"/>
      <c r="CFD42"/>
      <c r="CFE42" s="124"/>
      <c r="CFF42"/>
      <c r="CFG42" s="124"/>
      <c r="CFH42"/>
      <c r="CFI42" s="124"/>
      <c r="CFJ42"/>
      <c r="CFK42" s="124"/>
      <c r="CFL42"/>
      <c r="CFM42" s="124"/>
      <c r="CFN42"/>
      <c r="CFO42" s="124"/>
      <c r="CFP42"/>
      <c r="CFQ42" s="124"/>
      <c r="CFR42"/>
      <c r="CFS42" s="124"/>
      <c r="CFT42"/>
      <c r="CFU42" s="124"/>
      <c r="CFV42"/>
      <c r="CFW42" s="124"/>
      <c r="CFX42"/>
      <c r="CFY42" s="124"/>
      <c r="CFZ42"/>
      <c r="CGA42" s="124"/>
      <c r="CGB42"/>
      <c r="CGC42" s="124"/>
      <c r="CGD42"/>
      <c r="CGE42" s="124"/>
      <c r="CGF42"/>
      <c r="CGG42" s="124"/>
      <c r="CGH42"/>
      <c r="CGI42" s="124"/>
      <c r="CGJ42"/>
      <c r="CGK42" s="124"/>
      <c r="CGL42"/>
      <c r="CGM42" s="124"/>
      <c r="CGN42"/>
      <c r="CGO42" s="124"/>
      <c r="CGP42"/>
      <c r="CGQ42" s="124"/>
      <c r="CGR42"/>
      <c r="CGS42" s="124"/>
      <c r="CGT42"/>
      <c r="CGU42" s="124"/>
      <c r="CGV42"/>
      <c r="CGW42" s="124"/>
      <c r="CGX42"/>
      <c r="CGY42" s="124"/>
      <c r="CGZ42"/>
      <c r="CHA42" s="124"/>
      <c r="CHB42"/>
      <c r="CHC42" s="124"/>
      <c r="CHD42"/>
      <c r="CHE42" s="124"/>
      <c r="CHF42"/>
      <c r="CHG42" s="124"/>
      <c r="CHH42"/>
      <c r="CHI42" s="124"/>
      <c r="CHJ42"/>
      <c r="CHK42" s="124"/>
      <c r="CHL42"/>
      <c r="CHM42" s="124"/>
      <c r="CHN42"/>
      <c r="CHO42" s="124"/>
      <c r="CHP42"/>
      <c r="CHQ42" s="124"/>
      <c r="CHR42"/>
      <c r="CHS42" s="124"/>
      <c r="CHT42"/>
      <c r="CHU42" s="124"/>
      <c r="CHV42"/>
      <c r="CHW42" s="124"/>
      <c r="CHX42"/>
      <c r="CHY42" s="124"/>
      <c r="CHZ42"/>
      <c r="CIA42" s="124"/>
      <c r="CIB42"/>
      <c r="CIC42" s="124"/>
      <c r="CID42"/>
      <c r="CIE42" s="124"/>
      <c r="CIF42"/>
      <c r="CIG42" s="124"/>
      <c r="CIH42"/>
      <c r="CII42" s="124"/>
      <c r="CIJ42"/>
      <c r="CIK42" s="124"/>
      <c r="CIL42"/>
      <c r="CIM42" s="124"/>
      <c r="CIN42"/>
      <c r="CIO42" s="124"/>
      <c r="CIP42"/>
      <c r="CIQ42" s="124"/>
      <c r="CIR42"/>
      <c r="CIS42" s="124"/>
      <c r="CIT42"/>
      <c r="CIU42" s="124"/>
      <c r="CIV42"/>
      <c r="CIW42" s="124"/>
      <c r="CIX42"/>
      <c r="CIY42" s="124"/>
      <c r="CIZ42"/>
      <c r="CJA42" s="124"/>
      <c r="CJB42"/>
      <c r="CJC42" s="124"/>
      <c r="CJD42"/>
      <c r="CJE42" s="124"/>
      <c r="CJF42"/>
      <c r="CJG42" s="124"/>
      <c r="CJH42"/>
      <c r="CJI42" s="124"/>
      <c r="CJJ42"/>
      <c r="CJK42" s="124"/>
      <c r="CJL42"/>
      <c r="CJM42" s="124"/>
      <c r="CJN42"/>
      <c r="CJO42" s="124"/>
      <c r="CJP42"/>
      <c r="CJQ42" s="124"/>
      <c r="CJR42"/>
      <c r="CJS42" s="124"/>
      <c r="CJT42"/>
      <c r="CJU42" s="124"/>
      <c r="CJV42"/>
      <c r="CJW42" s="124"/>
      <c r="CJX42"/>
      <c r="CJY42" s="124"/>
      <c r="CJZ42"/>
      <c r="CKA42" s="124"/>
      <c r="CKB42"/>
      <c r="CKC42" s="124"/>
      <c r="CKD42"/>
      <c r="CKE42" s="124"/>
      <c r="CKF42"/>
      <c r="CKG42" s="124"/>
      <c r="CKH42"/>
      <c r="CKI42" s="124"/>
      <c r="CKJ42"/>
      <c r="CKK42" s="124"/>
      <c r="CKL42"/>
      <c r="CKM42" s="124"/>
      <c r="CKN42"/>
      <c r="CKO42" s="124"/>
      <c r="CKP42"/>
      <c r="CKQ42" s="124"/>
      <c r="CKR42"/>
      <c r="CKS42" s="124"/>
      <c r="CKT42"/>
      <c r="CKU42" s="124"/>
      <c r="CKV42"/>
      <c r="CKW42" s="124"/>
      <c r="CKX42"/>
      <c r="CKY42" s="124"/>
      <c r="CKZ42"/>
      <c r="CLA42" s="124"/>
      <c r="CLB42"/>
      <c r="CLC42" s="124"/>
      <c r="CLD42"/>
      <c r="CLE42" s="124"/>
      <c r="CLF42"/>
      <c r="CLG42" s="124"/>
      <c r="CLH42"/>
      <c r="CLI42" s="124"/>
      <c r="CLJ42"/>
      <c r="CLK42" s="124"/>
      <c r="CLL42"/>
      <c r="CLM42" s="124"/>
      <c r="CLN42"/>
      <c r="CLO42" s="124"/>
      <c r="CLP42"/>
      <c r="CLQ42" s="124"/>
      <c r="CLR42"/>
      <c r="CLS42" s="124"/>
      <c r="CLT42"/>
      <c r="CLU42" s="124"/>
      <c r="CLV42"/>
      <c r="CLW42" s="124"/>
      <c r="CLX42"/>
      <c r="CLY42" s="124"/>
      <c r="CLZ42"/>
      <c r="CMA42" s="124"/>
      <c r="CMB42"/>
      <c r="CMC42" s="124"/>
      <c r="CMD42"/>
      <c r="CME42" s="124"/>
      <c r="CMF42"/>
      <c r="CMG42" s="124"/>
      <c r="CMH42"/>
      <c r="CMI42" s="124"/>
      <c r="CMJ42"/>
      <c r="CMK42" s="124"/>
      <c r="CML42"/>
      <c r="CMM42" s="124"/>
      <c r="CMN42"/>
      <c r="CMO42" s="124"/>
      <c r="CMP42"/>
      <c r="CMQ42" s="124"/>
      <c r="CMR42"/>
      <c r="CMS42" s="124"/>
      <c r="CMT42"/>
      <c r="CMU42" s="124"/>
      <c r="CMV42"/>
      <c r="CMW42" s="124"/>
      <c r="CMX42"/>
      <c r="CMY42" s="124"/>
      <c r="CMZ42"/>
      <c r="CNA42" s="124"/>
      <c r="CNB42"/>
      <c r="CNC42" s="124"/>
      <c r="CND42"/>
      <c r="CNE42" s="124"/>
      <c r="CNF42"/>
      <c r="CNG42" s="124"/>
      <c r="CNH42"/>
      <c r="CNI42" s="124"/>
      <c r="CNJ42"/>
      <c r="CNK42" s="124"/>
      <c r="CNL42"/>
      <c r="CNM42" s="124"/>
      <c r="CNN42"/>
      <c r="CNO42" s="124"/>
      <c r="CNP42"/>
      <c r="CNQ42" s="124"/>
      <c r="CNR42"/>
      <c r="CNS42" s="124"/>
      <c r="CNT42"/>
      <c r="CNU42" s="124"/>
      <c r="CNV42"/>
      <c r="CNW42" s="124"/>
      <c r="CNX42"/>
      <c r="CNY42" s="124"/>
      <c r="CNZ42"/>
      <c r="COA42" s="124"/>
      <c r="COB42"/>
      <c r="COC42" s="124"/>
      <c r="COD42"/>
      <c r="COE42" s="124"/>
      <c r="COF42"/>
      <c r="COG42" s="124"/>
      <c r="COH42"/>
      <c r="COI42" s="124"/>
      <c r="COJ42"/>
      <c r="COK42" s="124"/>
      <c r="COL42"/>
      <c r="COM42" s="124"/>
      <c r="CON42"/>
      <c r="COO42" s="124"/>
      <c r="COP42"/>
      <c r="COQ42" s="124"/>
      <c r="COR42"/>
      <c r="COS42" s="124"/>
      <c r="COT42"/>
      <c r="COU42" s="124"/>
      <c r="COV42"/>
      <c r="COW42" s="124"/>
      <c r="COX42"/>
      <c r="COY42" s="124"/>
      <c r="COZ42"/>
      <c r="CPA42" s="124"/>
      <c r="CPB42"/>
      <c r="CPC42" s="124"/>
      <c r="CPD42"/>
      <c r="CPE42" s="124"/>
      <c r="CPF42"/>
      <c r="CPG42" s="124"/>
      <c r="CPH42"/>
      <c r="CPI42" s="124"/>
      <c r="CPJ42"/>
      <c r="CPK42" s="124"/>
      <c r="CPL42"/>
      <c r="CPM42" s="124"/>
      <c r="CPN42"/>
      <c r="CPO42" s="124"/>
      <c r="CPP42"/>
      <c r="CPQ42" s="124"/>
      <c r="CPR42"/>
      <c r="CPS42" s="124"/>
      <c r="CPT42"/>
      <c r="CPU42" s="124"/>
      <c r="CPV42"/>
      <c r="CPW42" s="124"/>
      <c r="CPX42"/>
      <c r="CPY42" s="124"/>
      <c r="CPZ42"/>
      <c r="CQA42" s="124"/>
      <c r="CQB42"/>
      <c r="CQC42" s="124"/>
      <c r="CQD42"/>
      <c r="CQE42" s="124"/>
      <c r="CQF42"/>
      <c r="CQG42" s="124"/>
      <c r="CQH42"/>
      <c r="CQI42" s="124"/>
      <c r="CQJ42"/>
      <c r="CQK42" s="124"/>
      <c r="CQL42"/>
      <c r="CQM42" s="124"/>
      <c r="CQN42"/>
      <c r="CQO42" s="124"/>
      <c r="CQP42"/>
      <c r="CQQ42" s="124"/>
      <c r="CQR42"/>
      <c r="CQS42" s="124"/>
      <c r="CQT42"/>
      <c r="CQU42" s="124"/>
      <c r="CQV42"/>
      <c r="CQW42" s="124"/>
      <c r="CQX42"/>
      <c r="CQY42" s="124"/>
      <c r="CQZ42"/>
      <c r="CRA42" s="124"/>
      <c r="CRB42"/>
      <c r="CRC42" s="124"/>
      <c r="CRD42"/>
      <c r="CRE42" s="124"/>
      <c r="CRF42"/>
      <c r="CRG42" s="124"/>
      <c r="CRH42"/>
      <c r="CRI42" s="124"/>
      <c r="CRJ42"/>
      <c r="CRK42" s="124"/>
      <c r="CRL42"/>
      <c r="CRM42" s="124"/>
      <c r="CRN42"/>
      <c r="CRO42" s="124"/>
      <c r="CRP42"/>
      <c r="CRQ42" s="124"/>
      <c r="CRR42"/>
      <c r="CRS42" s="124"/>
      <c r="CRT42"/>
      <c r="CRU42" s="124"/>
      <c r="CRV42"/>
      <c r="CRW42" s="124"/>
      <c r="CRX42"/>
      <c r="CRY42" s="124"/>
      <c r="CRZ42"/>
      <c r="CSA42" s="124"/>
      <c r="CSB42"/>
      <c r="CSC42" s="124"/>
      <c r="CSD42"/>
      <c r="CSE42" s="124"/>
      <c r="CSF42"/>
      <c r="CSG42" s="124"/>
      <c r="CSH42"/>
      <c r="CSI42" s="124"/>
      <c r="CSJ42"/>
      <c r="CSK42" s="124"/>
      <c r="CSL42"/>
      <c r="CSM42" s="124"/>
      <c r="CSN42"/>
      <c r="CSO42" s="124"/>
      <c r="CSP42"/>
      <c r="CSQ42" s="124"/>
      <c r="CSR42"/>
      <c r="CSS42" s="124"/>
      <c r="CST42"/>
      <c r="CSU42" s="124"/>
      <c r="CSV42"/>
      <c r="CSW42" s="124"/>
      <c r="CSX42"/>
      <c r="CSY42" s="124"/>
      <c r="CSZ42"/>
      <c r="CTA42" s="124"/>
      <c r="CTB42"/>
      <c r="CTC42" s="124"/>
      <c r="CTD42"/>
      <c r="CTE42" s="124"/>
      <c r="CTF42"/>
      <c r="CTG42" s="124"/>
      <c r="CTH42"/>
      <c r="CTI42" s="124"/>
      <c r="CTJ42"/>
      <c r="CTK42" s="124"/>
      <c r="CTL42"/>
      <c r="CTM42" s="124"/>
      <c r="CTN42"/>
      <c r="CTO42" s="124"/>
      <c r="CTP42"/>
      <c r="CTQ42" s="124"/>
      <c r="CTR42"/>
      <c r="CTS42" s="124"/>
      <c r="CTT42"/>
      <c r="CTU42" s="124"/>
      <c r="CTV42"/>
      <c r="CTW42" s="124"/>
      <c r="CTX42"/>
      <c r="CTY42" s="124"/>
      <c r="CTZ42"/>
      <c r="CUA42" s="124"/>
      <c r="CUB42"/>
      <c r="CUC42" s="124"/>
      <c r="CUD42"/>
      <c r="CUE42" s="124"/>
      <c r="CUF42"/>
      <c r="CUG42" s="124"/>
      <c r="CUH42"/>
      <c r="CUI42" s="124"/>
      <c r="CUJ42"/>
      <c r="CUK42" s="124"/>
      <c r="CUL42"/>
      <c r="CUM42" s="124"/>
      <c r="CUN42"/>
      <c r="CUO42" s="124"/>
      <c r="CUP42"/>
      <c r="CUQ42" s="124"/>
      <c r="CUR42"/>
      <c r="CUS42" s="124"/>
      <c r="CUT42"/>
      <c r="CUU42" s="124"/>
      <c r="CUV42"/>
      <c r="CUW42" s="124"/>
      <c r="CUX42"/>
      <c r="CUY42" s="124"/>
      <c r="CUZ42"/>
      <c r="CVA42" s="124"/>
      <c r="CVB42"/>
      <c r="CVC42" s="124"/>
      <c r="CVD42"/>
      <c r="CVE42" s="124"/>
      <c r="CVF42"/>
      <c r="CVG42" s="124"/>
      <c r="CVH42"/>
      <c r="CVI42" s="124"/>
      <c r="CVJ42"/>
      <c r="CVK42" s="124"/>
      <c r="CVL42"/>
      <c r="CVM42" s="124"/>
      <c r="CVN42"/>
      <c r="CVO42" s="124"/>
      <c r="CVP42"/>
      <c r="CVQ42" s="124"/>
      <c r="CVR42"/>
      <c r="CVS42" s="124"/>
      <c r="CVT42"/>
      <c r="CVU42" s="124"/>
      <c r="CVV42"/>
      <c r="CVW42" s="124"/>
      <c r="CVX42"/>
      <c r="CVY42" s="124"/>
      <c r="CVZ42"/>
      <c r="CWA42" s="124"/>
      <c r="CWB42"/>
      <c r="CWC42" s="124"/>
      <c r="CWD42"/>
      <c r="CWE42" s="124"/>
      <c r="CWF42"/>
      <c r="CWG42" s="124"/>
      <c r="CWH42"/>
      <c r="CWI42" s="124"/>
      <c r="CWJ42"/>
      <c r="CWK42" s="124"/>
      <c r="CWL42"/>
      <c r="CWM42" s="124"/>
      <c r="CWN42"/>
      <c r="CWO42" s="124"/>
      <c r="CWP42"/>
      <c r="CWQ42" s="124"/>
      <c r="CWR42"/>
      <c r="CWS42" s="124"/>
      <c r="CWT42"/>
      <c r="CWU42" s="124"/>
      <c r="CWV42"/>
      <c r="CWW42" s="124"/>
      <c r="CWX42"/>
      <c r="CWY42" s="124"/>
      <c r="CWZ42"/>
      <c r="CXA42" s="124"/>
      <c r="CXB42"/>
      <c r="CXC42" s="124"/>
      <c r="CXD42"/>
      <c r="CXE42" s="124"/>
      <c r="CXF42"/>
      <c r="CXG42" s="124"/>
      <c r="CXH42"/>
      <c r="CXI42" s="124"/>
      <c r="CXJ42"/>
      <c r="CXK42" s="124"/>
      <c r="CXL42"/>
      <c r="CXM42" s="124"/>
      <c r="CXN42"/>
      <c r="CXO42" s="124"/>
      <c r="CXP42"/>
      <c r="CXQ42" s="124"/>
      <c r="CXR42"/>
      <c r="CXS42" s="124"/>
      <c r="CXT42"/>
      <c r="CXU42" s="124"/>
      <c r="CXV42"/>
      <c r="CXW42" s="124"/>
      <c r="CXX42"/>
      <c r="CXY42" s="124"/>
      <c r="CXZ42"/>
      <c r="CYA42" s="124"/>
      <c r="CYB42"/>
      <c r="CYC42" s="124"/>
      <c r="CYD42"/>
      <c r="CYE42" s="124"/>
      <c r="CYF42"/>
      <c r="CYG42" s="124"/>
      <c r="CYH42"/>
      <c r="CYI42" s="124"/>
      <c r="CYJ42"/>
      <c r="CYK42" s="124"/>
      <c r="CYL42"/>
      <c r="CYM42" s="124"/>
      <c r="CYN42"/>
      <c r="CYO42" s="124"/>
      <c r="CYP42"/>
      <c r="CYQ42" s="124"/>
      <c r="CYR42"/>
      <c r="CYS42" s="124"/>
      <c r="CYT42"/>
      <c r="CYU42" s="124"/>
      <c r="CYV42"/>
      <c r="CYW42" s="124"/>
      <c r="CYX42"/>
      <c r="CYY42" s="124"/>
      <c r="CYZ42"/>
      <c r="CZA42" s="124"/>
      <c r="CZB42"/>
      <c r="CZC42" s="124"/>
      <c r="CZD42"/>
      <c r="CZE42" s="124"/>
      <c r="CZF42"/>
      <c r="CZG42" s="124"/>
      <c r="CZH42"/>
      <c r="CZI42" s="124"/>
      <c r="CZJ42"/>
      <c r="CZK42" s="124"/>
      <c r="CZL42"/>
      <c r="CZM42" s="124"/>
      <c r="CZN42"/>
      <c r="CZO42" s="124"/>
      <c r="CZP42"/>
      <c r="CZQ42" s="124"/>
      <c r="CZR42"/>
      <c r="CZS42" s="124"/>
      <c r="CZT42"/>
      <c r="CZU42" s="124"/>
      <c r="CZV42"/>
      <c r="CZW42" s="124"/>
      <c r="CZX42"/>
      <c r="CZY42" s="124"/>
      <c r="CZZ42"/>
      <c r="DAA42" s="124"/>
      <c r="DAB42"/>
      <c r="DAC42" s="124"/>
      <c r="DAD42"/>
      <c r="DAE42" s="124"/>
      <c r="DAF42"/>
      <c r="DAG42" s="124"/>
      <c r="DAH42"/>
      <c r="DAI42" s="124"/>
      <c r="DAJ42"/>
      <c r="DAK42" s="124"/>
      <c r="DAL42"/>
      <c r="DAM42" s="124"/>
      <c r="DAN42"/>
      <c r="DAO42" s="124"/>
      <c r="DAP42"/>
      <c r="DAQ42" s="124"/>
      <c r="DAR42"/>
      <c r="DAS42" s="124"/>
      <c r="DAT42"/>
      <c r="DAU42" s="124"/>
      <c r="DAV42"/>
      <c r="DAW42" s="124"/>
      <c r="DAX42"/>
      <c r="DAY42" s="124"/>
      <c r="DAZ42"/>
      <c r="DBA42" s="124"/>
      <c r="DBB42"/>
      <c r="DBC42" s="124"/>
      <c r="DBD42"/>
      <c r="DBE42" s="124"/>
      <c r="DBF42"/>
      <c r="DBG42" s="124"/>
      <c r="DBH42"/>
      <c r="DBI42" s="124"/>
      <c r="DBJ42"/>
      <c r="DBK42" s="124"/>
      <c r="DBL42"/>
      <c r="DBM42" s="124"/>
      <c r="DBN42"/>
      <c r="DBO42" s="124"/>
      <c r="DBP42"/>
      <c r="DBQ42" s="124"/>
      <c r="DBR42"/>
      <c r="DBS42" s="124"/>
      <c r="DBT42"/>
      <c r="DBU42" s="124"/>
      <c r="DBV42"/>
      <c r="DBW42" s="124"/>
      <c r="DBX42"/>
      <c r="DBY42" s="124"/>
      <c r="DBZ42"/>
      <c r="DCA42" s="124"/>
      <c r="DCB42"/>
      <c r="DCC42" s="124"/>
      <c r="DCD42"/>
      <c r="DCE42" s="124"/>
      <c r="DCF42"/>
      <c r="DCG42" s="124"/>
      <c r="DCH42"/>
      <c r="DCI42" s="124"/>
      <c r="DCJ42"/>
      <c r="DCK42" s="124"/>
      <c r="DCL42"/>
      <c r="DCM42" s="124"/>
      <c r="DCN42"/>
      <c r="DCO42" s="124"/>
      <c r="DCP42"/>
      <c r="DCQ42" s="124"/>
      <c r="DCR42"/>
      <c r="DCS42" s="124"/>
      <c r="DCT42"/>
      <c r="DCU42" s="124"/>
      <c r="DCV42"/>
      <c r="DCW42" s="124"/>
      <c r="DCX42"/>
      <c r="DCY42" s="124"/>
      <c r="DCZ42"/>
      <c r="DDA42" s="124"/>
      <c r="DDB42"/>
      <c r="DDC42" s="124"/>
      <c r="DDD42"/>
      <c r="DDE42" s="124"/>
      <c r="DDF42"/>
      <c r="DDG42" s="124"/>
      <c r="DDH42"/>
      <c r="DDI42" s="124"/>
      <c r="DDJ42"/>
      <c r="DDK42" s="124"/>
      <c r="DDL42"/>
      <c r="DDM42" s="124"/>
      <c r="DDN42"/>
      <c r="DDO42" s="124"/>
      <c r="DDP42"/>
      <c r="DDQ42" s="124"/>
      <c r="DDR42"/>
      <c r="DDS42" s="124"/>
      <c r="DDT42"/>
      <c r="DDU42" s="124"/>
      <c r="DDV42"/>
      <c r="DDW42" s="124"/>
      <c r="DDX42"/>
      <c r="DDY42" s="124"/>
      <c r="DDZ42"/>
      <c r="DEA42" s="124"/>
      <c r="DEB42"/>
      <c r="DEC42" s="124"/>
      <c r="DED42"/>
      <c r="DEE42" s="124"/>
      <c r="DEF42"/>
      <c r="DEG42" s="124"/>
      <c r="DEH42"/>
      <c r="DEI42" s="124"/>
      <c r="DEJ42"/>
      <c r="DEK42" s="124"/>
      <c r="DEL42"/>
      <c r="DEM42" s="124"/>
      <c r="DEN42"/>
      <c r="DEO42" s="124"/>
      <c r="DEP42"/>
      <c r="DEQ42" s="124"/>
      <c r="DER42"/>
      <c r="DES42" s="124"/>
      <c r="DET42"/>
      <c r="DEU42" s="124"/>
      <c r="DEV42"/>
      <c r="DEW42" s="124"/>
      <c r="DEX42"/>
      <c r="DEY42" s="124"/>
      <c r="DEZ42"/>
      <c r="DFA42" s="124"/>
      <c r="DFB42"/>
      <c r="DFC42" s="124"/>
      <c r="DFD42"/>
      <c r="DFE42" s="124"/>
      <c r="DFF42"/>
      <c r="DFG42" s="124"/>
      <c r="DFH42"/>
      <c r="DFI42" s="124"/>
      <c r="DFJ42"/>
      <c r="DFK42" s="124"/>
      <c r="DFL42"/>
      <c r="DFM42" s="124"/>
      <c r="DFN42"/>
      <c r="DFO42" s="124"/>
      <c r="DFP42"/>
      <c r="DFQ42" s="124"/>
      <c r="DFR42"/>
      <c r="DFS42" s="124"/>
      <c r="DFT42"/>
      <c r="DFU42" s="124"/>
      <c r="DFV42"/>
      <c r="DFW42" s="124"/>
      <c r="DFX42"/>
      <c r="DFY42" s="124"/>
      <c r="DFZ42"/>
      <c r="DGA42" s="124"/>
      <c r="DGB42"/>
      <c r="DGC42" s="124"/>
      <c r="DGD42"/>
      <c r="DGE42" s="124"/>
      <c r="DGF42"/>
      <c r="DGG42" s="124"/>
      <c r="DGH42"/>
      <c r="DGI42" s="124"/>
      <c r="DGJ42"/>
      <c r="DGK42" s="124"/>
      <c r="DGL42"/>
      <c r="DGM42" s="124"/>
      <c r="DGN42"/>
      <c r="DGO42" s="124"/>
      <c r="DGP42"/>
      <c r="DGQ42" s="124"/>
      <c r="DGR42"/>
      <c r="DGS42" s="124"/>
      <c r="DGT42"/>
      <c r="DGU42" s="124"/>
      <c r="DGV42"/>
      <c r="DGW42" s="124"/>
      <c r="DGX42"/>
      <c r="DGY42" s="124"/>
      <c r="DGZ42"/>
      <c r="DHA42" s="124"/>
      <c r="DHB42"/>
      <c r="DHC42" s="124"/>
      <c r="DHD42"/>
      <c r="DHE42" s="124"/>
      <c r="DHF42"/>
      <c r="DHG42" s="124"/>
      <c r="DHH42"/>
      <c r="DHI42" s="124"/>
      <c r="DHJ42"/>
      <c r="DHK42" s="124"/>
      <c r="DHL42"/>
      <c r="DHM42" s="124"/>
      <c r="DHN42"/>
      <c r="DHO42" s="124"/>
      <c r="DHP42"/>
      <c r="DHQ42" s="124"/>
      <c r="DHR42"/>
      <c r="DHS42" s="124"/>
      <c r="DHT42"/>
      <c r="DHU42" s="124"/>
      <c r="DHV42"/>
      <c r="DHW42" s="124"/>
      <c r="DHX42"/>
      <c r="DHY42" s="124"/>
      <c r="DHZ42"/>
      <c r="DIA42" s="124"/>
      <c r="DIB42"/>
      <c r="DIC42" s="124"/>
      <c r="DID42"/>
      <c r="DIE42" s="124"/>
      <c r="DIF42"/>
      <c r="DIG42" s="124"/>
      <c r="DIH42"/>
      <c r="DII42" s="124"/>
      <c r="DIJ42"/>
      <c r="DIK42" s="124"/>
      <c r="DIL42"/>
      <c r="DIM42" s="124"/>
      <c r="DIN42"/>
      <c r="DIO42" s="124"/>
      <c r="DIP42"/>
      <c r="DIQ42" s="124"/>
      <c r="DIR42"/>
      <c r="DIS42" s="124"/>
      <c r="DIT42"/>
      <c r="DIU42" s="124"/>
      <c r="DIV42"/>
      <c r="DIW42" s="124"/>
      <c r="DIX42"/>
      <c r="DIY42" s="124"/>
      <c r="DIZ42"/>
      <c r="DJA42" s="124"/>
      <c r="DJB42"/>
      <c r="DJC42" s="124"/>
      <c r="DJD42"/>
      <c r="DJE42" s="124"/>
      <c r="DJF42"/>
      <c r="DJG42" s="124"/>
      <c r="DJH42"/>
      <c r="DJI42" s="124"/>
      <c r="DJJ42"/>
      <c r="DJK42" s="124"/>
      <c r="DJL42"/>
      <c r="DJM42" s="124"/>
      <c r="DJN42"/>
      <c r="DJO42" s="124"/>
      <c r="DJP42"/>
      <c r="DJQ42" s="124"/>
      <c r="DJR42"/>
      <c r="DJS42" s="124"/>
      <c r="DJT42"/>
      <c r="DJU42" s="124"/>
      <c r="DJV42"/>
      <c r="DJW42" s="124"/>
      <c r="DJX42"/>
      <c r="DJY42" s="124"/>
      <c r="DJZ42"/>
      <c r="DKA42" s="124"/>
      <c r="DKB42"/>
      <c r="DKC42" s="124"/>
      <c r="DKD42"/>
      <c r="DKE42" s="124"/>
      <c r="DKF42"/>
      <c r="DKG42" s="124"/>
      <c r="DKH42"/>
      <c r="DKI42" s="124"/>
      <c r="DKJ42"/>
      <c r="DKK42" s="124"/>
      <c r="DKL42"/>
      <c r="DKM42" s="124"/>
      <c r="DKN42"/>
      <c r="DKO42" s="124"/>
      <c r="DKP42"/>
      <c r="DKQ42" s="124"/>
      <c r="DKR42"/>
      <c r="DKS42" s="124"/>
      <c r="DKT42"/>
      <c r="DKU42" s="124"/>
      <c r="DKV42"/>
      <c r="DKW42" s="124"/>
      <c r="DKX42"/>
      <c r="DKY42" s="124"/>
      <c r="DKZ42"/>
      <c r="DLA42" s="124"/>
      <c r="DLB42"/>
      <c r="DLC42" s="124"/>
      <c r="DLD42"/>
      <c r="DLE42" s="124"/>
      <c r="DLF42"/>
      <c r="DLG42" s="124"/>
      <c r="DLH42"/>
      <c r="DLI42" s="124"/>
      <c r="DLJ42"/>
      <c r="DLK42" s="124"/>
      <c r="DLL42"/>
      <c r="DLM42" s="124"/>
      <c r="DLN42"/>
      <c r="DLO42" s="124"/>
      <c r="DLP42"/>
      <c r="DLQ42" s="124"/>
      <c r="DLR42"/>
      <c r="DLS42" s="124"/>
      <c r="DLT42"/>
      <c r="DLU42" s="124"/>
      <c r="DLV42"/>
      <c r="DLW42" s="124"/>
      <c r="DLX42"/>
      <c r="DLY42" s="124"/>
      <c r="DLZ42"/>
      <c r="DMA42" s="124"/>
      <c r="DMB42"/>
      <c r="DMC42" s="124"/>
      <c r="DMD42"/>
      <c r="DME42" s="124"/>
      <c r="DMF42"/>
      <c r="DMG42" s="124"/>
      <c r="DMH42"/>
      <c r="DMI42" s="124"/>
      <c r="DMJ42"/>
      <c r="DMK42" s="124"/>
      <c r="DML42"/>
      <c r="DMM42" s="124"/>
      <c r="DMN42"/>
      <c r="DMO42" s="124"/>
      <c r="DMP42"/>
      <c r="DMQ42" s="124"/>
      <c r="DMR42"/>
      <c r="DMS42" s="124"/>
      <c r="DMT42"/>
      <c r="DMU42" s="124"/>
      <c r="DMV42"/>
      <c r="DMW42" s="124"/>
      <c r="DMX42"/>
      <c r="DMY42" s="124"/>
      <c r="DMZ42"/>
      <c r="DNA42" s="124"/>
      <c r="DNB42"/>
      <c r="DNC42" s="124"/>
      <c r="DND42"/>
      <c r="DNE42" s="124"/>
      <c r="DNF42"/>
      <c r="DNG42" s="124"/>
      <c r="DNH42"/>
      <c r="DNI42" s="124"/>
      <c r="DNJ42"/>
      <c r="DNK42" s="124"/>
      <c r="DNL42"/>
      <c r="DNM42" s="124"/>
      <c r="DNN42"/>
      <c r="DNO42" s="124"/>
      <c r="DNP42"/>
      <c r="DNQ42" s="124"/>
      <c r="DNR42"/>
      <c r="DNS42" s="124"/>
      <c r="DNT42"/>
      <c r="DNU42" s="124"/>
      <c r="DNV42"/>
      <c r="DNW42" s="124"/>
      <c r="DNX42"/>
      <c r="DNY42" s="124"/>
      <c r="DNZ42"/>
      <c r="DOA42" s="124"/>
      <c r="DOB42"/>
      <c r="DOC42" s="124"/>
      <c r="DOD42"/>
      <c r="DOE42" s="124"/>
      <c r="DOF42"/>
      <c r="DOG42" s="124"/>
      <c r="DOH42"/>
      <c r="DOI42" s="124"/>
      <c r="DOJ42"/>
      <c r="DOK42" s="124"/>
      <c r="DOL42"/>
      <c r="DOM42" s="124"/>
      <c r="DON42"/>
      <c r="DOO42" s="124"/>
      <c r="DOP42"/>
      <c r="DOQ42" s="124"/>
      <c r="DOR42"/>
      <c r="DOS42" s="124"/>
      <c r="DOT42"/>
      <c r="DOU42" s="124"/>
      <c r="DOV42"/>
      <c r="DOW42" s="124"/>
      <c r="DOX42"/>
      <c r="DOY42" s="124"/>
      <c r="DOZ42"/>
      <c r="DPA42" s="124"/>
      <c r="DPB42"/>
      <c r="DPC42" s="124"/>
      <c r="DPD42"/>
      <c r="DPE42" s="124"/>
      <c r="DPF42"/>
      <c r="DPG42" s="124"/>
      <c r="DPH42"/>
      <c r="DPI42" s="124"/>
      <c r="DPJ42"/>
      <c r="DPK42" s="124"/>
      <c r="DPL42"/>
      <c r="DPM42" s="124"/>
      <c r="DPN42"/>
      <c r="DPO42" s="124"/>
      <c r="DPP42"/>
      <c r="DPQ42" s="124"/>
      <c r="DPR42"/>
      <c r="DPS42" s="124"/>
      <c r="DPT42"/>
      <c r="DPU42" s="124"/>
      <c r="DPV42"/>
      <c r="DPW42" s="124"/>
      <c r="DPX42"/>
      <c r="DPY42" s="124"/>
      <c r="DPZ42"/>
      <c r="DQA42" s="124"/>
      <c r="DQB42"/>
      <c r="DQC42" s="124"/>
      <c r="DQD42"/>
      <c r="DQE42" s="124"/>
      <c r="DQF42"/>
      <c r="DQG42" s="124"/>
      <c r="DQH42"/>
      <c r="DQI42" s="124"/>
      <c r="DQJ42"/>
      <c r="DQK42" s="124"/>
      <c r="DQL42"/>
      <c r="DQM42" s="124"/>
      <c r="DQN42"/>
      <c r="DQO42" s="124"/>
      <c r="DQP42"/>
      <c r="DQQ42" s="124"/>
      <c r="DQR42"/>
      <c r="DQS42" s="124"/>
      <c r="DQT42"/>
      <c r="DQU42" s="124"/>
      <c r="DQV42"/>
      <c r="DQW42" s="124"/>
      <c r="DQX42"/>
      <c r="DQY42" s="124"/>
      <c r="DQZ42"/>
      <c r="DRA42" s="124"/>
      <c r="DRB42"/>
      <c r="DRC42" s="124"/>
      <c r="DRD42"/>
      <c r="DRE42" s="124"/>
      <c r="DRF42"/>
      <c r="DRG42" s="124"/>
      <c r="DRH42"/>
      <c r="DRI42" s="124"/>
      <c r="DRJ42"/>
      <c r="DRK42" s="124"/>
      <c r="DRL42"/>
      <c r="DRM42" s="124"/>
      <c r="DRN42"/>
      <c r="DRO42" s="124"/>
      <c r="DRP42"/>
      <c r="DRQ42" s="124"/>
      <c r="DRR42"/>
      <c r="DRS42" s="124"/>
      <c r="DRT42"/>
      <c r="DRU42" s="124"/>
      <c r="DRV42"/>
      <c r="DRW42" s="124"/>
      <c r="DRX42"/>
      <c r="DRY42" s="124"/>
      <c r="DRZ42"/>
      <c r="DSA42" s="124"/>
      <c r="DSB42"/>
      <c r="DSC42" s="124"/>
      <c r="DSD42"/>
      <c r="DSE42" s="124"/>
      <c r="DSF42"/>
      <c r="DSG42" s="124"/>
      <c r="DSH42"/>
      <c r="DSI42" s="124"/>
      <c r="DSJ42"/>
      <c r="DSK42" s="124"/>
      <c r="DSL42"/>
      <c r="DSM42" s="124"/>
      <c r="DSN42"/>
      <c r="DSO42" s="124"/>
      <c r="DSP42"/>
      <c r="DSQ42" s="124"/>
      <c r="DSR42"/>
      <c r="DSS42" s="124"/>
      <c r="DST42"/>
      <c r="DSU42" s="124"/>
      <c r="DSV42"/>
      <c r="DSW42" s="124"/>
      <c r="DSX42"/>
      <c r="DSY42" s="124"/>
      <c r="DSZ42"/>
      <c r="DTA42" s="124"/>
      <c r="DTB42"/>
      <c r="DTC42" s="124"/>
      <c r="DTD42"/>
      <c r="DTE42" s="124"/>
      <c r="DTF42"/>
      <c r="DTG42" s="124"/>
      <c r="DTH42"/>
      <c r="DTI42" s="124"/>
      <c r="DTJ42"/>
      <c r="DTK42" s="124"/>
      <c r="DTL42"/>
      <c r="DTM42" s="124"/>
      <c r="DTN42"/>
      <c r="DTO42" s="124"/>
      <c r="DTP42"/>
      <c r="DTQ42" s="124"/>
      <c r="DTR42"/>
      <c r="DTS42" s="124"/>
      <c r="DTT42"/>
      <c r="DTU42" s="124"/>
      <c r="DTV42"/>
      <c r="DTW42" s="124"/>
      <c r="DTX42"/>
      <c r="DTY42" s="124"/>
      <c r="DTZ42"/>
      <c r="DUA42" s="124"/>
      <c r="DUB42"/>
      <c r="DUC42" s="124"/>
      <c r="DUD42"/>
      <c r="DUE42" s="124"/>
      <c r="DUF42"/>
      <c r="DUG42" s="124"/>
      <c r="DUH42"/>
      <c r="DUI42" s="124"/>
      <c r="DUJ42"/>
      <c r="DUK42" s="124"/>
      <c r="DUL42"/>
      <c r="DUM42" s="124"/>
      <c r="DUN42"/>
      <c r="DUO42" s="124"/>
      <c r="DUP42"/>
      <c r="DUQ42" s="124"/>
      <c r="DUR42"/>
      <c r="DUS42" s="124"/>
      <c r="DUT42"/>
      <c r="DUU42" s="124"/>
      <c r="DUV42"/>
      <c r="DUW42" s="124"/>
      <c r="DUX42"/>
      <c r="DUY42" s="124"/>
      <c r="DUZ42"/>
      <c r="DVA42" s="124"/>
      <c r="DVB42"/>
      <c r="DVC42" s="124"/>
      <c r="DVD42"/>
      <c r="DVE42" s="124"/>
      <c r="DVF42"/>
      <c r="DVG42" s="124"/>
      <c r="DVH42"/>
      <c r="DVI42" s="124"/>
      <c r="DVJ42"/>
      <c r="DVK42" s="124"/>
      <c r="DVL42"/>
      <c r="DVM42" s="124"/>
      <c r="DVN42"/>
      <c r="DVO42" s="124"/>
      <c r="DVP42"/>
      <c r="DVQ42" s="124"/>
      <c r="DVR42"/>
      <c r="DVS42" s="124"/>
      <c r="DVT42"/>
      <c r="DVU42" s="124"/>
      <c r="DVV42"/>
      <c r="DVW42" s="124"/>
      <c r="DVX42"/>
      <c r="DVY42" s="124"/>
      <c r="DVZ42"/>
      <c r="DWA42" s="124"/>
      <c r="DWB42"/>
      <c r="DWC42" s="124"/>
      <c r="DWD42"/>
      <c r="DWE42" s="124"/>
      <c r="DWF42"/>
      <c r="DWG42" s="124"/>
      <c r="DWH42"/>
      <c r="DWI42" s="124"/>
      <c r="DWJ42"/>
      <c r="DWK42" s="124"/>
      <c r="DWL42"/>
      <c r="DWM42" s="124"/>
      <c r="DWN42"/>
      <c r="DWO42" s="124"/>
      <c r="DWP42"/>
      <c r="DWQ42" s="124"/>
      <c r="DWR42"/>
      <c r="DWS42" s="124"/>
      <c r="DWT42"/>
      <c r="DWU42" s="124"/>
      <c r="DWV42"/>
      <c r="DWW42" s="124"/>
      <c r="DWX42"/>
      <c r="DWY42" s="124"/>
      <c r="DWZ42"/>
      <c r="DXA42" s="124"/>
      <c r="DXB42"/>
      <c r="DXC42" s="124"/>
      <c r="DXD42"/>
      <c r="DXE42" s="124"/>
      <c r="DXF42"/>
      <c r="DXG42" s="124"/>
      <c r="DXH42"/>
      <c r="DXI42" s="124"/>
      <c r="DXJ42"/>
      <c r="DXK42" s="124"/>
      <c r="DXL42"/>
      <c r="DXM42" s="124"/>
      <c r="DXN42"/>
      <c r="DXO42" s="124"/>
      <c r="DXP42"/>
      <c r="DXQ42" s="124"/>
      <c r="DXR42"/>
      <c r="DXS42" s="124"/>
      <c r="DXT42"/>
      <c r="DXU42" s="124"/>
      <c r="DXV42"/>
      <c r="DXW42" s="124"/>
      <c r="DXX42"/>
      <c r="DXY42" s="124"/>
      <c r="DXZ42"/>
      <c r="DYA42" s="124"/>
      <c r="DYB42"/>
      <c r="DYC42" s="124"/>
      <c r="DYD42"/>
      <c r="DYE42" s="124"/>
      <c r="DYF42"/>
      <c r="DYG42" s="124"/>
      <c r="DYH42"/>
      <c r="DYI42" s="124"/>
      <c r="DYJ42"/>
      <c r="DYK42" s="124"/>
      <c r="DYL42"/>
      <c r="DYM42" s="124"/>
      <c r="DYN42"/>
      <c r="DYO42" s="124"/>
      <c r="DYP42"/>
      <c r="DYQ42" s="124"/>
      <c r="DYR42"/>
      <c r="DYS42" s="124"/>
      <c r="DYT42"/>
      <c r="DYU42" s="124"/>
      <c r="DYV42"/>
      <c r="DYW42" s="124"/>
      <c r="DYX42"/>
      <c r="DYY42" s="124"/>
      <c r="DYZ42"/>
      <c r="DZA42" s="124"/>
      <c r="DZB42"/>
      <c r="DZC42" s="124"/>
      <c r="DZD42"/>
      <c r="DZE42" s="124"/>
      <c r="DZF42"/>
      <c r="DZG42" s="124"/>
      <c r="DZH42"/>
      <c r="DZI42" s="124"/>
      <c r="DZJ42"/>
      <c r="DZK42" s="124"/>
      <c r="DZL42"/>
      <c r="DZM42" s="124"/>
      <c r="DZN42"/>
      <c r="DZO42" s="124"/>
      <c r="DZP42"/>
      <c r="DZQ42" s="124"/>
      <c r="DZR42"/>
      <c r="DZS42" s="124"/>
      <c r="DZT42"/>
      <c r="DZU42" s="124"/>
      <c r="DZV42"/>
      <c r="DZW42" s="124"/>
      <c r="DZX42"/>
      <c r="DZY42" s="124"/>
      <c r="DZZ42"/>
      <c r="EAA42" s="124"/>
      <c r="EAB42"/>
      <c r="EAC42" s="124"/>
      <c r="EAD42"/>
      <c r="EAE42" s="124"/>
      <c r="EAF42"/>
      <c r="EAG42" s="124"/>
      <c r="EAH42"/>
      <c r="EAI42" s="124"/>
      <c r="EAJ42"/>
      <c r="EAK42" s="124"/>
      <c r="EAL42"/>
      <c r="EAM42" s="124"/>
      <c r="EAN42"/>
      <c r="EAO42" s="124"/>
      <c r="EAP42"/>
      <c r="EAQ42" s="124"/>
      <c r="EAR42"/>
      <c r="EAS42" s="124"/>
      <c r="EAT42"/>
      <c r="EAU42" s="124"/>
      <c r="EAV42"/>
      <c r="EAW42" s="124"/>
      <c r="EAX42"/>
      <c r="EAY42" s="124"/>
      <c r="EAZ42"/>
      <c r="EBA42" s="124"/>
      <c r="EBB42"/>
      <c r="EBC42" s="124"/>
      <c r="EBD42"/>
      <c r="EBE42" s="124"/>
      <c r="EBF42"/>
      <c r="EBG42" s="124"/>
      <c r="EBH42"/>
      <c r="EBI42" s="124"/>
      <c r="EBJ42"/>
      <c r="EBK42" s="124"/>
      <c r="EBL42"/>
      <c r="EBM42" s="124"/>
      <c r="EBN42"/>
      <c r="EBO42" s="124"/>
      <c r="EBP42"/>
      <c r="EBQ42" s="124"/>
      <c r="EBR42"/>
      <c r="EBS42" s="124"/>
      <c r="EBT42"/>
      <c r="EBU42" s="124"/>
      <c r="EBV42"/>
      <c r="EBW42" s="124"/>
      <c r="EBX42"/>
      <c r="EBY42" s="124"/>
      <c r="EBZ42"/>
      <c r="ECA42" s="124"/>
      <c r="ECB42"/>
      <c r="ECC42" s="124"/>
      <c r="ECD42"/>
      <c r="ECE42" s="124"/>
      <c r="ECF42"/>
      <c r="ECG42" s="124"/>
      <c r="ECH42"/>
      <c r="ECI42" s="124"/>
      <c r="ECJ42"/>
      <c r="ECK42" s="124"/>
      <c r="ECL42"/>
      <c r="ECM42" s="124"/>
      <c r="ECN42"/>
      <c r="ECO42" s="124"/>
      <c r="ECP42"/>
      <c r="ECQ42" s="124"/>
      <c r="ECR42"/>
      <c r="ECS42" s="124"/>
      <c r="ECT42"/>
      <c r="ECU42" s="124"/>
      <c r="ECV42"/>
      <c r="ECW42" s="124"/>
      <c r="ECX42"/>
      <c r="ECY42" s="124"/>
      <c r="ECZ42"/>
      <c r="EDA42" s="124"/>
      <c r="EDB42"/>
      <c r="EDC42" s="124"/>
      <c r="EDD42"/>
      <c r="EDE42" s="124"/>
      <c r="EDF42"/>
      <c r="EDG42" s="124"/>
      <c r="EDH42"/>
      <c r="EDI42" s="124"/>
      <c r="EDJ42"/>
      <c r="EDK42" s="124"/>
      <c r="EDL42"/>
      <c r="EDM42" s="124"/>
      <c r="EDN42"/>
      <c r="EDO42" s="124"/>
      <c r="EDP42"/>
      <c r="EDQ42" s="124"/>
      <c r="EDR42"/>
      <c r="EDS42" s="124"/>
      <c r="EDT42"/>
      <c r="EDU42" s="124"/>
      <c r="EDV42"/>
      <c r="EDW42" s="124"/>
      <c r="EDX42"/>
      <c r="EDY42" s="124"/>
      <c r="EDZ42"/>
      <c r="EEA42" s="124"/>
      <c r="EEB42"/>
      <c r="EEC42" s="124"/>
      <c r="EED42"/>
      <c r="EEE42" s="124"/>
      <c r="EEF42"/>
      <c r="EEG42" s="124"/>
      <c r="EEH42"/>
      <c r="EEI42" s="124"/>
      <c r="EEJ42"/>
      <c r="EEK42" s="124"/>
      <c r="EEL42"/>
      <c r="EEM42" s="124"/>
      <c r="EEN42"/>
      <c r="EEO42" s="124"/>
      <c r="EEP42"/>
      <c r="EEQ42" s="124"/>
      <c r="EER42"/>
      <c r="EES42" s="124"/>
      <c r="EET42"/>
      <c r="EEU42" s="124"/>
      <c r="EEV42"/>
      <c r="EEW42" s="124"/>
      <c r="EEX42"/>
      <c r="EEY42" s="124"/>
      <c r="EEZ42"/>
      <c r="EFA42" s="124"/>
      <c r="EFB42"/>
      <c r="EFC42" s="124"/>
      <c r="EFD42"/>
      <c r="EFE42" s="124"/>
      <c r="EFF42"/>
      <c r="EFG42" s="124"/>
      <c r="EFH42"/>
      <c r="EFI42" s="124"/>
      <c r="EFJ42"/>
      <c r="EFK42" s="124"/>
      <c r="EFL42"/>
      <c r="EFM42" s="124"/>
      <c r="EFN42"/>
      <c r="EFO42" s="124"/>
      <c r="EFP42"/>
      <c r="EFQ42" s="124"/>
      <c r="EFR42"/>
      <c r="EFS42" s="124"/>
      <c r="EFT42"/>
      <c r="EFU42" s="124"/>
      <c r="EFV42"/>
      <c r="EFW42" s="124"/>
      <c r="EFX42"/>
      <c r="EFY42" s="124"/>
      <c r="EFZ42"/>
      <c r="EGA42" s="124"/>
      <c r="EGB42"/>
      <c r="EGC42" s="124"/>
      <c r="EGD42"/>
      <c r="EGE42" s="124"/>
      <c r="EGF42"/>
      <c r="EGG42" s="124"/>
      <c r="EGH42"/>
      <c r="EGI42" s="124"/>
      <c r="EGJ42"/>
      <c r="EGK42" s="124"/>
      <c r="EGL42"/>
      <c r="EGM42" s="124"/>
      <c r="EGN42"/>
      <c r="EGO42" s="124"/>
      <c r="EGP42"/>
      <c r="EGQ42" s="124"/>
      <c r="EGR42"/>
      <c r="EGS42" s="124"/>
      <c r="EGT42"/>
      <c r="EGU42" s="124"/>
      <c r="EGV42"/>
      <c r="EGW42" s="124"/>
      <c r="EGX42"/>
      <c r="EGY42" s="124"/>
      <c r="EGZ42"/>
      <c r="EHA42" s="124"/>
      <c r="EHB42"/>
      <c r="EHC42" s="124"/>
      <c r="EHD42"/>
      <c r="EHE42" s="124"/>
      <c r="EHF42"/>
      <c r="EHG42" s="124"/>
      <c r="EHH42"/>
      <c r="EHI42" s="124"/>
      <c r="EHJ42"/>
      <c r="EHK42" s="124"/>
      <c r="EHL42"/>
      <c r="EHM42" s="124"/>
      <c r="EHN42"/>
      <c r="EHO42" s="124"/>
      <c r="EHP42"/>
      <c r="EHQ42" s="124"/>
      <c r="EHR42"/>
      <c r="EHS42" s="124"/>
      <c r="EHT42"/>
      <c r="EHU42" s="124"/>
      <c r="EHV42"/>
      <c r="EHW42" s="124"/>
      <c r="EHX42"/>
      <c r="EHY42" s="124"/>
      <c r="EHZ42"/>
      <c r="EIA42" s="124"/>
      <c r="EIB42"/>
      <c r="EIC42" s="124"/>
      <c r="EID42"/>
      <c r="EIE42" s="124"/>
      <c r="EIF42"/>
      <c r="EIG42" s="124"/>
      <c r="EIH42"/>
      <c r="EII42" s="124"/>
      <c r="EIJ42"/>
      <c r="EIK42" s="124"/>
      <c r="EIL42"/>
      <c r="EIM42" s="124"/>
      <c r="EIN42"/>
      <c r="EIO42" s="124"/>
      <c r="EIP42"/>
      <c r="EIQ42" s="124"/>
      <c r="EIR42"/>
      <c r="EIS42" s="124"/>
      <c r="EIT42"/>
      <c r="EIU42" s="124"/>
      <c r="EIV42"/>
      <c r="EIW42" s="124"/>
      <c r="EIX42"/>
      <c r="EIY42" s="124"/>
      <c r="EIZ42"/>
      <c r="EJA42" s="124"/>
      <c r="EJB42"/>
      <c r="EJC42" s="124"/>
      <c r="EJD42"/>
      <c r="EJE42" s="124"/>
      <c r="EJF42"/>
      <c r="EJG42" s="124"/>
      <c r="EJH42"/>
      <c r="EJI42" s="124"/>
      <c r="EJJ42"/>
      <c r="EJK42" s="124"/>
      <c r="EJL42"/>
      <c r="EJM42" s="124"/>
      <c r="EJN42"/>
      <c r="EJO42" s="124"/>
      <c r="EJP42"/>
      <c r="EJQ42" s="124"/>
      <c r="EJR42"/>
      <c r="EJS42" s="124"/>
      <c r="EJT42"/>
      <c r="EJU42" s="124"/>
      <c r="EJV42"/>
      <c r="EJW42" s="124"/>
      <c r="EJX42"/>
      <c r="EJY42" s="124"/>
      <c r="EJZ42"/>
      <c r="EKA42" s="124"/>
      <c r="EKB42"/>
      <c r="EKC42" s="124"/>
      <c r="EKD42"/>
      <c r="EKE42" s="124"/>
      <c r="EKF42"/>
      <c r="EKG42" s="124"/>
      <c r="EKH42"/>
      <c r="EKI42" s="124"/>
      <c r="EKJ42"/>
      <c r="EKK42" s="124"/>
      <c r="EKL42"/>
      <c r="EKM42" s="124"/>
      <c r="EKN42"/>
      <c r="EKO42" s="124"/>
      <c r="EKP42"/>
      <c r="EKQ42" s="124"/>
      <c r="EKR42"/>
      <c r="EKS42" s="124"/>
      <c r="EKT42"/>
      <c r="EKU42" s="124"/>
      <c r="EKV42"/>
      <c r="EKW42" s="124"/>
      <c r="EKX42"/>
      <c r="EKY42" s="124"/>
      <c r="EKZ42"/>
      <c r="ELA42" s="124"/>
      <c r="ELB42"/>
      <c r="ELC42" s="124"/>
      <c r="ELD42"/>
      <c r="ELE42" s="124"/>
      <c r="ELF42"/>
      <c r="ELG42" s="124"/>
      <c r="ELH42"/>
      <c r="ELI42" s="124"/>
      <c r="ELJ42"/>
      <c r="ELK42" s="124"/>
      <c r="ELL42"/>
      <c r="ELM42" s="124"/>
      <c r="ELN42"/>
      <c r="ELO42" s="124"/>
      <c r="ELP42"/>
      <c r="ELQ42" s="124"/>
      <c r="ELR42"/>
      <c r="ELS42" s="124"/>
      <c r="ELT42"/>
      <c r="ELU42" s="124"/>
      <c r="ELV42"/>
      <c r="ELW42" s="124"/>
      <c r="ELX42"/>
      <c r="ELY42" s="124"/>
      <c r="ELZ42"/>
      <c r="EMA42" s="124"/>
      <c r="EMB42"/>
      <c r="EMC42" s="124"/>
      <c r="EMD42"/>
      <c r="EME42" s="124"/>
      <c r="EMF42"/>
      <c r="EMG42" s="124"/>
      <c r="EMH42"/>
      <c r="EMI42" s="124"/>
      <c r="EMJ42"/>
      <c r="EMK42" s="124"/>
      <c r="EML42"/>
      <c r="EMM42" s="124"/>
      <c r="EMN42"/>
      <c r="EMO42" s="124"/>
      <c r="EMP42"/>
      <c r="EMQ42" s="124"/>
      <c r="EMR42"/>
      <c r="EMS42" s="124"/>
      <c r="EMT42"/>
      <c r="EMU42" s="124"/>
      <c r="EMV42"/>
      <c r="EMW42" s="124"/>
      <c r="EMX42"/>
      <c r="EMY42" s="124"/>
      <c r="EMZ42"/>
      <c r="ENA42" s="124"/>
      <c r="ENB42"/>
      <c r="ENC42" s="124"/>
      <c r="END42"/>
      <c r="ENE42" s="124"/>
      <c r="ENF42"/>
      <c r="ENG42" s="124"/>
      <c r="ENH42"/>
      <c r="ENI42" s="124"/>
      <c r="ENJ42"/>
      <c r="ENK42" s="124"/>
      <c r="ENL42"/>
      <c r="ENM42" s="124"/>
      <c r="ENN42"/>
      <c r="ENO42" s="124"/>
      <c r="ENP42"/>
      <c r="ENQ42" s="124"/>
      <c r="ENR42"/>
      <c r="ENS42" s="124"/>
      <c r="ENT42"/>
      <c r="ENU42" s="124"/>
      <c r="ENV42"/>
      <c r="ENW42" s="124"/>
      <c r="ENX42"/>
      <c r="ENY42" s="124"/>
      <c r="ENZ42"/>
      <c r="EOA42" s="124"/>
      <c r="EOB42"/>
      <c r="EOC42" s="124"/>
      <c r="EOD42"/>
      <c r="EOE42" s="124"/>
      <c r="EOF42"/>
      <c r="EOG42" s="124"/>
      <c r="EOH42"/>
      <c r="EOI42" s="124"/>
      <c r="EOJ42"/>
      <c r="EOK42" s="124"/>
      <c r="EOL42"/>
      <c r="EOM42" s="124"/>
      <c r="EON42"/>
      <c r="EOO42" s="124"/>
      <c r="EOP42"/>
      <c r="EOQ42" s="124"/>
      <c r="EOR42"/>
      <c r="EOS42" s="124"/>
      <c r="EOT42"/>
      <c r="EOU42" s="124"/>
      <c r="EOV42"/>
      <c r="EOW42" s="124"/>
      <c r="EOX42"/>
      <c r="EOY42" s="124"/>
      <c r="EOZ42"/>
      <c r="EPA42" s="124"/>
      <c r="EPB42"/>
      <c r="EPC42" s="124"/>
      <c r="EPD42"/>
      <c r="EPE42" s="124"/>
      <c r="EPF42"/>
      <c r="EPG42" s="124"/>
      <c r="EPH42"/>
      <c r="EPI42" s="124"/>
      <c r="EPJ42"/>
      <c r="EPK42" s="124"/>
      <c r="EPL42"/>
      <c r="EPM42" s="124"/>
      <c r="EPN42"/>
      <c r="EPO42" s="124"/>
      <c r="EPP42"/>
      <c r="EPQ42" s="124"/>
      <c r="EPR42"/>
      <c r="EPS42" s="124"/>
      <c r="EPT42"/>
      <c r="EPU42" s="124"/>
      <c r="EPV42"/>
      <c r="EPW42" s="124"/>
      <c r="EPX42"/>
      <c r="EPY42" s="124"/>
      <c r="EPZ42"/>
      <c r="EQA42" s="124"/>
      <c r="EQB42"/>
      <c r="EQC42" s="124"/>
      <c r="EQD42"/>
      <c r="EQE42" s="124"/>
      <c r="EQF42"/>
      <c r="EQG42" s="124"/>
      <c r="EQH42"/>
      <c r="EQI42" s="124"/>
      <c r="EQJ42"/>
      <c r="EQK42" s="124"/>
      <c r="EQL42"/>
      <c r="EQM42" s="124"/>
      <c r="EQN42"/>
      <c r="EQO42" s="124"/>
      <c r="EQP42"/>
      <c r="EQQ42" s="124"/>
      <c r="EQR42"/>
      <c r="EQS42" s="124"/>
      <c r="EQT42"/>
      <c r="EQU42" s="124"/>
      <c r="EQV42"/>
      <c r="EQW42" s="124"/>
      <c r="EQX42"/>
      <c r="EQY42" s="124"/>
      <c r="EQZ42"/>
      <c r="ERA42" s="124"/>
      <c r="ERB42"/>
      <c r="ERC42" s="124"/>
      <c r="ERD42"/>
      <c r="ERE42" s="124"/>
      <c r="ERF42"/>
      <c r="ERG42" s="124"/>
      <c r="ERH42"/>
      <c r="ERI42" s="124"/>
      <c r="ERJ42"/>
      <c r="ERK42" s="124"/>
      <c r="ERL42"/>
      <c r="ERM42" s="124"/>
      <c r="ERN42"/>
      <c r="ERO42" s="124"/>
      <c r="ERP42"/>
      <c r="ERQ42" s="124"/>
      <c r="ERR42"/>
      <c r="ERS42" s="124"/>
      <c r="ERT42"/>
      <c r="ERU42" s="124"/>
      <c r="ERV42"/>
      <c r="ERW42" s="124"/>
      <c r="ERX42"/>
      <c r="ERY42" s="124"/>
      <c r="ERZ42"/>
      <c r="ESA42" s="124"/>
      <c r="ESB42"/>
      <c r="ESC42" s="124"/>
      <c r="ESD42"/>
      <c r="ESE42" s="124"/>
      <c r="ESF42"/>
      <c r="ESG42" s="124"/>
      <c r="ESH42"/>
      <c r="ESI42" s="124"/>
      <c r="ESJ42"/>
      <c r="ESK42" s="124"/>
      <c r="ESL42"/>
      <c r="ESM42" s="124"/>
      <c r="ESN42"/>
      <c r="ESO42" s="124"/>
      <c r="ESP42"/>
      <c r="ESQ42" s="124"/>
      <c r="ESR42"/>
      <c r="ESS42" s="124"/>
      <c r="EST42"/>
      <c r="ESU42" s="124"/>
      <c r="ESV42"/>
      <c r="ESW42" s="124"/>
      <c r="ESX42"/>
      <c r="ESY42" s="124"/>
      <c r="ESZ42"/>
      <c r="ETA42" s="124"/>
      <c r="ETB42"/>
      <c r="ETC42" s="124"/>
      <c r="ETD42"/>
      <c r="ETE42" s="124"/>
      <c r="ETF42"/>
      <c r="ETG42" s="124"/>
      <c r="ETH42"/>
      <c r="ETI42" s="124"/>
      <c r="ETJ42"/>
      <c r="ETK42" s="124"/>
      <c r="ETL42"/>
      <c r="ETM42" s="124"/>
      <c r="ETN42"/>
      <c r="ETO42" s="124"/>
      <c r="ETP42"/>
      <c r="ETQ42" s="124"/>
      <c r="ETR42"/>
      <c r="ETS42" s="124"/>
      <c r="ETT42"/>
      <c r="ETU42" s="124"/>
      <c r="ETV42"/>
      <c r="ETW42" s="124"/>
      <c r="ETX42"/>
      <c r="ETY42" s="124"/>
      <c r="ETZ42"/>
      <c r="EUA42" s="124"/>
      <c r="EUB42"/>
      <c r="EUC42" s="124"/>
      <c r="EUD42"/>
      <c r="EUE42" s="124"/>
      <c r="EUF42"/>
      <c r="EUG42" s="124"/>
      <c r="EUH42"/>
      <c r="EUI42" s="124"/>
      <c r="EUJ42"/>
      <c r="EUK42" s="124"/>
      <c r="EUL42"/>
      <c r="EUM42" s="124"/>
      <c r="EUN42"/>
      <c r="EUO42" s="124"/>
      <c r="EUP42"/>
      <c r="EUQ42" s="124"/>
      <c r="EUR42"/>
      <c r="EUS42" s="124"/>
      <c r="EUT42"/>
      <c r="EUU42" s="124"/>
      <c r="EUV42"/>
      <c r="EUW42" s="124"/>
      <c r="EUX42"/>
      <c r="EUY42" s="124"/>
      <c r="EUZ42"/>
      <c r="EVA42" s="124"/>
      <c r="EVB42"/>
      <c r="EVC42" s="124"/>
      <c r="EVD42"/>
      <c r="EVE42" s="124"/>
      <c r="EVF42"/>
      <c r="EVG42" s="124"/>
      <c r="EVH42"/>
      <c r="EVI42" s="124"/>
      <c r="EVJ42"/>
      <c r="EVK42" s="124"/>
      <c r="EVL42"/>
      <c r="EVM42" s="124"/>
      <c r="EVN42"/>
      <c r="EVO42" s="124"/>
      <c r="EVP42"/>
      <c r="EVQ42" s="124"/>
      <c r="EVR42"/>
      <c r="EVS42" s="124"/>
      <c r="EVT42"/>
      <c r="EVU42" s="124"/>
      <c r="EVV42"/>
      <c r="EVW42" s="124"/>
      <c r="EVX42"/>
      <c r="EVY42" s="124"/>
      <c r="EVZ42"/>
      <c r="EWA42" s="124"/>
      <c r="EWB42"/>
      <c r="EWC42" s="124"/>
      <c r="EWD42"/>
      <c r="EWE42" s="124"/>
      <c r="EWF42"/>
      <c r="EWG42" s="124"/>
      <c r="EWH42"/>
      <c r="EWI42" s="124"/>
      <c r="EWJ42"/>
      <c r="EWK42" s="124"/>
      <c r="EWL42"/>
      <c r="EWM42" s="124"/>
      <c r="EWN42"/>
      <c r="EWO42" s="124"/>
      <c r="EWP42"/>
      <c r="EWQ42" s="124"/>
      <c r="EWR42"/>
      <c r="EWS42" s="124"/>
      <c r="EWT42"/>
      <c r="EWU42" s="124"/>
      <c r="EWV42"/>
      <c r="EWW42" s="124"/>
      <c r="EWX42"/>
      <c r="EWY42" s="124"/>
      <c r="EWZ42"/>
      <c r="EXA42" s="124"/>
      <c r="EXB42"/>
      <c r="EXC42" s="124"/>
      <c r="EXD42"/>
      <c r="EXE42" s="124"/>
      <c r="EXF42"/>
      <c r="EXG42" s="124"/>
      <c r="EXH42"/>
      <c r="EXI42" s="124"/>
      <c r="EXJ42"/>
      <c r="EXK42" s="124"/>
      <c r="EXL42"/>
      <c r="EXM42" s="124"/>
      <c r="EXN42"/>
      <c r="EXO42" s="124"/>
      <c r="EXP42"/>
      <c r="EXQ42" s="124"/>
      <c r="EXR42"/>
      <c r="EXS42" s="124"/>
      <c r="EXT42"/>
      <c r="EXU42" s="124"/>
      <c r="EXV42"/>
      <c r="EXW42" s="124"/>
      <c r="EXX42"/>
      <c r="EXY42" s="124"/>
      <c r="EXZ42"/>
      <c r="EYA42" s="124"/>
      <c r="EYB42"/>
      <c r="EYC42" s="124"/>
      <c r="EYD42"/>
      <c r="EYE42" s="124"/>
      <c r="EYF42"/>
      <c r="EYG42" s="124"/>
      <c r="EYH42"/>
      <c r="EYI42" s="124"/>
      <c r="EYJ42"/>
      <c r="EYK42" s="124"/>
      <c r="EYL42"/>
      <c r="EYM42" s="124"/>
      <c r="EYN42"/>
      <c r="EYO42" s="124"/>
      <c r="EYP42"/>
      <c r="EYQ42" s="124"/>
      <c r="EYR42"/>
      <c r="EYS42" s="124"/>
      <c r="EYT42"/>
      <c r="EYU42" s="124"/>
      <c r="EYV42"/>
      <c r="EYW42" s="124"/>
      <c r="EYX42"/>
      <c r="EYY42" s="124"/>
      <c r="EYZ42"/>
      <c r="EZA42" s="124"/>
      <c r="EZB42"/>
      <c r="EZC42" s="124"/>
      <c r="EZD42"/>
      <c r="EZE42" s="124"/>
      <c r="EZF42"/>
      <c r="EZG42" s="124"/>
      <c r="EZH42"/>
      <c r="EZI42" s="124"/>
      <c r="EZJ42"/>
      <c r="EZK42" s="124"/>
      <c r="EZL42"/>
      <c r="EZM42" s="124"/>
      <c r="EZN42"/>
      <c r="EZO42" s="124"/>
      <c r="EZP42"/>
      <c r="EZQ42" s="124"/>
      <c r="EZR42"/>
      <c r="EZS42" s="124"/>
      <c r="EZT42"/>
      <c r="EZU42" s="124"/>
      <c r="EZV42"/>
      <c r="EZW42" s="124"/>
      <c r="EZX42"/>
      <c r="EZY42" s="124"/>
      <c r="EZZ42"/>
      <c r="FAA42" s="124"/>
      <c r="FAB42"/>
      <c r="FAC42" s="124"/>
      <c r="FAD42"/>
      <c r="FAE42" s="124"/>
      <c r="FAF42"/>
      <c r="FAG42" s="124"/>
      <c r="FAH42"/>
      <c r="FAI42" s="124"/>
      <c r="FAJ42"/>
      <c r="FAK42" s="124"/>
      <c r="FAL42"/>
      <c r="FAM42" s="124"/>
      <c r="FAN42"/>
      <c r="FAO42" s="124"/>
      <c r="FAP42"/>
      <c r="FAQ42" s="124"/>
      <c r="FAR42"/>
      <c r="FAS42" s="124"/>
      <c r="FAT42"/>
      <c r="FAU42" s="124"/>
      <c r="FAV42"/>
      <c r="FAW42" s="124"/>
      <c r="FAX42"/>
      <c r="FAY42" s="124"/>
      <c r="FAZ42"/>
      <c r="FBA42" s="124"/>
      <c r="FBB42"/>
      <c r="FBC42" s="124"/>
      <c r="FBD42"/>
      <c r="FBE42" s="124"/>
      <c r="FBF42"/>
      <c r="FBG42" s="124"/>
      <c r="FBH42"/>
      <c r="FBI42" s="124"/>
      <c r="FBJ42"/>
      <c r="FBK42" s="124"/>
      <c r="FBL42"/>
      <c r="FBM42" s="124"/>
      <c r="FBN42"/>
      <c r="FBO42" s="124"/>
      <c r="FBP42"/>
      <c r="FBQ42" s="124"/>
      <c r="FBR42"/>
      <c r="FBS42" s="124"/>
      <c r="FBT42"/>
      <c r="FBU42" s="124"/>
      <c r="FBV42"/>
      <c r="FBW42" s="124"/>
      <c r="FBX42"/>
      <c r="FBY42" s="124"/>
      <c r="FBZ42"/>
      <c r="FCA42" s="124"/>
      <c r="FCB42"/>
      <c r="FCC42" s="124"/>
      <c r="FCD42"/>
      <c r="FCE42" s="124"/>
      <c r="FCF42"/>
      <c r="FCG42" s="124"/>
      <c r="FCH42"/>
      <c r="FCI42" s="124"/>
      <c r="FCJ42"/>
      <c r="FCK42" s="124"/>
      <c r="FCL42"/>
      <c r="FCM42" s="124"/>
      <c r="FCN42"/>
      <c r="FCO42" s="124"/>
      <c r="FCP42"/>
      <c r="FCQ42" s="124"/>
      <c r="FCR42"/>
      <c r="FCS42" s="124"/>
      <c r="FCT42"/>
      <c r="FCU42" s="124"/>
      <c r="FCV42"/>
      <c r="FCW42" s="124"/>
      <c r="FCX42"/>
      <c r="FCY42" s="124"/>
      <c r="FCZ42"/>
      <c r="FDA42" s="124"/>
      <c r="FDB42"/>
      <c r="FDC42" s="124"/>
      <c r="FDD42"/>
      <c r="FDE42" s="124"/>
      <c r="FDF42"/>
      <c r="FDG42" s="124"/>
      <c r="FDH42"/>
      <c r="FDI42" s="124"/>
      <c r="FDJ42"/>
      <c r="FDK42" s="124"/>
      <c r="FDL42"/>
      <c r="FDM42" s="124"/>
      <c r="FDN42"/>
      <c r="FDO42" s="124"/>
      <c r="FDP42"/>
      <c r="FDQ42" s="124"/>
      <c r="FDR42"/>
      <c r="FDS42" s="124"/>
      <c r="FDT42"/>
      <c r="FDU42" s="124"/>
      <c r="FDV42"/>
      <c r="FDW42" s="124"/>
      <c r="FDX42"/>
      <c r="FDY42" s="124"/>
      <c r="FDZ42"/>
      <c r="FEA42" s="124"/>
      <c r="FEB42"/>
      <c r="FEC42" s="124"/>
      <c r="FED42"/>
      <c r="FEE42" s="124"/>
      <c r="FEF42"/>
      <c r="FEG42" s="124"/>
      <c r="FEH42"/>
      <c r="FEI42" s="124"/>
      <c r="FEJ42"/>
      <c r="FEK42" s="124"/>
      <c r="FEL42"/>
      <c r="FEM42" s="124"/>
      <c r="FEN42"/>
      <c r="FEO42" s="124"/>
      <c r="FEP42"/>
      <c r="FEQ42" s="124"/>
      <c r="FER42"/>
      <c r="FES42" s="124"/>
      <c r="FET42"/>
      <c r="FEU42" s="124"/>
      <c r="FEV42"/>
      <c r="FEW42" s="124"/>
      <c r="FEX42"/>
      <c r="FEY42" s="124"/>
      <c r="FEZ42"/>
      <c r="FFA42" s="124"/>
      <c r="FFB42"/>
      <c r="FFC42" s="124"/>
      <c r="FFD42"/>
      <c r="FFE42" s="124"/>
      <c r="FFF42"/>
      <c r="FFG42" s="124"/>
      <c r="FFH42"/>
      <c r="FFI42" s="124"/>
      <c r="FFJ42"/>
      <c r="FFK42" s="124"/>
      <c r="FFL42"/>
      <c r="FFM42" s="124"/>
      <c r="FFN42"/>
      <c r="FFO42" s="124"/>
      <c r="FFP42"/>
      <c r="FFQ42" s="124"/>
      <c r="FFR42"/>
      <c r="FFS42" s="124"/>
      <c r="FFT42"/>
      <c r="FFU42" s="124"/>
      <c r="FFV42"/>
      <c r="FFW42" s="124"/>
      <c r="FFX42"/>
      <c r="FFY42" s="124"/>
      <c r="FFZ42"/>
      <c r="FGA42" s="124"/>
      <c r="FGB42"/>
      <c r="FGC42" s="124"/>
      <c r="FGD42"/>
      <c r="FGE42" s="124"/>
      <c r="FGF42"/>
      <c r="FGG42" s="124"/>
      <c r="FGH42"/>
      <c r="FGI42" s="124"/>
      <c r="FGJ42"/>
      <c r="FGK42" s="124"/>
      <c r="FGL42"/>
      <c r="FGM42" s="124"/>
      <c r="FGN42"/>
      <c r="FGO42" s="124"/>
      <c r="FGP42"/>
      <c r="FGQ42" s="124"/>
      <c r="FGR42"/>
      <c r="FGS42" s="124"/>
      <c r="FGT42"/>
      <c r="FGU42" s="124"/>
      <c r="FGV42"/>
      <c r="FGW42" s="124"/>
      <c r="FGX42"/>
      <c r="FGY42" s="124"/>
      <c r="FGZ42"/>
      <c r="FHA42" s="124"/>
      <c r="FHB42"/>
      <c r="FHC42" s="124"/>
      <c r="FHD42"/>
      <c r="FHE42" s="124"/>
      <c r="FHF42"/>
      <c r="FHG42" s="124"/>
      <c r="FHH42"/>
      <c r="FHI42" s="124"/>
      <c r="FHJ42"/>
      <c r="FHK42" s="124"/>
      <c r="FHL42"/>
      <c r="FHM42" s="124"/>
      <c r="FHN42"/>
      <c r="FHO42" s="124"/>
      <c r="FHP42"/>
      <c r="FHQ42" s="124"/>
      <c r="FHR42"/>
      <c r="FHS42" s="124"/>
      <c r="FHT42"/>
      <c r="FHU42" s="124"/>
      <c r="FHV42"/>
      <c r="FHW42" s="124"/>
      <c r="FHX42"/>
      <c r="FHY42" s="124"/>
      <c r="FHZ42"/>
      <c r="FIA42" s="124"/>
      <c r="FIB42"/>
      <c r="FIC42" s="124"/>
      <c r="FID42"/>
      <c r="FIE42" s="124"/>
      <c r="FIF42"/>
      <c r="FIG42" s="124"/>
      <c r="FIH42"/>
      <c r="FII42" s="124"/>
      <c r="FIJ42"/>
      <c r="FIK42" s="124"/>
      <c r="FIL42"/>
      <c r="FIM42" s="124"/>
      <c r="FIN42"/>
      <c r="FIO42" s="124"/>
      <c r="FIP42"/>
      <c r="FIQ42" s="124"/>
      <c r="FIR42"/>
      <c r="FIS42" s="124"/>
      <c r="FIT42"/>
      <c r="FIU42" s="124"/>
      <c r="FIV42"/>
      <c r="FIW42" s="124"/>
      <c r="FIX42"/>
      <c r="FIY42" s="124"/>
      <c r="FIZ42"/>
      <c r="FJA42" s="124"/>
      <c r="FJB42"/>
      <c r="FJC42" s="124"/>
      <c r="FJD42"/>
      <c r="FJE42" s="124"/>
      <c r="FJF42"/>
      <c r="FJG42" s="124"/>
      <c r="FJH42"/>
      <c r="FJI42" s="124"/>
      <c r="FJJ42"/>
      <c r="FJK42" s="124"/>
      <c r="FJL42"/>
      <c r="FJM42" s="124"/>
      <c r="FJN42"/>
      <c r="FJO42" s="124"/>
      <c r="FJP42"/>
      <c r="FJQ42" s="124"/>
      <c r="FJR42"/>
      <c r="FJS42" s="124"/>
      <c r="FJT42"/>
      <c r="FJU42" s="124"/>
      <c r="FJV42"/>
      <c r="FJW42" s="124"/>
      <c r="FJX42"/>
      <c r="FJY42" s="124"/>
      <c r="FJZ42"/>
      <c r="FKA42" s="124"/>
      <c r="FKB42"/>
      <c r="FKC42" s="124"/>
      <c r="FKD42"/>
      <c r="FKE42" s="124"/>
      <c r="FKF42"/>
      <c r="FKG42" s="124"/>
      <c r="FKH42"/>
      <c r="FKI42" s="124"/>
      <c r="FKJ42"/>
      <c r="FKK42" s="124"/>
      <c r="FKL42"/>
      <c r="FKM42" s="124"/>
      <c r="FKN42"/>
      <c r="FKO42" s="124"/>
      <c r="FKP42"/>
      <c r="FKQ42" s="124"/>
      <c r="FKR42"/>
      <c r="FKS42" s="124"/>
      <c r="FKT42"/>
      <c r="FKU42" s="124"/>
      <c r="FKV42"/>
      <c r="FKW42" s="124"/>
      <c r="FKX42"/>
      <c r="FKY42" s="124"/>
      <c r="FKZ42"/>
      <c r="FLA42" s="124"/>
      <c r="FLB42"/>
      <c r="FLC42" s="124"/>
      <c r="FLD42"/>
      <c r="FLE42" s="124"/>
      <c r="FLF42"/>
      <c r="FLG42" s="124"/>
      <c r="FLH42"/>
      <c r="FLI42" s="124"/>
      <c r="FLJ42"/>
      <c r="FLK42" s="124"/>
      <c r="FLL42"/>
      <c r="FLM42" s="124"/>
      <c r="FLN42"/>
      <c r="FLO42" s="124"/>
      <c r="FLP42"/>
      <c r="FLQ42" s="124"/>
      <c r="FLR42"/>
      <c r="FLS42" s="124"/>
      <c r="FLT42"/>
      <c r="FLU42" s="124"/>
      <c r="FLV42"/>
      <c r="FLW42" s="124"/>
      <c r="FLX42"/>
      <c r="FLY42" s="124"/>
      <c r="FLZ42"/>
      <c r="FMA42" s="124"/>
      <c r="FMB42"/>
      <c r="FMC42" s="124"/>
      <c r="FMD42"/>
      <c r="FME42" s="124"/>
      <c r="FMF42"/>
      <c r="FMG42" s="124"/>
      <c r="FMH42"/>
      <c r="FMI42" s="124"/>
      <c r="FMJ42"/>
      <c r="FMK42" s="124"/>
      <c r="FML42"/>
      <c r="FMM42" s="124"/>
      <c r="FMN42"/>
      <c r="FMO42" s="124"/>
      <c r="FMP42"/>
      <c r="FMQ42" s="124"/>
      <c r="FMR42"/>
      <c r="FMS42" s="124"/>
      <c r="FMT42"/>
      <c r="FMU42" s="124"/>
      <c r="FMV42"/>
      <c r="FMW42" s="124"/>
      <c r="FMX42"/>
      <c r="FMY42" s="124"/>
      <c r="FMZ42"/>
      <c r="FNA42" s="124"/>
      <c r="FNB42"/>
      <c r="FNC42" s="124"/>
      <c r="FND42"/>
      <c r="FNE42" s="124"/>
      <c r="FNF42"/>
      <c r="FNG42" s="124"/>
      <c r="FNH42"/>
      <c r="FNI42" s="124"/>
      <c r="FNJ42"/>
      <c r="FNK42" s="124"/>
      <c r="FNL42"/>
      <c r="FNM42" s="124"/>
      <c r="FNN42"/>
      <c r="FNO42" s="124"/>
      <c r="FNP42"/>
      <c r="FNQ42" s="124"/>
      <c r="FNR42"/>
      <c r="FNS42" s="124"/>
      <c r="FNT42"/>
      <c r="FNU42" s="124"/>
      <c r="FNV42"/>
      <c r="FNW42" s="124"/>
      <c r="FNX42"/>
      <c r="FNY42" s="124"/>
      <c r="FNZ42"/>
      <c r="FOA42" s="124"/>
      <c r="FOB42"/>
      <c r="FOC42" s="124"/>
      <c r="FOD42"/>
      <c r="FOE42" s="124"/>
      <c r="FOF42"/>
      <c r="FOG42" s="124"/>
      <c r="FOH42"/>
      <c r="FOI42" s="124"/>
      <c r="FOJ42"/>
      <c r="FOK42" s="124"/>
      <c r="FOL42"/>
      <c r="FOM42" s="124"/>
      <c r="FON42"/>
      <c r="FOO42" s="124"/>
      <c r="FOP42"/>
      <c r="FOQ42" s="124"/>
      <c r="FOR42"/>
      <c r="FOS42" s="124"/>
      <c r="FOT42"/>
      <c r="FOU42" s="124"/>
      <c r="FOV42"/>
      <c r="FOW42" s="124"/>
      <c r="FOX42"/>
      <c r="FOY42" s="124"/>
      <c r="FOZ42"/>
      <c r="FPA42" s="124"/>
      <c r="FPB42"/>
      <c r="FPC42" s="124"/>
      <c r="FPD42"/>
      <c r="FPE42" s="124"/>
      <c r="FPF42"/>
      <c r="FPG42" s="124"/>
      <c r="FPH42"/>
      <c r="FPI42" s="124"/>
      <c r="FPJ42"/>
      <c r="FPK42" s="124"/>
      <c r="FPL42"/>
      <c r="FPM42" s="124"/>
      <c r="FPN42"/>
      <c r="FPO42" s="124"/>
      <c r="FPP42"/>
      <c r="FPQ42" s="124"/>
      <c r="FPR42"/>
      <c r="FPS42" s="124"/>
      <c r="FPT42"/>
      <c r="FPU42" s="124"/>
      <c r="FPV42"/>
      <c r="FPW42" s="124"/>
      <c r="FPX42"/>
      <c r="FPY42" s="124"/>
      <c r="FPZ42"/>
      <c r="FQA42" s="124"/>
      <c r="FQB42"/>
      <c r="FQC42" s="124"/>
      <c r="FQD42"/>
      <c r="FQE42" s="124"/>
      <c r="FQF42"/>
      <c r="FQG42" s="124"/>
      <c r="FQH42"/>
      <c r="FQI42" s="124"/>
      <c r="FQJ42"/>
      <c r="FQK42" s="124"/>
      <c r="FQL42"/>
      <c r="FQM42" s="124"/>
      <c r="FQN42"/>
      <c r="FQO42" s="124"/>
      <c r="FQP42"/>
      <c r="FQQ42" s="124"/>
      <c r="FQR42"/>
      <c r="FQS42" s="124"/>
      <c r="FQT42"/>
      <c r="FQU42" s="124"/>
      <c r="FQV42"/>
      <c r="FQW42" s="124"/>
      <c r="FQX42"/>
      <c r="FQY42" s="124"/>
      <c r="FQZ42"/>
      <c r="FRA42" s="124"/>
      <c r="FRB42"/>
      <c r="FRC42" s="124"/>
      <c r="FRD42"/>
      <c r="FRE42" s="124"/>
      <c r="FRF42"/>
      <c r="FRG42" s="124"/>
      <c r="FRH42"/>
      <c r="FRI42" s="124"/>
      <c r="FRJ42"/>
      <c r="FRK42" s="124"/>
      <c r="FRL42"/>
      <c r="FRM42" s="124"/>
      <c r="FRN42"/>
      <c r="FRO42" s="124"/>
      <c r="FRP42"/>
      <c r="FRQ42" s="124"/>
      <c r="FRR42"/>
      <c r="FRS42" s="124"/>
      <c r="FRT42"/>
      <c r="FRU42" s="124"/>
      <c r="FRV42"/>
      <c r="FRW42" s="124"/>
      <c r="FRX42"/>
      <c r="FRY42" s="124"/>
      <c r="FRZ42"/>
      <c r="FSA42" s="124"/>
      <c r="FSB42"/>
      <c r="FSC42" s="124"/>
      <c r="FSD42"/>
      <c r="FSE42" s="124"/>
      <c r="FSF42"/>
      <c r="FSG42" s="124"/>
      <c r="FSH42"/>
      <c r="FSI42" s="124"/>
      <c r="FSJ42"/>
      <c r="FSK42" s="124"/>
      <c r="FSL42"/>
      <c r="FSM42" s="124"/>
      <c r="FSN42"/>
      <c r="FSO42" s="124"/>
      <c r="FSP42"/>
      <c r="FSQ42" s="124"/>
      <c r="FSR42"/>
      <c r="FSS42" s="124"/>
      <c r="FST42"/>
      <c r="FSU42" s="124"/>
      <c r="FSV42"/>
      <c r="FSW42" s="124"/>
      <c r="FSX42"/>
      <c r="FSY42" s="124"/>
      <c r="FSZ42"/>
      <c r="FTA42" s="124"/>
      <c r="FTB42"/>
      <c r="FTC42" s="124"/>
      <c r="FTD42"/>
      <c r="FTE42" s="124"/>
      <c r="FTF42"/>
      <c r="FTG42" s="124"/>
      <c r="FTH42"/>
      <c r="FTI42" s="124"/>
      <c r="FTJ42"/>
      <c r="FTK42" s="124"/>
      <c r="FTL42"/>
      <c r="FTM42" s="124"/>
      <c r="FTN42"/>
      <c r="FTO42" s="124"/>
      <c r="FTP42"/>
      <c r="FTQ42" s="124"/>
      <c r="FTR42"/>
      <c r="FTS42" s="124"/>
      <c r="FTT42"/>
      <c r="FTU42" s="124"/>
      <c r="FTV42"/>
      <c r="FTW42" s="124"/>
      <c r="FTX42"/>
      <c r="FTY42" s="124"/>
      <c r="FTZ42"/>
      <c r="FUA42" s="124"/>
      <c r="FUB42"/>
      <c r="FUC42" s="124"/>
      <c r="FUD42"/>
      <c r="FUE42" s="124"/>
      <c r="FUF42"/>
      <c r="FUG42" s="124"/>
      <c r="FUH42"/>
      <c r="FUI42" s="124"/>
      <c r="FUJ42"/>
      <c r="FUK42" s="124"/>
      <c r="FUL42"/>
      <c r="FUM42" s="124"/>
      <c r="FUN42"/>
      <c r="FUO42" s="124"/>
      <c r="FUP42"/>
      <c r="FUQ42" s="124"/>
      <c r="FUR42"/>
      <c r="FUS42" s="124"/>
      <c r="FUT42"/>
      <c r="FUU42" s="124"/>
      <c r="FUV42"/>
      <c r="FUW42" s="124"/>
      <c r="FUX42"/>
      <c r="FUY42" s="124"/>
      <c r="FUZ42"/>
      <c r="FVA42" s="124"/>
      <c r="FVB42"/>
      <c r="FVC42" s="124"/>
      <c r="FVD42"/>
      <c r="FVE42" s="124"/>
      <c r="FVF42"/>
      <c r="FVG42" s="124"/>
      <c r="FVH42"/>
      <c r="FVI42" s="124"/>
      <c r="FVJ42"/>
      <c r="FVK42" s="124"/>
      <c r="FVL42"/>
      <c r="FVM42" s="124"/>
      <c r="FVN42"/>
      <c r="FVO42" s="124"/>
      <c r="FVP42"/>
      <c r="FVQ42" s="124"/>
      <c r="FVR42"/>
      <c r="FVS42" s="124"/>
      <c r="FVT42"/>
      <c r="FVU42" s="124"/>
      <c r="FVV42"/>
      <c r="FVW42" s="124"/>
      <c r="FVX42"/>
      <c r="FVY42" s="124"/>
      <c r="FVZ42"/>
      <c r="FWA42" s="124"/>
      <c r="FWB42"/>
      <c r="FWC42" s="124"/>
      <c r="FWD42"/>
      <c r="FWE42" s="124"/>
      <c r="FWF42"/>
      <c r="FWG42" s="124"/>
      <c r="FWH42"/>
      <c r="FWI42" s="124"/>
      <c r="FWJ42"/>
      <c r="FWK42" s="124"/>
      <c r="FWL42"/>
      <c r="FWM42" s="124"/>
      <c r="FWN42"/>
      <c r="FWO42" s="124"/>
      <c r="FWP42"/>
      <c r="FWQ42" s="124"/>
      <c r="FWR42"/>
      <c r="FWS42" s="124"/>
      <c r="FWT42"/>
      <c r="FWU42" s="124"/>
      <c r="FWV42"/>
      <c r="FWW42" s="124"/>
      <c r="FWX42"/>
      <c r="FWY42" s="124"/>
      <c r="FWZ42"/>
      <c r="FXA42" s="124"/>
      <c r="FXB42"/>
      <c r="FXC42" s="124"/>
      <c r="FXD42"/>
      <c r="FXE42" s="124"/>
      <c r="FXF42"/>
      <c r="FXG42" s="124"/>
      <c r="FXH42"/>
      <c r="FXI42" s="124"/>
      <c r="FXJ42"/>
      <c r="FXK42" s="124"/>
      <c r="FXL42"/>
      <c r="FXM42" s="124"/>
      <c r="FXN42"/>
      <c r="FXO42" s="124"/>
      <c r="FXP42"/>
      <c r="FXQ42" s="124"/>
      <c r="FXR42"/>
      <c r="FXS42" s="124"/>
      <c r="FXT42"/>
      <c r="FXU42" s="124"/>
      <c r="FXV42"/>
      <c r="FXW42" s="124"/>
      <c r="FXX42"/>
      <c r="FXY42" s="124"/>
      <c r="FXZ42"/>
      <c r="FYA42" s="124"/>
      <c r="FYB42"/>
      <c r="FYC42" s="124"/>
      <c r="FYD42"/>
      <c r="FYE42" s="124"/>
      <c r="FYF42"/>
      <c r="FYG42" s="124"/>
      <c r="FYH42"/>
      <c r="FYI42" s="124"/>
      <c r="FYJ42"/>
      <c r="FYK42" s="124"/>
      <c r="FYL42"/>
      <c r="FYM42" s="124"/>
      <c r="FYN42"/>
      <c r="FYO42" s="124"/>
      <c r="FYP42"/>
      <c r="FYQ42" s="124"/>
      <c r="FYR42"/>
      <c r="FYS42" s="124"/>
      <c r="FYT42"/>
      <c r="FYU42" s="124"/>
      <c r="FYV42"/>
      <c r="FYW42" s="124"/>
      <c r="FYX42"/>
      <c r="FYY42" s="124"/>
      <c r="FYZ42"/>
      <c r="FZA42" s="124"/>
      <c r="FZB42"/>
      <c r="FZC42" s="124"/>
      <c r="FZD42"/>
      <c r="FZE42" s="124"/>
      <c r="FZF42"/>
      <c r="FZG42" s="124"/>
      <c r="FZH42"/>
      <c r="FZI42" s="124"/>
      <c r="FZJ42"/>
      <c r="FZK42" s="124"/>
      <c r="FZL42"/>
      <c r="FZM42" s="124"/>
      <c r="FZN42"/>
      <c r="FZO42" s="124"/>
      <c r="FZP42"/>
      <c r="FZQ42" s="124"/>
      <c r="FZR42"/>
      <c r="FZS42" s="124"/>
      <c r="FZT42"/>
      <c r="FZU42" s="124"/>
      <c r="FZV42"/>
      <c r="FZW42" s="124"/>
      <c r="FZX42"/>
      <c r="FZY42" s="124"/>
      <c r="FZZ42"/>
      <c r="GAA42" s="124"/>
      <c r="GAB42"/>
      <c r="GAC42" s="124"/>
      <c r="GAD42"/>
      <c r="GAE42" s="124"/>
      <c r="GAF42"/>
      <c r="GAG42" s="124"/>
      <c r="GAH42"/>
      <c r="GAI42" s="124"/>
      <c r="GAJ42"/>
      <c r="GAK42" s="124"/>
      <c r="GAL42"/>
      <c r="GAM42" s="124"/>
      <c r="GAN42"/>
      <c r="GAO42" s="124"/>
      <c r="GAP42"/>
      <c r="GAQ42" s="124"/>
      <c r="GAR42"/>
      <c r="GAS42" s="124"/>
      <c r="GAT42"/>
      <c r="GAU42" s="124"/>
      <c r="GAV42"/>
      <c r="GAW42" s="124"/>
      <c r="GAX42"/>
      <c r="GAY42" s="124"/>
      <c r="GAZ42"/>
      <c r="GBA42" s="124"/>
      <c r="GBB42"/>
      <c r="GBC42" s="124"/>
      <c r="GBD42"/>
      <c r="GBE42" s="124"/>
      <c r="GBF42"/>
      <c r="GBG42" s="124"/>
      <c r="GBH42"/>
      <c r="GBI42" s="124"/>
      <c r="GBJ42"/>
      <c r="GBK42" s="124"/>
      <c r="GBL42"/>
      <c r="GBM42" s="124"/>
      <c r="GBN42"/>
      <c r="GBO42" s="124"/>
      <c r="GBP42"/>
      <c r="GBQ42" s="124"/>
      <c r="GBR42"/>
      <c r="GBS42" s="124"/>
      <c r="GBT42"/>
      <c r="GBU42" s="124"/>
      <c r="GBV42"/>
      <c r="GBW42" s="124"/>
      <c r="GBX42"/>
      <c r="GBY42" s="124"/>
      <c r="GBZ42"/>
      <c r="GCA42" s="124"/>
      <c r="GCB42"/>
      <c r="GCC42" s="124"/>
      <c r="GCD42"/>
      <c r="GCE42" s="124"/>
      <c r="GCF42"/>
      <c r="GCG42" s="124"/>
      <c r="GCH42"/>
      <c r="GCI42" s="124"/>
      <c r="GCJ42"/>
      <c r="GCK42" s="124"/>
      <c r="GCL42"/>
      <c r="GCM42" s="124"/>
      <c r="GCN42"/>
      <c r="GCO42" s="124"/>
      <c r="GCP42"/>
      <c r="GCQ42" s="124"/>
      <c r="GCR42"/>
      <c r="GCS42" s="124"/>
      <c r="GCT42"/>
      <c r="GCU42" s="124"/>
      <c r="GCV42"/>
      <c r="GCW42" s="124"/>
      <c r="GCX42"/>
      <c r="GCY42" s="124"/>
      <c r="GCZ42"/>
      <c r="GDA42" s="124"/>
      <c r="GDB42"/>
      <c r="GDC42" s="124"/>
      <c r="GDD42"/>
      <c r="GDE42" s="124"/>
      <c r="GDF42"/>
      <c r="GDG42" s="124"/>
      <c r="GDH42"/>
      <c r="GDI42" s="124"/>
      <c r="GDJ42"/>
      <c r="GDK42" s="124"/>
      <c r="GDL42"/>
      <c r="GDM42" s="124"/>
      <c r="GDN42"/>
      <c r="GDO42" s="124"/>
      <c r="GDP42"/>
      <c r="GDQ42" s="124"/>
      <c r="GDR42"/>
      <c r="GDS42" s="124"/>
      <c r="GDT42"/>
      <c r="GDU42" s="124"/>
      <c r="GDV42"/>
      <c r="GDW42" s="124"/>
      <c r="GDX42"/>
      <c r="GDY42" s="124"/>
      <c r="GDZ42"/>
      <c r="GEA42" s="124"/>
      <c r="GEB42"/>
      <c r="GEC42" s="124"/>
      <c r="GED42"/>
      <c r="GEE42" s="124"/>
      <c r="GEF42"/>
      <c r="GEG42" s="124"/>
      <c r="GEH42"/>
      <c r="GEI42" s="124"/>
      <c r="GEJ42"/>
      <c r="GEK42" s="124"/>
      <c r="GEL42"/>
      <c r="GEM42" s="124"/>
      <c r="GEN42"/>
      <c r="GEO42" s="124"/>
      <c r="GEP42"/>
      <c r="GEQ42" s="124"/>
      <c r="GER42"/>
      <c r="GES42" s="124"/>
      <c r="GET42"/>
      <c r="GEU42" s="124"/>
      <c r="GEV42"/>
      <c r="GEW42" s="124"/>
      <c r="GEX42"/>
      <c r="GEY42" s="124"/>
      <c r="GEZ42"/>
      <c r="GFA42" s="124"/>
      <c r="GFB42"/>
      <c r="GFC42" s="124"/>
      <c r="GFD42"/>
      <c r="GFE42" s="124"/>
      <c r="GFF42"/>
      <c r="GFG42" s="124"/>
      <c r="GFH42"/>
      <c r="GFI42" s="124"/>
      <c r="GFJ42"/>
      <c r="GFK42" s="124"/>
      <c r="GFL42"/>
      <c r="GFM42" s="124"/>
      <c r="GFN42"/>
      <c r="GFO42" s="124"/>
      <c r="GFP42"/>
      <c r="GFQ42" s="124"/>
      <c r="GFR42"/>
      <c r="GFS42" s="124"/>
      <c r="GFT42"/>
      <c r="GFU42" s="124"/>
      <c r="GFV42"/>
      <c r="GFW42" s="124"/>
      <c r="GFX42"/>
      <c r="GFY42" s="124"/>
      <c r="GFZ42"/>
      <c r="GGA42" s="124"/>
      <c r="GGB42"/>
      <c r="GGC42" s="124"/>
      <c r="GGD42"/>
      <c r="GGE42" s="124"/>
      <c r="GGF42"/>
      <c r="GGG42" s="124"/>
      <c r="GGH42"/>
      <c r="GGI42" s="124"/>
      <c r="GGJ42"/>
      <c r="GGK42" s="124"/>
      <c r="GGL42"/>
      <c r="GGM42" s="124"/>
      <c r="GGN42"/>
      <c r="GGO42" s="124"/>
      <c r="GGP42"/>
      <c r="GGQ42" s="124"/>
      <c r="GGR42"/>
      <c r="GGS42" s="124"/>
      <c r="GGT42"/>
      <c r="GGU42" s="124"/>
      <c r="GGV42"/>
      <c r="GGW42" s="124"/>
      <c r="GGX42"/>
      <c r="GGY42" s="124"/>
      <c r="GGZ42"/>
      <c r="GHA42" s="124"/>
      <c r="GHB42"/>
      <c r="GHC42" s="124"/>
      <c r="GHD42"/>
      <c r="GHE42" s="124"/>
      <c r="GHF42"/>
      <c r="GHG42" s="124"/>
      <c r="GHH42"/>
      <c r="GHI42" s="124"/>
      <c r="GHJ42"/>
      <c r="GHK42" s="124"/>
      <c r="GHL42"/>
      <c r="GHM42" s="124"/>
      <c r="GHN42"/>
      <c r="GHO42" s="124"/>
      <c r="GHP42"/>
      <c r="GHQ42" s="124"/>
      <c r="GHR42"/>
      <c r="GHS42" s="124"/>
      <c r="GHT42"/>
      <c r="GHU42" s="124"/>
      <c r="GHV42"/>
      <c r="GHW42" s="124"/>
      <c r="GHX42"/>
      <c r="GHY42" s="124"/>
      <c r="GHZ42"/>
      <c r="GIA42" s="124"/>
      <c r="GIB42"/>
      <c r="GIC42" s="124"/>
      <c r="GID42"/>
      <c r="GIE42" s="124"/>
      <c r="GIF42"/>
      <c r="GIG42" s="124"/>
      <c r="GIH42"/>
      <c r="GII42" s="124"/>
      <c r="GIJ42"/>
      <c r="GIK42" s="124"/>
      <c r="GIL42"/>
      <c r="GIM42" s="124"/>
      <c r="GIN42"/>
      <c r="GIO42" s="124"/>
      <c r="GIP42"/>
      <c r="GIQ42" s="124"/>
      <c r="GIR42"/>
      <c r="GIS42" s="124"/>
      <c r="GIT42"/>
      <c r="GIU42" s="124"/>
      <c r="GIV42"/>
      <c r="GIW42" s="124"/>
      <c r="GIX42"/>
      <c r="GIY42" s="124"/>
      <c r="GIZ42"/>
      <c r="GJA42" s="124"/>
      <c r="GJB42"/>
      <c r="GJC42" s="124"/>
      <c r="GJD42"/>
      <c r="GJE42" s="124"/>
      <c r="GJF42"/>
      <c r="GJG42" s="124"/>
      <c r="GJH42"/>
      <c r="GJI42" s="124"/>
      <c r="GJJ42"/>
      <c r="GJK42" s="124"/>
      <c r="GJL42"/>
      <c r="GJM42" s="124"/>
      <c r="GJN42"/>
      <c r="GJO42" s="124"/>
      <c r="GJP42"/>
      <c r="GJQ42" s="124"/>
      <c r="GJR42"/>
      <c r="GJS42" s="124"/>
      <c r="GJT42"/>
      <c r="GJU42" s="124"/>
      <c r="GJV42"/>
      <c r="GJW42" s="124"/>
      <c r="GJX42"/>
      <c r="GJY42" s="124"/>
      <c r="GJZ42"/>
      <c r="GKA42" s="124"/>
      <c r="GKB42"/>
      <c r="GKC42" s="124"/>
      <c r="GKD42"/>
      <c r="GKE42" s="124"/>
      <c r="GKF42"/>
      <c r="GKG42" s="124"/>
      <c r="GKH42"/>
      <c r="GKI42" s="124"/>
      <c r="GKJ42"/>
      <c r="GKK42" s="124"/>
      <c r="GKL42"/>
      <c r="GKM42" s="124"/>
      <c r="GKN42"/>
      <c r="GKO42" s="124"/>
      <c r="GKP42"/>
      <c r="GKQ42" s="124"/>
      <c r="GKR42"/>
      <c r="GKS42" s="124"/>
      <c r="GKT42"/>
      <c r="GKU42" s="124"/>
      <c r="GKV42"/>
      <c r="GKW42" s="124"/>
      <c r="GKX42"/>
      <c r="GKY42" s="124"/>
      <c r="GKZ42"/>
      <c r="GLA42" s="124"/>
      <c r="GLB42"/>
      <c r="GLC42" s="124"/>
      <c r="GLD42"/>
      <c r="GLE42" s="124"/>
      <c r="GLF42"/>
      <c r="GLG42" s="124"/>
      <c r="GLH42"/>
      <c r="GLI42" s="124"/>
      <c r="GLJ42"/>
      <c r="GLK42" s="124"/>
      <c r="GLL42"/>
      <c r="GLM42" s="124"/>
      <c r="GLN42"/>
      <c r="GLO42" s="124"/>
      <c r="GLP42"/>
      <c r="GLQ42" s="124"/>
      <c r="GLR42"/>
      <c r="GLS42" s="124"/>
      <c r="GLT42"/>
      <c r="GLU42" s="124"/>
      <c r="GLV42"/>
      <c r="GLW42" s="124"/>
      <c r="GLX42"/>
      <c r="GLY42" s="124"/>
      <c r="GLZ42"/>
      <c r="GMA42" s="124"/>
      <c r="GMB42"/>
      <c r="GMC42" s="124"/>
      <c r="GMD42"/>
      <c r="GME42" s="124"/>
      <c r="GMF42"/>
      <c r="GMG42" s="124"/>
      <c r="GMH42"/>
      <c r="GMI42" s="124"/>
      <c r="GMJ42"/>
      <c r="GMK42" s="124"/>
      <c r="GML42"/>
      <c r="GMM42" s="124"/>
      <c r="GMN42"/>
      <c r="GMO42" s="124"/>
      <c r="GMP42"/>
      <c r="GMQ42" s="124"/>
      <c r="GMR42"/>
      <c r="GMS42" s="124"/>
      <c r="GMT42"/>
      <c r="GMU42" s="124"/>
      <c r="GMV42"/>
      <c r="GMW42" s="124"/>
      <c r="GMX42"/>
      <c r="GMY42" s="124"/>
      <c r="GMZ42"/>
      <c r="GNA42" s="124"/>
      <c r="GNB42"/>
      <c r="GNC42" s="124"/>
      <c r="GND42"/>
      <c r="GNE42" s="124"/>
      <c r="GNF42"/>
      <c r="GNG42" s="124"/>
      <c r="GNH42"/>
      <c r="GNI42" s="124"/>
      <c r="GNJ42"/>
      <c r="GNK42" s="124"/>
      <c r="GNL42"/>
      <c r="GNM42" s="124"/>
      <c r="GNN42"/>
      <c r="GNO42" s="124"/>
      <c r="GNP42"/>
      <c r="GNQ42" s="124"/>
      <c r="GNR42"/>
      <c r="GNS42" s="124"/>
      <c r="GNT42"/>
      <c r="GNU42" s="124"/>
      <c r="GNV42"/>
      <c r="GNW42" s="124"/>
      <c r="GNX42"/>
      <c r="GNY42" s="124"/>
      <c r="GNZ42"/>
      <c r="GOA42" s="124"/>
      <c r="GOB42"/>
      <c r="GOC42" s="124"/>
      <c r="GOD42"/>
      <c r="GOE42" s="124"/>
      <c r="GOF42"/>
      <c r="GOG42" s="124"/>
      <c r="GOH42"/>
      <c r="GOI42" s="124"/>
      <c r="GOJ42"/>
      <c r="GOK42" s="124"/>
      <c r="GOL42"/>
      <c r="GOM42" s="124"/>
      <c r="GON42"/>
      <c r="GOO42" s="124"/>
      <c r="GOP42"/>
      <c r="GOQ42" s="124"/>
      <c r="GOR42"/>
      <c r="GOS42" s="124"/>
      <c r="GOT42"/>
      <c r="GOU42" s="124"/>
      <c r="GOV42"/>
      <c r="GOW42" s="124"/>
      <c r="GOX42"/>
      <c r="GOY42" s="124"/>
      <c r="GOZ42"/>
      <c r="GPA42" s="124"/>
      <c r="GPB42"/>
      <c r="GPC42" s="124"/>
      <c r="GPD42"/>
      <c r="GPE42" s="124"/>
      <c r="GPF42"/>
      <c r="GPG42" s="124"/>
      <c r="GPH42"/>
      <c r="GPI42" s="124"/>
      <c r="GPJ42"/>
      <c r="GPK42" s="124"/>
      <c r="GPL42"/>
      <c r="GPM42" s="124"/>
      <c r="GPN42"/>
      <c r="GPO42" s="124"/>
      <c r="GPP42"/>
      <c r="GPQ42" s="124"/>
      <c r="GPR42"/>
      <c r="GPS42" s="124"/>
      <c r="GPT42"/>
      <c r="GPU42" s="124"/>
      <c r="GPV42"/>
      <c r="GPW42" s="124"/>
      <c r="GPX42"/>
      <c r="GPY42" s="124"/>
      <c r="GPZ42"/>
      <c r="GQA42" s="124"/>
      <c r="GQB42"/>
      <c r="GQC42" s="124"/>
      <c r="GQD42"/>
      <c r="GQE42" s="124"/>
      <c r="GQF42"/>
      <c r="GQG42" s="124"/>
      <c r="GQH42"/>
      <c r="GQI42" s="124"/>
      <c r="GQJ42"/>
      <c r="GQK42" s="124"/>
      <c r="GQL42"/>
      <c r="GQM42" s="124"/>
      <c r="GQN42"/>
      <c r="GQO42" s="124"/>
      <c r="GQP42"/>
      <c r="GQQ42" s="124"/>
      <c r="GQR42"/>
      <c r="GQS42" s="124"/>
      <c r="GQT42"/>
      <c r="GQU42" s="124"/>
      <c r="GQV42"/>
      <c r="GQW42" s="124"/>
      <c r="GQX42"/>
      <c r="GQY42" s="124"/>
      <c r="GQZ42"/>
      <c r="GRA42" s="124"/>
      <c r="GRB42"/>
      <c r="GRC42" s="124"/>
      <c r="GRD42"/>
      <c r="GRE42" s="124"/>
      <c r="GRF42"/>
      <c r="GRG42" s="124"/>
      <c r="GRH42"/>
      <c r="GRI42" s="124"/>
      <c r="GRJ42"/>
      <c r="GRK42" s="124"/>
      <c r="GRL42"/>
      <c r="GRM42" s="124"/>
      <c r="GRN42"/>
      <c r="GRO42" s="124"/>
      <c r="GRP42"/>
      <c r="GRQ42" s="124"/>
      <c r="GRR42"/>
      <c r="GRS42" s="124"/>
      <c r="GRT42"/>
      <c r="GRU42" s="124"/>
      <c r="GRV42"/>
      <c r="GRW42" s="124"/>
      <c r="GRX42"/>
      <c r="GRY42" s="124"/>
      <c r="GRZ42"/>
      <c r="GSA42" s="124"/>
      <c r="GSB42"/>
      <c r="GSC42" s="124"/>
      <c r="GSD42"/>
      <c r="GSE42" s="124"/>
      <c r="GSF42"/>
      <c r="GSG42" s="124"/>
      <c r="GSH42"/>
      <c r="GSI42" s="124"/>
      <c r="GSJ42"/>
      <c r="GSK42" s="124"/>
      <c r="GSL42"/>
      <c r="GSM42" s="124"/>
      <c r="GSN42"/>
      <c r="GSO42" s="124"/>
      <c r="GSP42"/>
      <c r="GSQ42" s="124"/>
      <c r="GSR42"/>
      <c r="GSS42" s="124"/>
      <c r="GST42"/>
      <c r="GSU42" s="124"/>
      <c r="GSV42"/>
      <c r="GSW42" s="124"/>
      <c r="GSX42"/>
      <c r="GSY42" s="124"/>
      <c r="GSZ42"/>
      <c r="GTA42" s="124"/>
      <c r="GTB42"/>
      <c r="GTC42" s="124"/>
      <c r="GTD42"/>
      <c r="GTE42" s="124"/>
      <c r="GTF42"/>
      <c r="GTG42" s="124"/>
      <c r="GTH42"/>
      <c r="GTI42" s="124"/>
      <c r="GTJ42"/>
      <c r="GTK42" s="124"/>
      <c r="GTL42"/>
      <c r="GTM42" s="124"/>
      <c r="GTN42"/>
      <c r="GTO42" s="124"/>
      <c r="GTP42"/>
      <c r="GTQ42" s="124"/>
      <c r="GTR42"/>
      <c r="GTS42" s="124"/>
      <c r="GTT42"/>
      <c r="GTU42" s="124"/>
      <c r="GTV42"/>
      <c r="GTW42" s="124"/>
      <c r="GTX42"/>
      <c r="GTY42" s="124"/>
      <c r="GTZ42"/>
      <c r="GUA42" s="124"/>
      <c r="GUB42"/>
      <c r="GUC42" s="124"/>
      <c r="GUD42"/>
      <c r="GUE42" s="124"/>
      <c r="GUF42"/>
      <c r="GUG42" s="124"/>
      <c r="GUH42"/>
      <c r="GUI42" s="124"/>
      <c r="GUJ42"/>
      <c r="GUK42" s="124"/>
      <c r="GUL42"/>
      <c r="GUM42" s="124"/>
      <c r="GUN42"/>
      <c r="GUO42" s="124"/>
      <c r="GUP42"/>
      <c r="GUQ42" s="124"/>
      <c r="GUR42"/>
      <c r="GUS42" s="124"/>
      <c r="GUT42"/>
      <c r="GUU42" s="124"/>
      <c r="GUV42"/>
      <c r="GUW42" s="124"/>
      <c r="GUX42"/>
      <c r="GUY42" s="124"/>
      <c r="GUZ42"/>
      <c r="GVA42" s="124"/>
      <c r="GVB42"/>
      <c r="GVC42" s="124"/>
      <c r="GVD42"/>
      <c r="GVE42" s="124"/>
      <c r="GVF42"/>
      <c r="GVG42" s="124"/>
      <c r="GVH42"/>
      <c r="GVI42" s="124"/>
      <c r="GVJ42"/>
      <c r="GVK42" s="124"/>
      <c r="GVL42"/>
      <c r="GVM42" s="124"/>
      <c r="GVN42"/>
      <c r="GVO42" s="124"/>
      <c r="GVP42"/>
      <c r="GVQ42" s="124"/>
      <c r="GVR42"/>
      <c r="GVS42" s="124"/>
      <c r="GVT42"/>
      <c r="GVU42" s="124"/>
      <c r="GVV42"/>
      <c r="GVW42" s="124"/>
      <c r="GVX42"/>
      <c r="GVY42" s="124"/>
      <c r="GVZ42"/>
      <c r="GWA42" s="124"/>
      <c r="GWB42"/>
      <c r="GWC42" s="124"/>
      <c r="GWD42"/>
      <c r="GWE42" s="124"/>
      <c r="GWF42"/>
      <c r="GWG42" s="124"/>
      <c r="GWH42"/>
      <c r="GWI42" s="124"/>
      <c r="GWJ42"/>
      <c r="GWK42" s="124"/>
      <c r="GWL42"/>
      <c r="GWM42" s="124"/>
      <c r="GWN42"/>
      <c r="GWO42" s="124"/>
      <c r="GWP42"/>
      <c r="GWQ42" s="124"/>
      <c r="GWR42"/>
      <c r="GWS42" s="124"/>
      <c r="GWT42"/>
      <c r="GWU42" s="124"/>
      <c r="GWV42"/>
      <c r="GWW42" s="124"/>
      <c r="GWX42"/>
      <c r="GWY42" s="124"/>
      <c r="GWZ42"/>
      <c r="GXA42" s="124"/>
      <c r="GXB42"/>
      <c r="GXC42" s="124"/>
      <c r="GXD42"/>
      <c r="GXE42" s="124"/>
      <c r="GXF42"/>
      <c r="GXG42" s="124"/>
      <c r="GXH42"/>
      <c r="GXI42" s="124"/>
      <c r="GXJ42"/>
      <c r="GXK42" s="124"/>
      <c r="GXL42"/>
      <c r="GXM42" s="124"/>
      <c r="GXN42"/>
      <c r="GXO42" s="124"/>
      <c r="GXP42"/>
      <c r="GXQ42" s="124"/>
      <c r="GXR42"/>
      <c r="GXS42" s="124"/>
      <c r="GXT42"/>
      <c r="GXU42" s="124"/>
      <c r="GXV42"/>
      <c r="GXW42" s="124"/>
      <c r="GXX42"/>
      <c r="GXY42" s="124"/>
      <c r="GXZ42"/>
      <c r="GYA42" s="124"/>
      <c r="GYB42"/>
      <c r="GYC42" s="124"/>
      <c r="GYD42"/>
      <c r="GYE42" s="124"/>
      <c r="GYF42"/>
      <c r="GYG42" s="124"/>
      <c r="GYH42"/>
      <c r="GYI42" s="124"/>
      <c r="GYJ42"/>
      <c r="GYK42" s="124"/>
      <c r="GYL42"/>
      <c r="GYM42" s="124"/>
      <c r="GYN42"/>
      <c r="GYO42" s="124"/>
      <c r="GYP42"/>
      <c r="GYQ42" s="124"/>
      <c r="GYR42"/>
      <c r="GYS42" s="124"/>
      <c r="GYT42"/>
      <c r="GYU42" s="124"/>
      <c r="GYV42"/>
      <c r="GYW42" s="124"/>
      <c r="GYX42"/>
      <c r="GYY42" s="124"/>
      <c r="GYZ42"/>
      <c r="GZA42" s="124"/>
      <c r="GZB42"/>
      <c r="GZC42" s="124"/>
      <c r="GZD42"/>
      <c r="GZE42" s="124"/>
      <c r="GZF42"/>
      <c r="GZG42" s="124"/>
      <c r="GZH42"/>
      <c r="GZI42" s="124"/>
      <c r="GZJ42"/>
      <c r="GZK42" s="124"/>
      <c r="GZL42"/>
      <c r="GZM42" s="124"/>
      <c r="GZN42"/>
      <c r="GZO42" s="124"/>
      <c r="GZP42"/>
      <c r="GZQ42" s="124"/>
      <c r="GZR42"/>
      <c r="GZS42" s="124"/>
      <c r="GZT42"/>
      <c r="GZU42" s="124"/>
      <c r="GZV42"/>
      <c r="GZW42" s="124"/>
      <c r="GZX42"/>
      <c r="GZY42" s="124"/>
      <c r="GZZ42"/>
      <c r="HAA42" s="124"/>
      <c r="HAB42"/>
      <c r="HAC42" s="124"/>
      <c r="HAD42"/>
      <c r="HAE42" s="124"/>
      <c r="HAF42"/>
      <c r="HAG42" s="124"/>
      <c r="HAH42"/>
      <c r="HAI42" s="124"/>
      <c r="HAJ42"/>
      <c r="HAK42" s="124"/>
      <c r="HAL42"/>
      <c r="HAM42" s="124"/>
      <c r="HAN42"/>
      <c r="HAO42" s="124"/>
      <c r="HAP42"/>
      <c r="HAQ42" s="124"/>
      <c r="HAR42"/>
      <c r="HAS42" s="124"/>
      <c r="HAT42"/>
      <c r="HAU42" s="124"/>
      <c r="HAV42"/>
      <c r="HAW42" s="124"/>
      <c r="HAX42"/>
      <c r="HAY42" s="124"/>
      <c r="HAZ42"/>
      <c r="HBA42" s="124"/>
      <c r="HBB42"/>
      <c r="HBC42" s="124"/>
      <c r="HBD42"/>
      <c r="HBE42" s="124"/>
      <c r="HBF42"/>
      <c r="HBG42" s="124"/>
      <c r="HBH42"/>
      <c r="HBI42" s="124"/>
      <c r="HBJ42"/>
      <c r="HBK42" s="124"/>
      <c r="HBL42"/>
      <c r="HBM42" s="124"/>
      <c r="HBN42"/>
      <c r="HBO42" s="124"/>
      <c r="HBP42"/>
      <c r="HBQ42" s="124"/>
      <c r="HBR42"/>
      <c r="HBS42" s="124"/>
      <c r="HBT42"/>
      <c r="HBU42" s="124"/>
      <c r="HBV42"/>
      <c r="HBW42" s="124"/>
      <c r="HBX42"/>
      <c r="HBY42" s="124"/>
      <c r="HBZ42"/>
      <c r="HCA42" s="124"/>
      <c r="HCB42"/>
      <c r="HCC42" s="124"/>
      <c r="HCD42"/>
      <c r="HCE42" s="124"/>
      <c r="HCF42"/>
      <c r="HCG42" s="124"/>
      <c r="HCH42"/>
      <c r="HCI42" s="124"/>
      <c r="HCJ42"/>
      <c r="HCK42" s="124"/>
      <c r="HCL42"/>
      <c r="HCM42" s="124"/>
      <c r="HCN42"/>
      <c r="HCO42" s="124"/>
      <c r="HCP42"/>
      <c r="HCQ42" s="124"/>
      <c r="HCR42"/>
      <c r="HCS42" s="124"/>
      <c r="HCT42"/>
      <c r="HCU42" s="124"/>
      <c r="HCV42"/>
      <c r="HCW42" s="124"/>
      <c r="HCX42"/>
      <c r="HCY42" s="124"/>
      <c r="HCZ42"/>
      <c r="HDA42" s="124"/>
      <c r="HDB42"/>
      <c r="HDC42" s="124"/>
      <c r="HDD42"/>
      <c r="HDE42" s="124"/>
      <c r="HDF42"/>
      <c r="HDG42" s="124"/>
      <c r="HDH42"/>
      <c r="HDI42" s="124"/>
      <c r="HDJ42"/>
      <c r="HDK42" s="124"/>
      <c r="HDL42"/>
      <c r="HDM42" s="124"/>
      <c r="HDN42"/>
      <c r="HDO42" s="124"/>
      <c r="HDP42"/>
      <c r="HDQ42" s="124"/>
      <c r="HDR42"/>
      <c r="HDS42" s="124"/>
      <c r="HDT42"/>
      <c r="HDU42" s="124"/>
      <c r="HDV42"/>
      <c r="HDW42" s="124"/>
      <c r="HDX42"/>
      <c r="HDY42" s="124"/>
      <c r="HDZ42"/>
      <c r="HEA42" s="124"/>
      <c r="HEB42"/>
      <c r="HEC42" s="124"/>
      <c r="HED42"/>
      <c r="HEE42" s="124"/>
      <c r="HEF42"/>
      <c r="HEG42" s="124"/>
      <c r="HEH42"/>
      <c r="HEI42" s="124"/>
      <c r="HEJ42"/>
      <c r="HEK42" s="124"/>
      <c r="HEL42"/>
      <c r="HEM42" s="124"/>
      <c r="HEN42"/>
      <c r="HEO42" s="124"/>
      <c r="HEP42"/>
      <c r="HEQ42" s="124"/>
      <c r="HER42"/>
      <c r="HES42" s="124"/>
      <c r="HET42"/>
      <c r="HEU42" s="124"/>
      <c r="HEV42"/>
      <c r="HEW42" s="124"/>
      <c r="HEX42"/>
      <c r="HEY42" s="124"/>
      <c r="HEZ42"/>
      <c r="HFA42" s="124"/>
      <c r="HFB42"/>
      <c r="HFC42" s="124"/>
      <c r="HFD42"/>
      <c r="HFE42" s="124"/>
      <c r="HFF42"/>
      <c r="HFG42" s="124"/>
      <c r="HFH42"/>
      <c r="HFI42" s="124"/>
      <c r="HFJ42"/>
      <c r="HFK42" s="124"/>
      <c r="HFL42"/>
      <c r="HFM42" s="124"/>
      <c r="HFN42"/>
      <c r="HFO42" s="124"/>
      <c r="HFP42"/>
      <c r="HFQ42" s="124"/>
      <c r="HFR42"/>
      <c r="HFS42" s="124"/>
      <c r="HFT42"/>
      <c r="HFU42" s="124"/>
      <c r="HFV42"/>
      <c r="HFW42" s="124"/>
      <c r="HFX42"/>
      <c r="HFY42" s="124"/>
      <c r="HFZ42"/>
      <c r="HGA42" s="124"/>
      <c r="HGB42"/>
      <c r="HGC42" s="124"/>
      <c r="HGD42"/>
      <c r="HGE42" s="124"/>
      <c r="HGF42"/>
      <c r="HGG42" s="124"/>
      <c r="HGH42"/>
      <c r="HGI42" s="124"/>
      <c r="HGJ42"/>
      <c r="HGK42" s="124"/>
      <c r="HGL42"/>
      <c r="HGM42" s="124"/>
      <c r="HGN42"/>
      <c r="HGO42" s="124"/>
      <c r="HGP42"/>
      <c r="HGQ42" s="124"/>
      <c r="HGR42"/>
      <c r="HGS42" s="124"/>
      <c r="HGT42"/>
      <c r="HGU42" s="124"/>
      <c r="HGV42"/>
      <c r="HGW42" s="124"/>
      <c r="HGX42"/>
      <c r="HGY42" s="124"/>
      <c r="HGZ42"/>
      <c r="HHA42" s="124"/>
      <c r="HHB42"/>
      <c r="HHC42" s="124"/>
      <c r="HHD42"/>
      <c r="HHE42" s="124"/>
      <c r="HHF42"/>
      <c r="HHG42" s="124"/>
      <c r="HHH42"/>
      <c r="HHI42" s="124"/>
      <c r="HHJ42"/>
      <c r="HHK42" s="124"/>
      <c r="HHL42"/>
      <c r="HHM42" s="124"/>
      <c r="HHN42"/>
      <c r="HHO42" s="124"/>
      <c r="HHP42"/>
      <c r="HHQ42" s="124"/>
      <c r="HHR42"/>
      <c r="HHS42" s="124"/>
      <c r="HHT42"/>
      <c r="HHU42" s="124"/>
      <c r="HHV42"/>
      <c r="HHW42" s="124"/>
      <c r="HHX42"/>
      <c r="HHY42" s="124"/>
      <c r="HHZ42"/>
      <c r="HIA42" s="124"/>
      <c r="HIB42"/>
      <c r="HIC42" s="124"/>
      <c r="HID42"/>
      <c r="HIE42" s="124"/>
      <c r="HIF42"/>
      <c r="HIG42" s="124"/>
      <c r="HIH42"/>
      <c r="HII42" s="124"/>
      <c r="HIJ42"/>
      <c r="HIK42" s="124"/>
      <c r="HIL42"/>
      <c r="HIM42" s="124"/>
      <c r="HIN42"/>
      <c r="HIO42" s="124"/>
      <c r="HIP42"/>
      <c r="HIQ42" s="124"/>
      <c r="HIR42"/>
      <c r="HIS42" s="124"/>
      <c r="HIT42"/>
      <c r="HIU42" s="124"/>
      <c r="HIV42"/>
      <c r="HIW42" s="124"/>
      <c r="HIX42"/>
      <c r="HIY42" s="124"/>
      <c r="HIZ42"/>
      <c r="HJA42" s="124"/>
      <c r="HJB42"/>
      <c r="HJC42" s="124"/>
      <c r="HJD42"/>
      <c r="HJE42" s="124"/>
      <c r="HJF42"/>
      <c r="HJG42" s="124"/>
      <c r="HJH42"/>
      <c r="HJI42" s="124"/>
      <c r="HJJ42"/>
      <c r="HJK42" s="124"/>
      <c r="HJL42"/>
      <c r="HJM42" s="124"/>
      <c r="HJN42"/>
      <c r="HJO42" s="124"/>
      <c r="HJP42"/>
      <c r="HJQ42" s="124"/>
      <c r="HJR42"/>
      <c r="HJS42" s="124"/>
      <c r="HJT42"/>
      <c r="HJU42" s="124"/>
      <c r="HJV42"/>
      <c r="HJW42" s="124"/>
      <c r="HJX42"/>
      <c r="HJY42" s="124"/>
      <c r="HJZ42"/>
      <c r="HKA42" s="124"/>
      <c r="HKB42"/>
      <c r="HKC42" s="124"/>
      <c r="HKD42"/>
      <c r="HKE42" s="124"/>
      <c r="HKF42"/>
      <c r="HKG42" s="124"/>
      <c r="HKH42"/>
      <c r="HKI42" s="124"/>
      <c r="HKJ42"/>
      <c r="HKK42" s="124"/>
      <c r="HKL42"/>
      <c r="HKM42" s="124"/>
      <c r="HKN42"/>
      <c r="HKO42" s="124"/>
      <c r="HKP42"/>
      <c r="HKQ42" s="124"/>
      <c r="HKR42"/>
      <c r="HKS42" s="124"/>
      <c r="HKT42"/>
      <c r="HKU42" s="124"/>
      <c r="HKV42"/>
      <c r="HKW42" s="124"/>
      <c r="HKX42"/>
      <c r="HKY42" s="124"/>
      <c r="HKZ42"/>
      <c r="HLA42" s="124"/>
      <c r="HLB42"/>
      <c r="HLC42" s="124"/>
      <c r="HLD42"/>
      <c r="HLE42" s="124"/>
      <c r="HLF42"/>
      <c r="HLG42" s="124"/>
      <c r="HLH42"/>
      <c r="HLI42" s="124"/>
      <c r="HLJ42"/>
      <c r="HLK42" s="124"/>
      <c r="HLL42"/>
      <c r="HLM42" s="124"/>
      <c r="HLN42"/>
      <c r="HLO42" s="124"/>
      <c r="HLP42"/>
      <c r="HLQ42" s="124"/>
      <c r="HLR42"/>
      <c r="HLS42" s="124"/>
      <c r="HLT42"/>
      <c r="HLU42" s="124"/>
      <c r="HLV42"/>
      <c r="HLW42" s="124"/>
      <c r="HLX42"/>
      <c r="HLY42" s="124"/>
      <c r="HLZ42"/>
      <c r="HMA42" s="124"/>
      <c r="HMB42"/>
      <c r="HMC42" s="124"/>
      <c r="HMD42"/>
      <c r="HME42" s="124"/>
      <c r="HMF42"/>
      <c r="HMG42" s="124"/>
      <c r="HMH42"/>
      <c r="HMI42" s="124"/>
      <c r="HMJ42"/>
      <c r="HMK42" s="124"/>
      <c r="HML42"/>
      <c r="HMM42" s="124"/>
      <c r="HMN42"/>
      <c r="HMO42" s="124"/>
      <c r="HMP42"/>
      <c r="HMQ42" s="124"/>
      <c r="HMR42"/>
      <c r="HMS42" s="124"/>
      <c r="HMT42"/>
      <c r="HMU42" s="124"/>
      <c r="HMV42"/>
      <c r="HMW42" s="124"/>
      <c r="HMX42"/>
      <c r="HMY42" s="124"/>
      <c r="HMZ42"/>
      <c r="HNA42" s="124"/>
      <c r="HNB42"/>
      <c r="HNC42" s="124"/>
      <c r="HND42"/>
      <c r="HNE42" s="124"/>
      <c r="HNF42"/>
      <c r="HNG42" s="124"/>
      <c r="HNH42"/>
      <c r="HNI42" s="124"/>
      <c r="HNJ42"/>
      <c r="HNK42" s="124"/>
      <c r="HNL42"/>
      <c r="HNM42" s="124"/>
      <c r="HNN42"/>
      <c r="HNO42" s="124"/>
      <c r="HNP42"/>
      <c r="HNQ42" s="124"/>
      <c r="HNR42"/>
      <c r="HNS42" s="124"/>
      <c r="HNT42"/>
      <c r="HNU42" s="124"/>
      <c r="HNV42"/>
      <c r="HNW42" s="124"/>
      <c r="HNX42"/>
      <c r="HNY42" s="124"/>
      <c r="HNZ42"/>
      <c r="HOA42" s="124"/>
      <c r="HOB42"/>
      <c r="HOC42" s="124"/>
      <c r="HOD42"/>
      <c r="HOE42" s="124"/>
      <c r="HOF42"/>
      <c r="HOG42" s="124"/>
      <c r="HOH42"/>
      <c r="HOI42" s="124"/>
      <c r="HOJ42"/>
      <c r="HOK42" s="124"/>
      <c r="HOL42"/>
      <c r="HOM42" s="124"/>
      <c r="HON42"/>
      <c r="HOO42" s="124"/>
      <c r="HOP42"/>
      <c r="HOQ42" s="124"/>
      <c r="HOR42"/>
      <c r="HOS42" s="124"/>
      <c r="HOT42"/>
      <c r="HOU42" s="124"/>
      <c r="HOV42"/>
      <c r="HOW42" s="124"/>
      <c r="HOX42"/>
      <c r="HOY42" s="124"/>
      <c r="HOZ42"/>
      <c r="HPA42" s="124"/>
      <c r="HPB42"/>
      <c r="HPC42" s="124"/>
      <c r="HPD42"/>
      <c r="HPE42" s="124"/>
      <c r="HPF42"/>
      <c r="HPG42" s="124"/>
      <c r="HPH42"/>
      <c r="HPI42" s="124"/>
      <c r="HPJ42"/>
      <c r="HPK42" s="124"/>
      <c r="HPL42"/>
      <c r="HPM42" s="124"/>
      <c r="HPN42"/>
      <c r="HPO42" s="124"/>
      <c r="HPP42"/>
      <c r="HPQ42" s="124"/>
      <c r="HPR42"/>
      <c r="HPS42" s="124"/>
      <c r="HPT42"/>
      <c r="HPU42" s="124"/>
      <c r="HPV42"/>
      <c r="HPW42" s="124"/>
      <c r="HPX42"/>
      <c r="HPY42" s="124"/>
      <c r="HPZ42"/>
      <c r="HQA42" s="124"/>
      <c r="HQB42"/>
      <c r="HQC42" s="124"/>
      <c r="HQD42"/>
      <c r="HQE42" s="124"/>
      <c r="HQF42"/>
      <c r="HQG42" s="124"/>
      <c r="HQH42"/>
      <c r="HQI42" s="124"/>
      <c r="HQJ42"/>
      <c r="HQK42" s="124"/>
      <c r="HQL42"/>
      <c r="HQM42" s="124"/>
      <c r="HQN42"/>
      <c r="HQO42" s="124"/>
      <c r="HQP42"/>
      <c r="HQQ42" s="124"/>
      <c r="HQR42"/>
      <c r="HQS42" s="124"/>
      <c r="HQT42"/>
      <c r="HQU42" s="124"/>
      <c r="HQV42"/>
      <c r="HQW42" s="124"/>
      <c r="HQX42"/>
      <c r="HQY42" s="124"/>
      <c r="HQZ42"/>
      <c r="HRA42" s="124"/>
      <c r="HRB42"/>
      <c r="HRC42" s="124"/>
      <c r="HRD42"/>
      <c r="HRE42" s="124"/>
      <c r="HRF42"/>
      <c r="HRG42" s="124"/>
      <c r="HRH42"/>
      <c r="HRI42" s="124"/>
      <c r="HRJ42"/>
      <c r="HRK42" s="124"/>
      <c r="HRL42"/>
      <c r="HRM42" s="124"/>
      <c r="HRN42"/>
      <c r="HRO42" s="124"/>
      <c r="HRP42"/>
      <c r="HRQ42" s="124"/>
      <c r="HRR42"/>
      <c r="HRS42" s="124"/>
      <c r="HRT42"/>
      <c r="HRU42" s="124"/>
      <c r="HRV42"/>
      <c r="HRW42" s="124"/>
      <c r="HRX42"/>
      <c r="HRY42" s="124"/>
      <c r="HRZ42"/>
      <c r="HSA42" s="124"/>
      <c r="HSB42"/>
      <c r="HSC42" s="124"/>
      <c r="HSD42"/>
      <c r="HSE42" s="124"/>
      <c r="HSF42"/>
      <c r="HSG42" s="124"/>
      <c r="HSH42"/>
      <c r="HSI42" s="124"/>
      <c r="HSJ42"/>
      <c r="HSK42" s="124"/>
      <c r="HSL42"/>
      <c r="HSM42" s="124"/>
      <c r="HSN42"/>
      <c r="HSO42" s="124"/>
      <c r="HSP42"/>
      <c r="HSQ42" s="124"/>
      <c r="HSR42"/>
      <c r="HSS42" s="124"/>
      <c r="HST42"/>
      <c r="HSU42" s="124"/>
      <c r="HSV42"/>
      <c r="HSW42" s="124"/>
      <c r="HSX42"/>
      <c r="HSY42" s="124"/>
      <c r="HSZ42"/>
      <c r="HTA42" s="124"/>
      <c r="HTB42"/>
      <c r="HTC42" s="124"/>
      <c r="HTD42"/>
      <c r="HTE42" s="124"/>
      <c r="HTF42"/>
      <c r="HTG42" s="124"/>
      <c r="HTH42"/>
      <c r="HTI42" s="124"/>
      <c r="HTJ42"/>
      <c r="HTK42" s="124"/>
      <c r="HTL42"/>
      <c r="HTM42" s="124"/>
      <c r="HTN42"/>
      <c r="HTO42" s="124"/>
      <c r="HTP42"/>
      <c r="HTQ42" s="124"/>
      <c r="HTR42"/>
      <c r="HTS42" s="124"/>
      <c r="HTT42"/>
      <c r="HTU42" s="124"/>
      <c r="HTV42"/>
      <c r="HTW42" s="124"/>
      <c r="HTX42"/>
      <c r="HTY42" s="124"/>
      <c r="HTZ42"/>
      <c r="HUA42" s="124"/>
      <c r="HUB42"/>
      <c r="HUC42" s="124"/>
      <c r="HUD42"/>
      <c r="HUE42" s="124"/>
      <c r="HUF42"/>
      <c r="HUG42" s="124"/>
      <c r="HUH42"/>
      <c r="HUI42" s="124"/>
      <c r="HUJ42"/>
      <c r="HUK42" s="124"/>
      <c r="HUL42"/>
      <c r="HUM42" s="124"/>
      <c r="HUN42"/>
      <c r="HUO42" s="124"/>
      <c r="HUP42"/>
      <c r="HUQ42" s="124"/>
      <c r="HUR42"/>
      <c r="HUS42" s="124"/>
      <c r="HUT42"/>
      <c r="HUU42" s="124"/>
      <c r="HUV42"/>
      <c r="HUW42" s="124"/>
      <c r="HUX42"/>
      <c r="HUY42" s="124"/>
      <c r="HUZ42"/>
      <c r="HVA42" s="124"/>
      <c r="HVB42"/>
      <c r="HVC42" s="124"/>
      <c r="HVD42"/>
      <c r="HVE42" s="124"/>
      <c r="HVF42"/>
      <c r="HVG42" s="124"/>
      <c r="HVH42"/>
      <c r="HVI42" s="124"/>
      <c r="HVJ42"/>
      <c r="HVK42" s="124"/>
      <c r="HVL42"/>
      <c r="HVM42" s="124"/>
      <c r="HVN42"/>
      <c r="HVO42" s="124"/>
      <c r="HVP42"/>
      <c r="HVQ42" s="124"/>
      <c r="HVR42"/>
      <c r="HVS42" s="124"/>
      <c r="HVT42"/>
      <c r="HVU42" s="124"/>
      <c r="HVV42"/>
      <c r="HVW42" s="124"/>
      <c r="HVX42"/>
      <c r="HVY42" s="124"/>
      <c r="HVZ42"/>
      <c r="HWA42" s="124"/>
      <c r="HWB42"/>
      <c r="HWC42" s="124"/>
      <c r="HWD42"/>
      <c r="HWE42" s="124"/>
      <c r="HWF42"/>
      <c r="HWG42" s="124"/>
      <c r="HWH42"/>
      <c r="HWI42" s="124"/>
      <c r="HWJ42"/>
      <c r="HWK42" s="124"/>
      <c r="HWL42"/>
      <c r="HWM42" s="124"/>
      <c r="HWN42"/>
      <c r="HWO42" s="124"/>
      <c r="HWP42"/>
      <c r="HWQ42" s="124"/>
      <c r="HWR42"/>
      <c r="HWS42" s="124"/>
      <c r="HWT42"/>
      <c r="HWU42" s="124"/>
      <c r="HWV42"/>
      <c r="HWW42" s="124"/>
      <c r="HWX42"/>
      <c r="HWY42" s="124"/>
      <c r="HWZ42"/>
      <c r="HXA42" s="124"/>
      <c r="HXB42"/>
      <c r="HXC42" s="124"/>
      <c r="HXD42"/>
      <c r="HXE42" s="124"/>
      <c r="HXF42"/>
      <c r="HXG42" s="124"/>
      <c r="HXH42"/>
      <c r="HXI42" s="124"/>
      <c r="HXJ42"/>
      <c r="HXK42" s="124"/>
      <c r="HXL42"/>
      <c r="HXM42" s="124"/>
      <c r="HXN42"/>
      <c r="HXO42" s="124"/>
      <c r="HXP42"/>
      <c r="HXQ42" s="124"/>
      <c r="HXR42"/>
      <c r="HXS42" s="124"/>
      <c r="HXT42"/>
      <c r="HXU42" s="124"/>
      <c r="HXV42"/>
      <c r="HXW42" s="124"/>
      <c r="HXX42"/>
      <c r="HXY42" s="124"/>
      <c r="HXZ42"/>
      <c r="HYA42" s="124"/>
      <c r="HYB42"/>
      <c r="HYC42" s="124"/>
      <c r="HYD42"/>
      <c r="HYE42" s="124"/>
      <c r="HYF42"/>
      <c r="HYG42" s="124"/>
      <c r="HYH42"/>
      <c r="HYI42" s="124"/>
      <c r="HYJ42"/>
      <c r="HYK42" s="124"/>
      <c r="HYL42"/>
      <c r="HYM42" s="124"/>
      <c r="HYN42"/>
      <c r="HYO42" s="124"/>
      <c r="HYP42"/>
      <c r="HYQ42" s="124"/>
      <c r="HYR42"/>
      <c r="HYS42" s="124"/>
      <c r="HYT42"/>
      <c r="HYU42" s="124"/>
      <c r="HYV42"/>
      <c r="HYW42" s="124"/>
      <c r="HYX42"/>
      <c r="HYY42" s="124"/>
      <c r="HYZ42"/>
      <c r="HZA42" s="124"/>
      <c r="HZB42"/>
      <c r="HZC42" s="124"/>
      <c r="HZD42"/>
      <c r="HZE42" s="124"/>
      <c r="HZF42"/>
      <c r="HZG42" s="124"/>
      <c r="HZH42"/>
      <c r="HZI42" s="124"/>
      <c r="HZJ42"/>
      <c r="HZK42" s="124"/>
      <c r="HZL42"/>
      <c r="HZM42" s="124"/>
      <c r="HZN42"/>
      <c r="HZO42" s="124"/>
      <c r="HZP42"/>
      <c r="HZQ42" s="124"/>
      <c r="HZR42"/>
      <c r="HZS42" s="124"/>
      <c r="HZT42"/>
      <c r="HZU42" s="124"/>
      <c r="HZV42"/>
      <c r="HZW42" s="124"/>
      <c r="HZX42"/>
      <c r="HZY42" s="124"/>
      <c r="HZZ42"/>
      <c r="IAA42" s="124"/>
      <c r="IAB42"/>
      <c r="IAC42" s="124"/>
      <c r="IAD42"/>
      <c r="IAE42" s="124"/>
      <c r="IAF42"/>
      <c r="IAG42" s="124"/>
      <c r="IAH42"/>
      <c r="IAI42" s="124"/>
      <c r="IAJ42"/>
      <c r="IAK42" s="124"/>
      <c r="IAL42"/>
      <c r="IAM42" s="124"/>
      <c r="IAN42"/>
      <c r="IAO42" s="124"/>
      <c r="IAP42"/>
      <c r="IAQ42" s="124"/>
      <c r="IAR42"/>
      <c r="IAS42" s="124"/>
      <c r="IAT42"/>
      <c r="IAU42" s="124"/>
      <c r="IAV42"/>
      <c r="IAW42" s="124"/>
      <c r="IAX42"/>
      <c r="IAY42" s="124"/>
      <c r="IAZ42"/>
      <c r="IBA42" s="124"/>
      <c r="IBB42"/>
      <c r="IBC42" s="124"/>
      <c r="IBD42"/>
      <c r="IBE42" s="124"/>
      <c r="IBF42"/>
      <c r="IBG42" s="124"/>
      <c r="IBH42"/>
      <c r="IBI42" s="124"/>
      <c r="IBJ42"/>
      <c r="IBK42" s="124"/>
      <c r="IBL42"/>
      <c r="IBM42" s="124"/>
      <c r="IBN42"/>
      <c r="IBO42" s="124"/>
      <c r="IBP42"/>
      <c r="IBQ42" s="124"/>
      <c r="IBR42"/>
      <c r="IBS42" s="124"/>
      <c r="IBT42"/>
      <c r="IBU42" s="124"/>
      <c r="IBV42"/>
      <c r="IBW42" s="124"/>
      <c r="IBX42"/>
      <c r="IBY42" s="124"/>
      <c r="IBZ42"/>
      <c r="ICA42" s="124"/>
      <c r="ICB42"/>
      <c r="ICC42" s="124"/>
      <c r="ICD42"/>
      <c r="ICE42" s="124"/>
      <c r="ICF42"/>
      <c r="ICG42" s="124"/>
      <c r="ICH42"/>
      <c r="ICI42" s="124"/>
      <c r="ICJ42"/>
      <c r="ICK42" s="124"/>
      <c r="ICL42"/>
      <c r="ICM42" s="124"/>
      <c r="ICN42"/>
      <c r="ICO42" s="124"/>
      <c r="ICP42"/>
      <c r="ICQ42" s="124"/>
      <c r="ICR42"/>
      <c r="ICS42" s="124"/>
      <c r="ICT42"/>
      <c r="ICU42" s="124"/>
      <c r="ICV42"/>
      <c r="ICW42" s="124"/>
      <c r="ICX42"/>
      <c r="ICY42" s="124"/>
      <c r="ICZ42"/>
      <c r="IDA42" s="124"/>
      <c r="IDB42"/>
      <c r="IDC42" s="124"/>
      <c r="IDD42"/>
      <c r="IDE42" s="124"/>
      <c r="IDF42"/>
      <c r="IDG42" s="124"/>
      <c r="IDH42"/>
      <c r="IDI42" s="124"/>
      <c r="IDJ42"/>
      <c r="IDK42" s="124"/>
      <c r="IDL42"/>
      <c r="IDM42" s="124"/>
      <c r="IDN42"/>
      <c r="IDO42" s="124"/>
      <c r="IDP42"/>
      <c r="IDQ42" s="124"/>
      <c r="IDR42"/>
      <c r="IDS42" s="124"/>
      <c r="IDT42"/>
      <c r="IDU42" s="124"/>
      <c r="IDV42"/>
      <c r="IDW42" s="124"/>
      <c r="IDX42"/>
      <c r="IDY42" s="124"/>
      <c r="IDZ42"/>
      <c r="IEA42" s="124"/>
      <c r="IEB42"/>
      <c r="IEC42" s="124"/>
      <c r="IED42"/>
      <c r="IEE42" s="124"/>
      <c r="IEF42"/>
      <c r="IEG42" s="124"/>
      <c r="IEH42"/>
      <c r="IEI42" s="124"/>
      <c r="IEJ42"/>
      <c r="IEK42" s="124"/>
      <c r="IEL42"/>
      <c r="IEM42" s="124"/>
      <c r="IEN42"/>
      <c r="IEO42" s="124"/>
      <c r="IEP42"/>
      <c r="IEQ42" s="124"/>
      <c r="IER42"/>
      <c r="IES42" s="124"/>
      <c r="IET42"/>
      <c r="IEU42" s="124"/>
      <c r="IEV42"/>
      <c r="IEW42" s="124"/>
      <c r="IEX42"/>
      <c r="IEY42" s="124"/>
      <c r="IEZ42"/>
      <c r="IFA42" s="124"/>
      <c r="IFB42"/>
      <c r="IFC42" s="124"/>
      <c r="IFD42"/>
      <c r="IFE42" s="124"/>
      <c r="IFF42"/>
      <c r="IFG42" s="124"/>
      <c r="IFH42"/>
      <c r="IFI42" s="124"/>
      <c r="IFJ42"/>
      <c r="IFK42" s="124"/>
      <c r="IFL42"/>
      <c r="IFM42" s="124"/>
      <c r="IFN42"/>
      <c r="IFO42" s="124"/>
      <c r="IFP42"/>
      <c r="IFQ42" s="124"/>
      <c r="IFR42"/>
      <c r="IFS42" s="124"/>
      <c r="IFT42"/>
      <c r="IFU42" s="124"/>
      <c r="IFV42"/>
      <c r="IFW42" s="124"/>
      <c r="IFX42"/>
      <c r="IFY42" s="124"/>
      <c r="IFZ42"/>
      <c r="IGA42" s="124"/>
      <c r="IGB42"/>
      <c r="IGC42" s="124"/>
      <c r="IGD42"/>
      <c r="IGE42" s="124"/>
      <c r="IGF42"/>
      <c r="IGG42" s="124"/>
      <c r="IGH42"/>
      <c r="IGI42" s="124"/>
      <c r="IGJ42"/>
      <c r="IGK42" s="124"/>
      <c r="IGL42"/>
      <c r="IGM42" s="124"/>
      <c r="IGN42"/>
      <c r="IGO42" s="124"/>
      <c r="IGP42"/>
      <c r="IGQ42" s="124"/>
      <c r="IGR42"/>
      <c r="IGS42" s="124"/>
      <c r="IGT42"/>
      <c r="IGU42" s="124"/>
      <c r="IGV42"/>
      <c r="IGW42" s="124"/>
      <c r="IGX42"/>
      <c r="IGY42" s="124"/>
      <c r="IGZ42"/>
      <c r="IHA42" s="124"/>
      <c r="IHB42"/>
      <c r="IHC42" s="124"/>
      <c r="IHD42"/>
      <c r="IHE42" s="124"/>
      <c r="IHF42"/>
      <c r="IHG42" s="124"/>
      <c r="IHH42"/>
      <c r="IHI42" s="124"/>
      <c r="IHJ42"/>
      <c r="IHK42" s="124"/>
      <c r="IHL42"/>
      <c r="IHM42" s="124"/>
      <c r="IHN42"/>
      <c r="IHO42" s="124"/>
      <c r="IHP42"/>
      <c r="IHQ42" s="124"/>
      <c r="IHR42"/>
      <c r="IHS42" s="124"/>
      <c r="IHT42"/>
      <c r="IHU42" s="124"/>
      <c r="IHV42"/>
      <c r="IHW42" s="124"/>
      <c r="IHX42"/>
      <c r="IHY42" s="124"/>
      <c r="IHZ42"/>
      <c r="IIA42" s="124"/>
      <c r="IIB42"/>
      <c r="IIC42" s="124"/>
      <c r="IID42"/>
      <c r="IIE42" s="124"/>
      <c r="IIF42"/>
      <c r="IIG42" s="124"/>
      <c r="IIH42"/>
      <c r="III42" s="124"/>
      <c r="IIJ42"/>
      <c r="IIK42" s="124"/>
      <c r="IIL42"/>
      <c r="IIM42" s="124"/>
      <c r="IIN42"/>
      <c r="IIO42" s="124"/>
      <c r="IIP42"/>
      <c r="IIQ42" s="124"/>
      <c r="IIR42"/>
      <c r="IIS42" s="124"/>
      <c r="IIT42"/>
      <c r="IIU42" s="124"/>
      <c r="IIV42"/>
      <c r="IIW42" s="124"/>
      <c r="IIX42"/>
      <c r="IIY42" s="124"/>
      <c r="IIZ42"/>
      <c r="IJA42" s="124"/>
      <c r="IJB42"/>
      <c r="IJC42" s="124"/>
      <c r="IJD42"/>
      <c r="IJE42" s="124"/>
      <c r="IJF42"/>
      <c r="IJG42" s="124"/>
      <c r="IJH42"/>
      <c r="IJI42" s="124"/>
      <c r="IJJ42"/>
      <c r="IJK42" s="124"/>
      <c r="IJL42"/>
      <c r="IJM42" s="124"/>
      <c r="IJN42"/>
      <c r="IJO42" s="124"/>
      <c r="IJP42"/>
      <c r="IJQ42" s="124"/>
      <c r="IJR42"/>
      <c r="IJS42" s="124"/>
      <c r="IJT42"/>
      <c r="IJU42" s="124"/>
      <c r="IJV42"/>
      <c r="IJW42" s="124"/>
      <c r="IJX42"/>
      <c r="IJY42" s="124"/>
      <c r="IJZ42"/>
      <c r="IKA42" s="124"/>
      <c r="IKB42"/>
      <c r="IKC42" s="124"/>
      <c r="IKD42"/>
      <c r="IKE42" s="124"/>
      <c r="IKF42"/>
      <c r="IKG42" s="124"/>
      <c r="IKH42"/>
      <c r="IKI42" s="124"/>
      <c r="IKJ42"/>
      <c r="IKK42" s="124"/>
      <c r="IKL42"/>
      <c r="IKM42" s="124"/>
      <c r="IKN42"/>
      <c r="IKO42" s="124"/>
      <c r="IKP42"/>
      <c r="IKQ42" s="124"/>
      <c r="IKR42"/>
      <c r="IKS42" s="124"/>
      <c r="IKT42"/>
      <c r="IKU42" s="124"/>
      <c r="IKV42"/>
      <c r="IKW42" s="124"/>
      <c r="IKX42"/>
      <c r="IKY42" s="124"/>
      <c r="IKZ42"/>
      <c r="ILA42" s="124"/>
      <c r="ILB42"/>
      <c r="ILC42" s="124"/>
      <c r="ILD42"/>
      <c r="ILE42" s="124"/>
      <c r="ILF42"/>
      <c r="ILG42" s="124"/>
      <c r="ILH42"/>
      <c r="ILI42" s="124"/>
      <c r="ILJ42"/>
      <c r="ILK42" s="124"/>
      <c r="ILL42"/>
      <c r="ILM42" s="124"/>
      <c r="ILN42"/>
      <c r="ILO42" s="124"/>
      <c r="ILP42"/>
      <c r="ILQ42" s="124"/>
      <c r="ILR42"/>
      <c r="ILS42" s="124"/>
      <c r="ILT42"/>
      <c r="ILU42" s="124"/>
      <c r="ILV42"/>
      <c r="ILW42" s="124"/>
      <c r="ILX42"/>
      <c r="ILY42" s="124"/>
      <c r="ILZ42"/>
      <c r="IMA42" s="124"/>
      <c r="IMB42"/>
      <c r="IMC42" s="124"/>
      <c r="IMD42"/>
      <c r="IME42" s="124"/>
      <c r="IMF42"/>
      <c r="IMG42" s="124"/>
      <c r="IMH42"/>
      <c r="IMI42" s="124"/>
      <c r="IMJ42"/>
      <c r="IMK42" s="124"/>
      <c r="IML42"/>
      <c r="IMM42" s="124"/>
      <c r="IMN42"/>
      <c r="IMO42" s="124"/>
      <c r="IMP42"/>
      <c r="IMQ42" s="124"/>
      <c r="IMR42"/>
      <c r="IMS42" s="124"/>
      <c r="IMT42"/>
      <c r="IMU42" s="124"/>
      <c r="IMV42"/>
      <c r="IMW42" s="124"/>
      <c r="IMX42"/>
      <c r="IMY42" s="124"/>
      <c r="IMZ42"/>
      <c r="INA42" s="124"/>
      <c r="INB42"/>
      <c r="INC42" s="124"/>
      <c r="IND42"/>
      <c r="INE42" s="124"/>
      <c r="INF42"/>
      <c r="ING42" s="124"/>
      <c r="INH42"/>
      <c r="INI42" s="124"/>
      <c r="INJ42"/>
      <c r="INK42" s="124"/>
      <c r="INL42"/>
      <c r="INM42" s="124"/>
      <c r="INN42"/>
      <c r="INO42" s="124"/>
      <c r="INP42"/>
      <c r="INQ42" s="124"/>
      <c r="INR42"/>
      <c r="INS42" s="124"/>
      <c r="INT42"/>
      <c r="INU42" s="124"/>
      <c r="INV42"/>
      <c r="INW42" s="124"/>
      <c r="INX42"/>
      <c r="INY42" s="124"/>
      <c r="INZ42"/>
      <c r="IOA42" s="124"/>
      <c r="IOB42"/>
      <c r="IOC42" s="124"/>
      <c r="IOD42"/>
      <c r="IOE42" s="124"/>
      <c r="IOF42"/>
      <c r="IOG42" s="124"/>
      <c r="IOH42"/>
      <c r="IOI42" s="124"/>
      <c r="IOJ42"/>
      <c r="IOK42" s="124"/>
      <c r="IOL42"/>
      <c r="IOM42" s="124"/>
      <c r="ION42"/>
      <c r="IOO42" s="124"/>
      <c r="IOP42"/>
      <c r="IOQ42" s="124"/>
      <c r="IOR42"/>
      <c r="IOS42" s="124"/>
      <c r="IOT42"/>
      <c r="IOU42" s="124"/>
      <c r="IOV42"/>
      <c r="IOW42" s="124"/>
      <c r="IOX42"/>
      <c r="IOY42" s="124"/>
      <c r="IOZ42"/>
      <c r="IPA42" s="124"/>
      <c r="IPB42"/>
      <c r="IPC42" s="124"/>
      <c r="IPD42"/>
      <c r="IPE42" s="124"/>
      <c r="IPF42"/>
      <c r="IPG42" s="124"/>
      <c r="IPH42"/>
      <c r="IPI42" s="124"/>
      <c r="IPJ42"/>
      <c r="IPK42" s="124"/>
      <c r="IPL42"/>
      <c r="IPM42" s="124"/>
      <c r="IPN42"/>
      <c r="IPO42" s="124"/>
      <c r="IPP42"/>
      <c r="IPQ42" s="124"/>
      <c r="IPR42"/>
      <c r="IPS42" s="124"/>
      <c r="IPT42"/>
      <c r="IPU42" s="124"/>
      <c r="IPV42"/>
      <c r="IPW42" s="124"/>
      <c r="IPX42"/>
      <c r="IPY42" s="124"/>
      <c r="IPZ42"/>
      <c r="IQA42" s="124"/>
      <c r="IQB42"/>
      <c r="IQC42" s="124"/>
      <c r="IQD42"/>
      <c r="IQE42" s="124"/>
      <c r="IQF42"/>
      <c r="IQG42" s="124"/>
      <c r="IQH42"/>
      <c r="IQI42" s="124"/>
      <c r="IQJ42"/>
      <c r="IQK42" s="124"/>
      <c r="IQL42"/>
      <c r="IQM42" s="124"/>
      <c r="IQN42"/>
      <c r="IQO42" s="124"/>
      <c r="IQP42"/>
      <c r="IQQ42" s="124"/>
      <c r="IQR42"/>
      <c r="IQS42" s="124"/>
      <c r="IQT42"/>
      <c r="IQU42" s="124"/>
      <c r="IQV42"/>
      <c r="IQW42" s="124"/>
      <c r="IQX42"/>
      <c r="IQY42" s="124"/>
      <c r="IQZ42"/>
      <c r="IRA42" s="124"/>
      <c r="IRB42"/>
      <c r="IRC42" s="124"/>
      <c r="IRD42"/>
      <c r="IRE42" s="124"/>
      <c r="IRF42"/>
      <c r="IRG42" s="124"/>
      <c r="IRH42"/>
      <c r="IRI42" s="124"/>
      <c r="IRJ42"/>
      <c r="IRK42" s="124"/>
      <c r="IRL42"/>
      <c r="IRM42" s="124"/>
      <c r="IRN42"/>
      <c r="IRO42" s="124"/>
      <c r="IRP42"/>
      <c r="IRQ42" s="124"/>
      <c r="IRR42"/>
      <c r="IRS42" s="124"/>
      <c r="IRT42"/>
      <c r="IRU42" s="124"/>
      <c r="IRV42"/>
      <c r="IRW42" s="124"/>
      <c r="IRX42"/>
      <c r="IRY42" s="124"/>
      <c r="IRZ42"/>
      <c r="ISA42" s="124"/>
      <c r="ISB42"/>
      <c r="ISC42" s="124"/>
      <c r="ISD42"/>
      <c r="ISE42" s="124"/>
      <c r="ISF42"/>
      <c r="ISG42" s="124"/>
      <c r="ISH42"/>
      <c r="ISI42" s="124"/>
      <c r="ISJ42"/>
      <c r="ISK42" s="124"/>
      <c r="ISL42"/>
      <c r="ISM42" s="124"/>
      <c r="ISN42"/>
      <c r="ISO42" s="124"/>
      <c r="ISP42"/>
      <c r="ISQ42" s="124"/>
      <c r="ISR42"/>
      <c r="ISS42" s="124"/>
      <c r="IST42"/>
      <c r="ISU42" s="124"/>
      <c r="ISV42"/>
      <c r="ISW42" s="124"/>
      <c r="ISX42"/>
      <c r="ISY42" s="124"/>
      <c r="ISZ42"/>
      <c r="ITA42" s="124"/>
      <c r="ITB42"/>
      <c r="ITC42" s="124"/>
      <c r="ITD42"/>
      <c r="ITE42" s="124"/>
      <c r="ITF42"/>
      <c r="ITG42" s="124"/>
      <c r="ITH42"/>
      <c r="ITI42" s="124"/>
      <c r="ITJ42"/>
      <c r="ITK42" s="124"/>
      <c r="ITL42"/>
      <c r="ITM42" s="124"/>
      <c r="ITN42"/>
      <c r="ITO42" s="124"/>
      <c r="ITP42"/>
      <c r="ITQ42" s="124"/>
      <c r="ITR42"/>
      <c r="ITS42" s="124"/>
      <c r="ITT42"/>
      <c r="ITU42" s="124"/>
      <c r="ITV42"/>
      <c r="ITW42" s="124"/>
      <c r="ITX42"/>
      <c r="ITY42" s="124"/>
      <c r="ITZ42"/>
      <c r="IUA42" s="124"/>
      <c r="IUB42"/>
      <c r="IUC42" s="124"/>
      <c r="IUD42"/>
      <c r="IUE42" s="124"/>
      <c r="IUF42"/>
      <c r="IUG42" s="124"/>
      <c r="IUH42"/>
      <c r="IUI42" s="124"/>
      <c r="IUJ42"/>
      <c r="IUK42" s="124"/>
      <c r="IUL42"/>
      <c r="IUM42" s="124"/>
      <c r="IUN42"/>
      <c r="IUO42" s="124"/>
      <c r="IUP42"/>
      <c r="IUQ42" s="124"/>
      <c r="IUR42"/>
      <c r="IUS42" s="124"/>
      <c r="IUT42"/>
      <c r="IUU42" s="124"/>
      <c r="IUV42"/>
      <c r="IUW42" s="124"/>
      <c r="IUX42"/>
      <c r="IUY42" s="124"/>
      <c r="IUZ42"/>
      <c r="IVA42" s="124"/>
      <c r="IVB42"/>
      <c r="IVC42" s="124"/>
      <c r="IVD42"/>
      <c r="IVE42" s="124"/>
      <c r="IVF42"/>
      <c r="IVG42" s="124"/>
      <c r="IVH42"/>
      <c r="IVI42" s="124"/>
      <c r="IVJ42"/>
      <c r="IVK42" s="124"/>
      <c r="IVL42"/>
      <c r="IVM42" s="124"/>
      <c r="IVN42"/>
      <c r="IVO42" s="124"/>
      <c r="IVP42"/>
      <c r="IVQ42" s="124"/>
      <c r="IVR42"/>
      <c r="IVS42" s="124"/>
      <c r="IVT42"/>
      <c r="IVU42" s="124"/>
      <c r="IVV42"/>
      <c r="IVW42" s="124"/>
      <c r="IVX42"/>
      <c r="IVY42" s="124"/>
      <c r="IVZ42"/>
      <c r="IWA42" s="124"/>
      <c r="IWB42"/>
      <c r="IWC42" s="124"/>
      <c r="IWD42"/>
      <c r="IWE42" s="124"/>
      <c r="IWF42"/>
      <c r="IWG42" s="124"/>
      <c r="IWH42"/>
      <c r="IWI42" s="124"/>
      <c r="IWJ42"/>
      <c r="IWK42" s="124"/>
      <c r="IWL42"/>
      <c r="IWM42" s="124"/>
      <c r="IWN42"/>
      <c r="IWO42" s="124"/>
      <c r="IWP42"/>
      <c r="IWQ42" s="124"/>
      <c r="IWR42"/>
      <c r="IWS42" s="124"/>
      <c r="IWT42"/>
      <c r="IWU42" s="124"/>
      <c r="IWV42"/>
      <c r="IWW42" s="124"/>
      <c r="IWX42"/>
      <c r="IWY42" s="124"/>
      <c r="IWZ42"/>
      <c r="IXA42" s="124"/>
      <c r="IXB42"/>
      <c r="IXC42" s="124"/>
      <c r="IXD42"/>
      <c r="IXE42" s="124"/>
      <c r="IXF42"/>
      <c r="IXG42" s="124"/>
      <c r="IXH42"/>
      <c r="IXI42" s="124"/>
      <c r="IXJ42"/>
      <c r="IXK42" s="124"/>
      <c r="IXL42"/>
      <c r="IXM42" s="124"/>
      <c r="IXN42"/>
      <c r="IXO42" s="124"/>
      <c r="IXP42"/>
      <c r="IXQ42" s="124"/>
      <c r="IXR42"/>
      <c r="IXS42" s="124"/>
      <c r="IXT42"/>
      <c r="IXU42" s="124"/>
      <c r="IXV42"/>
      <c r="IXW42" s="124"/>
      <c r="IXX42"/>
      <c r="IXY42" s="124"/>
      <c r="IXZ42"/>
      <c r="IYA42" s="124"/>
      <c r="IYB42"/>
      <c r="IYC42" s="124"/>
      <c r="IYD42"/>
      <c r="IYE42" s="124"/>
      <c r="IYF42"/>
      <c r="IYG42" s="124"/>
      <c r="IYH42"/>
      <c r="IYI42" s="124"/>
      <c r="IYJ42"/>
      <c r="IYK42" s="124"/>
      <c r="IYL42"/>
      <c r="IYM42" s="124"/>
      <c r="IYN42"/>
      <c r="IYO42" s="124"/>
      <c r="IYP42"/>
      <c r="IYQ42" s="124"/>
      <c r="IYR42"/>
      <c r="IYS42" s="124"/>
      <c r="IYT42"/>
      <c r="IYU42" s="124"/>
      <c r="IYV42"/>
      <c r="IYW42" s="124"/>
      <c r="IYX42"/>
      <c r="IYY42" s="124"/>
      <c r="IYZ42"/>
      <c r="IZA42" s="124"/>
      <c r="IZB42"/>
      <c r="IZC42" s="124"/>
      <c r="IZD42"/>
      <c r="IZE42" s="124"/>
      <c r="IZF42"/>
      <c r="IZG42" s="124"/>
      <c r="IZH42"/>
      <c r="IZI42" s="124"/>
      <c r="IZJ42"/>
      <c r="IZK42" s="124"/>
      <c r="IZL42"/>
      <c r="IZM42" s="124"/>
      <c r="IZN42"/>
      <c r="IZO42" s="124"/>
      <c r="IZP42"/>
      <c r="IZQ42" s="124"/>
      <c r="IZR42"/>
      <c r="IZS42" s="124"/>
      <c r="IZT42"/>
      <c r="IZU42" s="124"/>
      <c r="IZV42"/>
      <c r="IZW42" s="124"/>
      <c r="IZX42"/>
      <c r="IZY42" s="124"/>
      <c r="IZZ42"/>
      <c r="JAA42" s="124"/>
      <c r="JAB42"/>
      <c r="JAC42" s="124"/>
      <c r="JAD42"/>
      <c r="JAE42" s="124"/>
      <c r="JAF42"/>
      <c r="JAG42" s="124"/>
      <c r="JAH42"/>
      <c r="JAI42" s="124"/>
      <c r="JAJ42"/>
      <c r="JAK42" s="124"/>
      <c r="JAL42"/>
      <c r="JAM42" s="124"/>
      <c r="JAN42"/>
      <c r="JAO42" s="124"/>
      <c r="JAP42"/>
      <c r="JAQ42" s="124"/>
      <c r="JAR42"/>
      <c r="JAS42" s="124"/>
      <c r="JAT42"/>
      <c r="JAU42" s="124"/>
      <c r="JAV42"/>
      <c r="JAW42" s="124"/>
      <c r="JAX42"/>
      <c r="JAY42" s="124"/>
      <c r="JAZ42"/>
      <c r="JBA42" s="124"/>
      <c r="JBB42"/>
      <c r="JBC42" s="124"/>
      <c r="JBD42"/>
      <c r="JBE42" s="124"/>
      <c r="JBF42"/>
      <c r="JBG42" s="124"/>
      <c r="JBH42"/>
      <c r="JBI42" s="124"/>
      <c r="JBJ42"/>
      <c r="JBK42" s="124"/>
      <c r="JBL42"/>
      <c r="JBM42" s="124"/>
      <c r="JBN42"/>
      <c r="JBO42" s="124"/>
      <c r="JBP42"/>
      <c r="JBQ42" s="124"/>
      <c r="JBR42"/>
      <c r="JBS42" s="124"/>
      <c r="JBT42"/>
      <c r="JBU42" s="124"/>
      <c r="JBV42"/>
      <c r="JBW42" s="124"/>
      <c r="JBX42"/>
      <c r="JBY42" s="124"/>
      <c r="JBZ42"/>
      <c r="JCA42" s="124"/>
      <c r="JCB42"/>
      <c r="JCC42" s="124"/>
      <c r="JCD42"/>
      <c r="JCE42" s="124"/>
      <c r="JCF42"/>
      <c r="JCG42" s="124"/>
      <c r="JCH42"/>
      <c r="JCI42" s="124"/>
      <c r="JCJ42"/>
      <c r="JCK42" s="124"/>
      <c r="JCL42"/>
      <c r="JCM42" s="124"/>
      <c r="JCN42"/>
      <c r="JCO42" s="124"/>
      <c r="JCP42"/>
      <c r="JCQ42" s="124"/>
      <c r="JCR42"/>
      <c r="JCS42" s="124"/>
      <c r="JCT42"/>
      <c r="JCU42" s="124"/>
      <c r="JCV42"/>
      <c r="JCW42" s="124"/>
      <c r="JCX42"/>
      <c r="JCY42" s="124"/>
      <c r="JCZ42"/>
      <c r="JDA42" s="124"/>
      <c r="JDB42"/>
      <c r="JDC42" s="124"/>
      <c r="JDD42"/>
      <c r="JDE42" s="124"/>
      <c r="JDF42"/>
      <c r="JDG42" s="124"/>
      <c r="JDH42"/>
      <c r="JDI42" s="124"/>
      <c r="JDJ42"/>
      <c r="JDK42" s="124"/>
      <c r="JDL42"/>
      <c r="JDM42" s="124"/>
      <c r="JDN42"/>
      <c r="JDO42" s="124"/>
      <c r="JDP42"/>
      <c r="JDQ42" s="124"/>
      <c r="JDR42"/>
      <c r="JDS42" s="124"/>
      <c r="JDT42"/>
      <c r="JDU42" s="124"/>
      <c r="JDV42"/>
      <c r="JDW42" s="124"/>
      <c r="JDX42"/>
      <c r="JDY42" s="124"/>
      <c r="JDZ42"/>
      <c r="JEA42" s="124"/>
      <c r="JEB42"/>
      <c r="JEC42" s="124"/>
      <c r="JED42"/>
      <c r="JEE42" s="124"/>
      <c r="JEF42"/>
      <c r="JEG42" s="124"/>
      <c r="JEH42"/>
      <c r="JEI42" s="124"/>
      <c r="JEJ42"/>
      <c r="JEK42" s="124"/>
      <c r="JEL42"/>
      <c r="JEM42" s="124"/>
      <c r="JEN42"/>
      <c r="JEO42" s="124"/>
      <c r="JEP42"/>
      <c r="JEQ42" s="124"/>
      <c r="JER42"/>
      <c r="JES42" s="124"/>
      <c r="JET42"/>
      <c r="JEU42" s="124"/>
      <c r="JEV42"/>
      <c r="JEW42" s="124"/>
      <c r="JEX42"/>
      <c r="JEY42" s="124"/>
      <c r="JEZ42"/>
      <c r="JFA42" s="124"/>
      <c r="JFB42"/>
      <c r="JFC42" s="124"/>
      <c r="JFD42"/>
      <c r="JFE42" s="124"/>
      <c r="JFF42"/>
      <c r="JFG42" s="124"/>
      <c r="JFH42"/>
      <c r="JFI42" s="124"/>
      <c r="JFJ42"/>
      <c r="JFK42" s="124"/>
      <c r="JFL42"/>
      <c r="JFM42" s="124"/>
      <c r="JFN42"/>
      <c r="JFO42" s="124"/>
      <c r="JFP42"/>
      <c r="JFQ42" s="124"/>
      <c r="JFR42"/>
      <c r="JFS42" s="124"/>
      <c r="JFT42"/>
      <c r="JFU42" s="124"/>
      <c r="JFV42"/>
      <c r="JFW42" s="124"/>
      <c r="JFX42"/>
      <c r="JFY42" s="124"/>
      <c r="JFZ42"/>
      <c r="JGA42" s="124"/>
      <c r="JGB42"/>
      <c r="JGC42" s="124"/>
      <c r="JGD42"/>
      <c r="JGE42" s="124"/>
      <c r="JGF42"/>
      <c r="JGG42" s="124"/>
      <c r="JGH42"/>
      <c r="JGI42" s="124"/>
      <c r="JGJ42"/>
      <c r="JGK42" s="124"/>
      <c r="JGL42"/>
      <c r="JGM42" s="124"/>
      <c r="JGN42"/>
      <c r="JGO42" s="124"/>
      <c r="JGP42"/>
      <c r="JGQ42" s="124"/>
      <c r="JGR42"/>
      <c r="JGS42" s="124"/>
      <c r="JGT42"/>
      <c r="JGU42" s="124"/>
      <c r="JGV42"/>
      <c r="JGW42" s="124"/>
      <c r="JGX42"/>
      <c r="JGY42" s="124"/>
      <c r="JGZ42"/>
      <c r="JHA42" s="124"/>
      <c r="JHB42"/>
      <c r="JHC42" s="124"/>
      <c r="JHD42"/>
      <c r="JHE42" s="124"/>
      <c r="JHF42"/>
      <c r="JHG42" s="124"/>
      <c r="JHH42"/>
      <c r="JHI42" s="124"/>
      <c r="JHJ42"/>
      <c r="JHK42" s="124"/>
      <c r="JHL42"/>
      <c r="JHM42" s="124"/>
      <c r="JHN42"/>
      <c r="JHO42" s="124"/>
      <c r="JHP42"/>
      <c r="JHQ42" s="124"/>
      <c r="JHR42"/>
      <c r="JHS42" s="124"/>
      <c r="JHT42"/>
      <c r="JHU42" s="124"/>
      <c r="JHV42"/>
      <c r="JHW42" s="124"/>
      <c r="JHX42"/>
      <c r="JHY42" s="124"/>
      <c r="JHZ42"/>
      <c r="JIA42" s="124"/>
      <c r="JIB42"/>
      <c r="JIC42" s="124"/>
      <c r="JID42"/>
      <c r="JIE42" s="124"/>
      <c r="JIF42"/>
      <c r="JIG42" s="124"/>
      <c r="JIH42"/>
      <c r="JII42" s="124"/>
      <c r="JIJ42"/>
      <c r="JIK42" s="124"/>
      <c r="JIL42"/>
      <c r="JIM42" s="124"/>
      <c r="JIN42"/>
      <c r="JIO42" s="124"/>
      <c r="JIP42"/>
      <c r="JIQ42" s="124"/>
      <c r="JIR42"/>
      <c r="JIS42" s="124"/>
      <c r="JIT42"/>
      <c r="JIU42" s="124"/>
      <c r="JIV42"/>
      <c r="JIW42" s="124"/>
      <c r="JIX42"/>
      <c r="JIY42" s="124"/>
      <c r="JIZ42"/>
      <c r="JJA42" s="124"/>
      <c r="JJB42"/>
      <c r="JJC42" s="124"/>
      <c r="JJD42"/>
      <c r="JJE42" s="124"/>
      <c r="JJF42"/>
      <c r="JJG42" s="124"/>
      <c r="JJH42"/>
      <c r="JJI42" s="124"/>
      <c r="JJJ42"/>
      <c r="JJK42" s="124"/>
      <c r="JJL42"/>
      <c r="JJM42" s="124"/>
      <c r="JJN42"/>
      <c r="JJO42" s="124"/>
      <c r="JJP42"/>
      <c r="JJQ42" s="124"/>
      <c r="JJR42"/>
      <c r="JJS42" s="124"/>
      <c r="JJT42"/>
      <c r="JJU42" s="124"/>
      <c r="JJV42"/>
      <c r="JJW42" s="124"/>
      <c r="JJX42"/>
      <c r="JJY42" s="124"/>
      <c r="JJZ42"/>
      <c r="JKA42" s="124"/>
      <c r="JKB42"/>
      <c r="JKC42" s="124"/>
      <c r="JKD42"/>
      <c r="JKE42" s="124"/>
      <c r="JKF42"/>
      <c r="JKG42" s="124"/>
      <c r="JKH42"/>
      <c r="JKI42" s="124"/>
      <c r="JKJ42"/>
      <c r="JKK42" s="124"/>
      <c r="JKL42"/>
      <c r="JKM42" s="124"/>
      <c r="JKN42"/>
      <c r="JKO42" s="124"/>
      <c r="JKP42"/>
      <c r="JKQ42" s="124"/>
      <c r="JKR42"/>
      <c r="JKS42" s="124"/>
      <c r="JKT42"/>
      <c r="JKU42" s="124"/>
      <c r="JKV42"/>
      <c r="JKW42" s="124"/>
      <c r="JKX42"/>
      <c r="JKY42" s="124"/>
      <c r="JKZ42"/>
      <c r="JLA42" s="124"/>
      <c r="JLB42"/>
      <c r="JLC42" s="124"/>
      <c r="JLD42"/>
      <c r="JLE42" s="124"/>
      <c r="JLF42"/>
      <c r="JLG42" s="124"/>
      <c r="JLH42"/>
      <c r="JLI42" s="124"/>
      <c r="JLJ42"/>
      <c r="JLK42" s="124"/>
      <c r="JLL42"/>
      <c r="JLM42" s="124"/>
      <c r="JLN42"/>
      <c r="JLO42" s="124"/>
      <c r="JLP42"/>
      <c r="JLQ42" s="124"/>
      <c r="JLR42"/>
      <c r="JLS42" s="124"/>
      <c r="JLT42"/>
      <c r="JLU42" s="124"/>
      <c r="JLV42"/>
      <c r="JLW42" s="124"/>
      <c r="JLX42"/>
      <c r="JLY42" s="124"/>
      <c r="JLZ42"/>
      <c r="JMA42" s="124"/>
      <c r="JMB42"/>
      <c r="JMC42" s="124"/>
      <c r="JMD42"/>
      <c r="JME42" s="124"/>
      <c r="JMF42"/>
      <c r="JMG42" s="124"/>
      <c r="JMH42"/>
      <c r="JMI42" s="124"/>
      <c r="JMJ42"/>
      <c r="JMK42" s="124"/>
      <c r="JML42"/>
      <c r="JMM42" s="124"/>
      <c r="JMN42"/>
      <c r="JMO42" s="124"/>
      <c r="JMP42"/>
      <c r="JMQ42" s="124"/>
      <c r="JMR42"/>
      <c r="JMS42" s="124"/>
      <c r="JMT42"/>
      <c r="JMU42" s="124"/>
      <c r="JMV42"/>
      <c r="JMW42" s="124"/>
      <c r="JMX42"/>
      <c r="JMY42" s="124"/>
      <c r="JMZ42"/>
      <c r="JNA42" s="124"/>
      <c r="JNB42"/>
      <c r="JNC42" s="124"/>
      <c r="JND42"/>
      <c r="JNE42" s="124"/>
      <c r="JNF42"/>
      <c r="JNG42" s="124"/>
      <c r="JNH42"/>
      <c r="JNI42" s="124"/>
      <c r="JNJ42"/>
      <c r="JNK42" s="124"/>
      <c r="JNL42"/>
      <c r="JNM42" s="124"/>
      <c r="JNN42"/>
      <c r="JNO42" s="124"/>
      <c r="JNP42"/>
      <c r="JNQ42" s="124"/>
      <c r="JNR42"/>
      <c r="JNS42" s="124"/>
      <c r="JNT42"/>
      <c r="JNU42" s="124"/>
      <c r="JNV42"/>
      <c r="JNW42" s="124"/>
      <c r="JNX42"/>
      <c r="JNY42" s="124"/>
      <c r="JNZ42"/>
      <c r="JOA42" s="124"/>
      <c r="JOB42"/>
      <c r="JOC42" s="124"/>
      <c r="JOD42"/>
      <c r="JOE42" s="124"/>
      <c r="JOF42"/>
      <c r="JOG42" s="124"/>
      <c r="JOH42"/>
      <c r="JOI42" s="124"/>
      <c r="JOJ42"/>
      <c r="JOK42" s="124"/>
      <c r="JOL42"/>
      <c r="JOM42" s="124"/>
      <c r="JON42"/>
      <c r="JOO42" s="124"/>
      <c r="JOP42"/>
      <c r="JOQ42" s="124"/>
      <c r="JOR42"/>
      <c r="JOS42" s="124"/>
      <c r="JOT42"/>
      <c r="JOU42" s="124"/>
      <c r="JOV42"/>
      <c r="JOW42" s="124"/>
      <c r="JOX42"/>
      <c r="JOY42" s="124"/>
      <c r="JOZ42"/>
      <c r="JPA42" s="124"/>
      <c r="JPB42"/>
      <c r="JPC42" s="124"/>
      <c r="JPD42"/>
      <c r="JPE42" s="124"/>
      <c r="JPF42"/>
      <c r="JPG42" s="124"/>
      <c r="JPH42"/>
      <c r="JPI42" s="124"/>
      <c r="JPJ42"/>
      <c r="JPK42" s="124"/>
      <c r="JPL42"/>
      <c r="JPM42" s="124"/>
      <c r="JPN42"/>
      <c r="JPO42" s="124"/>
      <c r="JPP42"/>
      <c r="JPQ42" s="124"/>
      <c r="JPR42"/>
      <c r="JPS42" s="124"/>
      <c r="JPT42"/>
      <c r="JPU42" s="124"/>
      <c r="JPV42"/>
      <c r="JPW42" s="124"/>
      <c r="JPX42"/>
      <c r="JPY42" s="124"/>
      <c r="JPZ42"/>
      <c r="JQA42" s="124"/>
      <c r="JQB42"/>
      <c r="JQC42" s="124"/>
      <c r="JQD42"/>
      <c r="JQE42" s="124"/>
      <c r="JQF42"/>
      <c r="JQG42" s="124"/>
      <c r="JQH42"/>
      <c r="JQI42" s="124"/>
      <c r="JQJ42"/>
      <c r="JQK42" s="124"/>
      <c r="JQL42"/>
      <c r="JQM42" s="124"/>
      <c r="JQN42"/>
      <c r="JQO42" s="124"/>
      <c r="JQP42"/>
      <c r="JQQ42" s="124"/>
      <c r="JQR42"/>
      <c r="JQS42" s="124"/>
      <c r="JQT42"/>
      <c r="JQU42" s="124"/>
      <c r="JQV42"/>
      <c r="JQW42" s="124"/>
      <c r="JQX42"/>
      <c r="JQY42" s="124"/>
      <c r="JQZ42"/>
      <c r="JRA42" s="124"/>
      <c r="JRB42"/>
      <c r="JRC42" s="124"/>
      <c r="JRD42"/>
      <c r="JRE42" s="124"/>
      <c r="JRF42"/>
      <c r="JRG42" s="124"/>
      <c r="JRH42"/>
      <c r="JRI42" s="124"/>
      <c r="JRJ42"/>
      <c r="JRK42" s="124"/>
      <c r="JRL42"/>
      <c r="JRM42" s="124"/>
      <c r="JRN42"/>
      <c r="JRO42" s="124"/>
      <c r="JRP42"/>
      <c r="JRQ42" s="124"/>
      <c r="JRR42"/>
      <c r="JRS42" s="124"/>
      <c r="JRT42"/>
      <c r="JRU42" s="124"/>
      <c r="JRV42"/>
      <c r="JRW42" s="124"/>
      <c r="JRX42"/>
      <c r="JRY42" s="124"/>
      <c r="JRZ42"/>
      <c r="JSA42" s="124"/>
      <c r="JSB42"/>
      <c r="JSC42" s="124"/>
      <c r="JSD42"/>
      <c r="JSE42" s="124"/>
      <c r="JSF42"/>
      <c r="JSG42" s="124"/>
      <c r="JSH42"/>
      <c r="JSI42" s="124"/>
      <c r="JSJ42"/>
      <c r="JSK42" s="124"/>
      <c r="JSL42"/>
      <c r="JSM42" s="124"/>
      <c r="JSN42"/>
      <c r="JSO42" s="124"/>
      <c r="JSP42"/>
      <c r="JSQ42" s="124"/>
      <c r="JSR42"/>
      <c r="JSS42" s="124"/>
      <c r="JST42"/>
      <c r="JSU42" s="124"/>
      <c r="JSV42"/>
      <c r="JSW42" s="124"/>
      <c r="JSX42"/>
      <c r="JSY42" s="124"/>
      <c r="JSZ42"/>
      <c r="JTA42" s="124"/>
      <c r="JTB42"/>
      <c r="JTC42" s="124"/>
      <c r="JTD42"/>
      <c r="JTE42" s="124"/>
      <c r="JTF42"/>
      <c r="JTG42" s="124"/>
      <c r="JTH42"/>
      <c r="JTI42" s="124"/>
      <c r="JTJ42"/>
      <c r="JTK42" s="124"/>
      <c r="JTL42"/>
      <c r="JTM42" s="124"/>
      <c r="JTN42"/>
      <c r="JTO42" s="124"/>
      <c r="JTP42"/>
      <c r="JTQ42" s="124"/>
      <c r="JTR42"/>
      <c r="JTS42" s="124"/>
      <c r="JTT42"/>
      <c r="JTU42" s="124"/>
      <c r="JTV42"/>
      <c r="JTW42" s="124"/>
      <c r="JTX42"/>
      <c r="JTY42" s="124"/>
      <c r="JTZ42"/>
      <c r="JUA42" s="124"/>
      <c r="JUB42"/>
      <c r="JUC42" s="124"/>
      <c r="JUD42"/>
      <c r="JUE42" s="124"/>
      <c r="JUF42"/>
      <c r="JUG42" s="124"/>
      <c r="JUH42"/>
      <c r="JUI42" s="124"/>
      <c r="JUJ42"/>
      <c r="JUK42" s="124"/>
      <c r="JUL42"/>
      <c r="JUM42" s="124"/>
      <c r="JUN42"/>
      <c r="JUO42" s="124"/>
      <c r="JUP42"/>
      <c r="JUQ42" s="124"/>
      <c r="JUR42"/>
      <c r="JUS42" s="124"/>
      <c r="JUT42"/>
      <c r="JUU42" s="124"/>
      <c r="JUV42"/>
      <c r="JUW42" s="124"/>
      <c r="JUX42"/>
      <c r="JUY42" s="124"/>
      <c r="JUZ42"/>
      <c r="JVA42" s="124"/>
      <c r="JVB42"/>
      <c r="JVC42" s="124"/>
      <c r="JVD42"/>
      <c r="JVE42" s="124"/>
      <c r="JVF42"/>
      <c r="JVG42" s="124"/>
      <c r="JVH42"/>
      <c r="JVI42" s="124"/>
      <c r="JVJ42"/>
      <c r="JVK42" s="124"/>
      <c r="JVL42"/>
      <c r="JVM42" s="124"/>
      <c r="JVN42"/>
      <c r="JVO42" s="124"/>
      <c r="JVP42"/>
      <c r="JVQ42" s="124"/>
      <c r="JVR42"/>
      <c r="JVS42" s="124"/>
      <c r="JVT42"/>
      <c r="JVU42" s="124"/>
      <c r="JVV42"/>
      <c r="JVW42" s="124"/>
      <c r="JVX42"/>
      <c r="JVY42" s="124"/>
      <c r="JVZ42"/>
      <c r="JWA42" s="124"/>
      <c r="JWB42"/>
      <c r="JWC42" s="124"/>
      <c r="JWD42"/>
      <c r="JWE42" s="124"/>
      <c r="JWF42"/>
      <c r="JWG42" s="124"/>
      <c r="JWH42"/>
      <c r="JWI42" s="124"/>
      <c r="JWJ42"/>
      <c r="JWK42" s="124"/>
      <c r="JWL42"/>
      <c r="JWM42" s="124"/>
      <c r="JWN42"/>
      <c r="JWO42" s="124"/>
      <c r="JWP42"/>
      <c r="JWQ42" s="124"/>
      <c r="JWR42"/>
      <c r="JWS42" s="124"/>
      <c r="JWT42"/>
      <c r="JWU42" s="124"/>
      <c r="JWV42"/>
      <c r="JWW42" s="124"/>
      <c r="JWX42"/>
      <c r="JWY42" s="124"/>
      <c r="JWZ42"/>
      <c r="JXA42" s="124"/>
      <c r="JXB42"/>
      <c r="JXC42" s="124"/>
      <c r="JXD42"/>
      <c r="JXE42" s="124"/>
      <c r="JXF42"/>
      <c r="JXG42" s="124"/>
      <c r="JXH42"/>
      <c r="JXI42" s="124"/>
      <c r="JXJ42"/>
      <c r="JXK42" s="124"/>
      <c r="JXL42"/>
      <c r="JXM42" s="124"/>
      <c r="JXN42"/>
      <c r="JXO42" s="124"/>
      <c r="JXP42"/>
      <c r="JXQ42" s="124"/>
      <c r="JXR42"/>
      <c r="JXS42" s="124"/>
      <c r="JXT42"/>
      <c r="JXU42" s="124"/>
      <c r="JXV42"/>
      <c r="JXW42" s="124"/>
      <c r="JXX42"/>
      <c r="JXY42" s="124"/>
      <c r="JXZ42"/>
      <c r="JYA42" s="124"/>
      <c r="JYB42"/>
      <c r="JYC42" s="124"/>
      <c r="JYD42"/>
      <c r="JYE42" s="124"/>
      <c r="JYF42"/>
      <c r="JYG42" s="124"/>
      <c r="JYH42"/>
      <c r="JYI42" s="124"/>
      <c r="JYJ42"/>
      <c r="JYK42" s="124"/>
      <c r="JYL42"/>
      <c r="JYM42" s="124"/>
      <c r="JYN42"/>
      <c r="JYO42" s="124"/>
      <c r="JYP42"/>
      <c r="JYQ42" s="124"/>
      <c r="JYR42"/>
      <c r="JYS42" s="124"/>
      <c r="JYT42"/>
      <c r="JYU42" s="124"/>
      <c r="JYV42"/>
      <c r="JYW42" s="124"/>
      <c r="JYX42"/>
      <c r="JYY42" s="124"/>
      <c r="JYZ42"/>
      <c r="JZA42" s="124"/>
      <c r="JZB42"/>
      <c r="JZC42" s="124"/>
      <c r="JZD42"/>
      <c r="JZE42" s="124"/>
      <c r="JZF42"/>
      <c r="JZG42" s="124"/>
      <c r="JZH42"/>
      <c r="JZI42" s="124"/>
      <c r="JZJ42"/>
      <c r="JZK42" s="124"/>
      <c r="JZL42"/>
      <c r="JZM42" s="124"/>
      <c r="JZN42"/>
      <c r="JZO42" s="124"/>
      <c r="JZP42"/>
      <c r="JZQ42" s="124"/>
      <c r="JZR42"/>
      <c r="JZS42" s="124"/>
      <c r="JZT42"/>
      <c r="JZU42" s="124"/>
      <c r="JZV42"/>
      <c r="JZW42" s="124"/>
      <c r="JZX42"/>
      <c r="JZY42" s="124"/>
      <c r="JZZ42"/>
      <c r="KAA42" s="124"/>
      <c r="KAB42"/>
      <c r="KAC42" s="124"/>
      <c r="KAD42"/>
      <c r="KAE42" s="124"/>
      <c r="KAF42"/>
      <c r="KAG42" s="124"/>
      <c r="KAH42"/>
      <c r="KAI42" s="124"/>
      <c r="KAJ42"/>
      <c r="KAK42" s="124"/>
      <c r="KAL42"/>
      <c r="KAM42" s="124"/>
      <c r="KAN42"/>
      <c r="KAO42" s="124"/>
      <c r="KAP42"/>
      <c r="KAQ42" s="124"/>
      <c r="KAR42"/>
      <c r="KAS42" s="124"/>
      <c r="KAT42"/>
      <c r="KAU42" s="124"/>
      <c r="KAV42"/>
      <c r="KAW42" s="124"/>
      <c r="KAX42"/>
      <c r="KAY42" s="124"/>
      <c r="KAZ42"/>
      <c r="KBA42" s="124"/>
      <c r="KBB42"/>
      <c r="KBC42" s="124"/>
      <c r="KBD42"/>
      <c r="KBE42" s="124"/>
      <c r="KBF42"/>
      <c r="KBG42" s="124"/>
      <c r="KBH42"/>
      <c r="KBI42" s="124"/>
      <c r="KBJ42"/>
      <c r="KBK42" s="124"/>
      <c r="KBL42"/>
      <c r="KBM42" s="124"/>
      <c r="KBN42"/>
      <c r="KBO42" s="124"/>
      <c r="KBP42"/>
      <c r="KBQ42" s="124"/>
      <c r="KBR42"/>
      <c r="KBS42" s="124"/>
      <c r="KBT42"/>
      <c r="KBU42" s="124"/>
      <c r="KBV42"/>
      <c r="KBW42" s="124"/>
      <c r="KBX42"/>
      <c r="KBY42" s="124"/>
      <c r="KBZ42"/>
      <c r="KCA42" s="124"/>
      <c r="KCB42"/>
      <c r="KCC42" s="124"/>
      <c r="KCD42"/>
      <c r="KCE42" s="124"/>
      <c r="KCF42"/>
      <c r="KCG42" s="124"/>
      <c r="KCH42"/>
      <c r="KCI42" s="124"/>
      <c r="KCJ42"/>
      <c r="KCK42" s="124"/>
      <c r="KCL42"/>
      <c r="KCM42" s="124"/>
      <c r="KCN42"/>
      <c r="KCO42" s="124"/>
      <c r="KCP42"/>
      <c r="KCQ42" s="124"/>
      <c r="KCR42"/>
      <c r="KCS42" s="124"/>
      <c r="KCT42"/>
      <c r="KCU42" s="124"/>
      <c r="KCV42"/>
      <c r="KCW42" s="124"/>
      <c r="KCX42"/>
      <c r="KCY42" s="124"/>
      <c r="KCZ42"/>
      <c r="KDA42" s="124"/>
      <c r="KDB42"/>
      <c r="KDC42" s="124"/>
      <c r="KDD42"/>
      <c r="KDE42" s="124"/>
      <c r="KDF42"/>
      <c r="KDG42" s="124"/>
      <c r="KDH42"/>
      <c r="KDI42" s="124"/>
      <c r="KDJ42"/>
      <c r="KDK42" s="124"/>
      <c r="KDL42"/>
      <c r="KDM42" s="124"/>
      <c r="KDN42"/>
      <c r="KDO42" s="124"/>
      <c r="KDP42"/>
      <c r="KDQ42" s="124"/>
      <c r="KDR42"/>
      <c r="KDS42" s="124"/>
      <c r="KDT42"/>
      <c r="KDU42" s="124"/>
      <c r="KDV42"/>
      <c r="KDW42" s="124"/>
      <c r="KDX42"/>
      <c r="KDY42" s="124"/>
      <c r="KDZ42"/>
      <c r="KEA42" s="124"/>
      <c r="KEB42"/>
      <c r="KEC42" s="124"/>
      <c r="KED42"/>
      <c r="KEE42" s="124"/>
      <c r="KEF42"/>
      <c r="KEG42" s="124"/>
      <c r="KEH42"/>
      <c r="KEI42" s="124"/>
      <c r="KEJ42"/>
      <c r="KEK42" s="124"/>
      <c r="KEL42"/>
      <c r="KEM42" s="124"/>
      <c r="KEN42"/>
      <c r="KEO42" s="124"/>
      <c r="KEP42"/>
      <c r="KEQ42" s="124"/>
      <c r="KER42"/>
      <c r="KES42" s="124"/>
      <c r="KET42"/>
      <c r="KEU42" s="124"/>
      <c r="KEV42"/>
      <c r="KEW42" s="124"/>
      <c r="KEX42"/>
      <c r="KEY42" s="124"/>
      <c r="KEZ42"/>
      <c r="KFA42" s="124"/>
      <c r="KFB42"/>
      <c r="KFC42" s="124"/>
      <c r="KFD42"/>
      <c r="KFE42" s="124"/>
      <c r="KFF42"/>
      <c r="KFG42" s="124"/>
      <c r="KFH42"/>
      <c r="KFI42" s="124"/>
      <c r="KFJ42"/>
      <c r="KFK42" s="124"/>
      <c r="KFL42"/>
      <c r="KFM42" s="124"/>
      <c r="KFN42"/>
      <c r="KFO42" s="124"/>
      <c r="KFP42"/>
      <c r="KFQ42" s="124"/>
      <c r="KFR42"/>
      <c r="KFS42" s="124"/>
      <c r="KFT42"/>
      <c r="KFU42" s="124"/>
      <c r="KFV42"/>
      <c r="KFW42" s="124"/>
      <c r="KFX42"/>
      <c r="KFY42" s="124"/>
      <c r="KFZ42"/>
      <c r="KGA42" s="124"/>
      <c r="KGB42"/>
      <c r="KGC42" s="124"/>
      <c r="KGD42"/>
      <c r="KGE42" s="124"/>
      <c r="KGF42"/>
      <c r="KGG42" s="124"/>
      <c r="KGH42"/>
      <c r="KGI42" s="124"/>
      <c r="KGJ42"/>
      <c r="KGK42" s="124"/>
      <c r="KGL42"/>
      <c r="KGM42" s="124"/>
      <c r="KGN42"/>
      <c r="KGO42" s="124"/>
      <c r="KGP42"/>
      <c r="KGQ42" s="124"/>
      <c r="KGR42"/>
      <c r="KGS42" s="124"/>
      <c r="KGT42"/>
      <c r="KGU42" s="124"/>
      <c r="KGV42"/>
      <c r="KGW42" s="124"/>
      <c r="KGX42"/>
      <c r="KGY42" s="124"/>
      <c r="KGZ42"/>
      <c r="KHA42" s="124"/>
      <c r="KHB42"/>
      <c r="KHC42" s="124"/>
      <c r="KHD42"/>
      <c r="KHE42" s="124"/>
      <c r="KHF42"/>
      <c r="KHG42" s="124"/>
      <c r="KHH42"/>
      <c r="KHI42" s="124"/>
      <c r="KHJ42"/>
      <c r="KHK42" s="124"/>
      <c r="KHL42"/>
      <c r="KHM42" s="124"/>
      <c r="KHN42"/>
      <c r="KHO42" s="124"/>
      <c r="KHP42"/>
      <c r="KHQ42" s="124"/>
      <c r="KHR42"/>
      <c r="KHS42" s="124"/>
      <c r="KHT42"/>
      <c r="KHU42" s="124"/>
      <c r="KHV42"/>
      <c r="KHW42" s="124"/>
      <c r="KHX42"/>
      <c r="KHY42" s="124"/>
      <c r="KHZ42"/>
      <c r="KIA42" s="124"/>
      <c r="KIB42"/>
      <c r="KIC42" s="124"/>
      <c r="KID42"/>
      <c r="KIE42" s="124"/>
      <c r="KIF42"/>
      <c r="KIG42" s="124"/>
      <c r="KIH42"/>
      <c r="KII42" s="124"/>
      <c r="KIJ42"/>
      <c r="KIK42" s="124"/>
      <c r="KIL42"/>
      <c r="KIM42" s="124"/>
      <c r="KIN42"/>
      <c r="KIO42" s="124"/>
      <c r="KIP42"/>
      <c r="KIQ42" s="124"/>
      <c r="KIR42"/>
      <c r="KIS42" s="124"/>
      <c r="KIT42"/>
      <c r="KIU42" s="124"/>
      <c r="KIV42"/>
      <c r="KIW42" s="124"/>
      <c r="KIX42"/>
      <c r="KIY42" s="124"/>
      <c r="KIZ42"/>
      <c r="KJA42" s="124"/>
      <c r="KJB42"/>
      <c r="KJC42" s="124"/>
      <c r="KJD42"/>
      <c r="KJE42" s="124"/>
      <c r="KJF42"/>
      <c r="KJG42" s="124"/>
      <c r="KJH42"/>
      <c r="KJI42" s="124"/>
      <c r="KJJ42"/>
      <c r="KJK42" s="124"/>
      <c r="KJL42"/>
      <c r="KJM42" s="124"/>
      <c r="KJN42"/>
      <c r="KJO42" s="124"/>
      <c r="KJP42"/>
      <c r="KJQ42" s="124"/>
      <c r="KJR42"/>
      <c r="KJS42" s="124"/>
      <c r="KJT42"/>
      <c r="KJU42" s="124"/>
      <c r="KJV42"/>
      <c r="KJW42" s="124"/>
      <c r="KJX42"/>
      <c r="KJY42" s="124"/>
      <c r="KJZ42"/>
      <c r="KKA42" s="124"/>
      <c r="KKB42"/>
      <c r="KKC42" s="124"/>
      <c r="KKD42"/>
      <c r="KKE42" s="124"/>
      <c r="KKF42"/>
      <c r="KKG42" s="124"/>
      <c r="KKH42"/>
      <c r="KKI42" s="124"/>
      <c r="KKJ42"/>
      <c r="KKK42" s="124"/>
      <c r="KKL42"/>
      <c r="KKM42" s="124"/>
      <c r="KKN42"/>
      <c r="KKO42" s="124"/>
      <c r="KKP42"/>
      <c r="KKQ42" s="124"/>
      <c r="KKR42"/>
      <c r="KKS42" s="124"/>
      <c r="KKT42"/>
      <c r="KKU42" s="124"/>
      <c r="KKV42"/>
      <c r="KKW42" s="124"/>
      <c r="KKX42"/>
      <c r="KKY42" s="124"/>
      <c r="KKZ42"/>
      <c r="KLA42" s="124"/>
      <c r="KLB42"/>
      <c r="KLC42" s="124"/>
      <c r="KLD42"/>
      <c r="KLE42" s="124"/>
      <c r="KLF42"/>
      <c r="KLG42" s="124"/>
      <c r="KLH42"/>
      <c r="KLI42" s="124"/>
      <c r="KLJ42"/>
      <c r="KLK42" s="124"/>
      <c r="KLL42"/>
      <c r="KLM42" s="124"/>
      <c r="KLN42"/>
      <c r="KLO42" s="124"/>
      <c r="KLP42"/>
      <c r="KLQ42" s="124"/>
      <c r="KLR42"/>
      <c r="KLS42" s="124"/>
      <c r="KLT42"/>
      <c r="KLU42" s="124"/>
      <c r="KLV42"/>
      <c r="KLW42" s="124"/>
      <c r="KLX42"/>
      <c r="KLY42" s="124"/>
      <c r="KLZ42"/>
      <c r="KMA42" s="124"/>
      <c r="KMB42"/>
      <c r="KMC42" s="124"/>
      <c r="KMD42"/>
      <c r="KME42" s="124"/>
      <c r="KMF42"/>
      <c r="KMG42" s="124"/>
      <c r="KMH42"/>
      <c r="KMI42" s="124"/>
      <c r="KMJ42"/>
      <c r="KMK42" s="124"/>
      <c r="KML42"/>
      <c r="KMM42" s="124"/>
      <c r="KMN42"/>
      <c r="KMO42" s="124"/>
      <c r="KMP42"/>
      <c r="KMQ42" s="124"/>
      <c r="KMR42"/>
      <c r="KMS42" s="124"/>
      <c r="KMT42"/>
      <c r="KMU42" s="124"/>
      <c r="KMV42"/>
      <c r="KMW42" s="124"/>
      <c r="KMX42"/>
      <c r="KMY42" s="124"/>
      <c r="KMZ42"/>
      <c r="KNA42" s="124"/>
      <c r="KNB42"/>
      <c r="KNC42" s="124"/>
      <c r="KND42"/>
      <c r="KNE42" s="124"/>
      <c r="KNF42"/>
      <c r="KNG42" s="124"/>
      <c r="KNH42"/>
      <c r="KNI42" s="124"/>
      <c r="KNJ42"/>
      <c r="KNK42" s="124"/>
      <c r="KNL42"/>
      <c r="KNM42" s="124"/>
      <c r="KNN42"/>
      <c r="KNO42" s="124"/>
      <c r="KNP42"/>
      <c r="KNQ42" s="124"/>
      <c r="KNR42"/>
      <c r="KNS42" s="124"/>
      <c r="KNT42"/>
      <c r="KNU42" s="124"/>
      <c r="KNV42"/>
      <c r="KNW42" s="124"/>
      <c r="KNX42"/>
      <c r="KNY42" s="124"/>
      <c r="KNZ42"/>
      <c r="KOA42" s="124"/>
      <c r="KOB42"/>
      <c r="KOC42" s="124"/>
      <c r="KOD42"/>
      <c r="KOE42" s="124"/>
      <c r="KOF42"/>
      <c r="KOG42" s="124"/>
      <c r="KOH42"/>
      <c r="KOI42" s="124"/>
      <c r="KOJ42"/>
      <c r="KOK42" s="124"/>
      <c r="KOL42"/>
      <c r="KOM42" s="124"/>
      <c r="KON42"/>
      <c r="KOO42" s="124"/>
      <c r="KOP42"/>
      <c r="KOQ42" s="124"/>
      <c r="KOR42"/>
      <c r="KOS42" s="124"/>
      <c r="KOT42"/>
      <c r="KOU42" s="124"/>
      <c r="KOV42"/>
      <c r="KOW42" s="124"/>
      <c r="KOX42"/>
      <c r="KOY42" s="124"/>
      <c r="KOZ42"/>
      <c r="KPA42" s="124"/>
      <c r="KPB42"/>
      <c r="KPC42" s="124"/>
      <c r="KPD42"/>
      <c r="KPE42" s="124"/>
      <c r="KPF42"/>
      <c r="KPG42" s="124"/>
      <c r="KPH42"/>
      <c r="KPI42" s="124"/>
      <c r="KPJ42"/>
      <c r="KPK42" s="124"/>
      <c r="KPL42"/>
      <c r="KPM42" s="124"/>
      <c r="KPN42"/>
      <c r="KPO42" s="124"/>
      <c r="KPP42"/>
      <c r="KPQ42" s="124"/>
      <c r="KPR42"/>
      <c r="KPS42" s="124"/>
      <c r="KPT42"/>
      <c r="KPU42" s="124"/>
      <c r="KPV42"/>
      <c r="KPW42" s="124"/>
      <c r="KPX42"/>
      <c r="KPY42" s="124"/>
      <c r="KPZ42"/>
      <c r="KQA42" s="124"/>
      <c r="KQB42"/>
      <c r="KQC42" s="124"/>
      <c r="KQD42"/>
      <c r="KQE42" s="124"/>
      <c r="KQF42"/>
      <c r="KQG42" s="124"/>
      <c r="KQH42"/>
      <c r="KQI42" s="124"/>
      <c r="KQJ42"/>
      <c r="KQK42" s="124"/>
      <c r="KQL42"/>
      <c r="KQM42" s="124"/>
      <c r="KQN42"/>
      <c r="KQO42" s="124"/>
      <c r="KQP42"/>
      <c r="KQQ42" s="124"/>
      <c r="KQR42"/>
      <c r="KQS42" s="124"/>
      <c r="KQT42"/>
      <c r="KQU42" s="124"/>
      <c r="KQV42"/>
      <c r="KQW42" s="124"/>
      <c r="KQX42"/>
      <c r="KQY42" s="124"/>
      <c r="KQZ42"/>
      <c r="KRA42" s="124"/>
      <c r="KRB42"/>
      <c r="KRC42" s="124"/>
      <c r="KRD42"/>
      <c r="KRE42" s="124"/>
      <c r="KRF42"/>
      <c r="KRG42" s="124"/>
      <c r="KRH42"/>
      <c r="KRI42" s="124"/>
      <c r="KRJ42"/>
      <c r="KRK42" s="124"/>
      <c r="KRL42"/>
      <c r="KRM42" s="124"/>
      <c r="KRN42"/>
      <c r="KRO42" s="124"/>
      <c r="KRP42"/>
      <c r="KRQ42" s="124"/>
      <c r="KRR42"/>
      <c r="KRS42" s="124"/>
      <c r="KRT42"/>
      <c r="KRU42" s="124"/>
      <c r="KRV42"/>
      <c r="KRW42" s="124"/>
      <c r="KRX42"/>
      <c r="KRY42" s="124"/>
      <c r="KRZ42"/>
      <c r="KSA42" s="124"/>
      <c r="KSB42"/>
      <c r="KSC42" s="124"/>
      <c r="KSD42"/>
      <c r="KSE42" s="124"/>
      <c r="KSF42"/>
      <c r="KSG42" s="124"/>
      <c r="KSH42"/>
      <c r="KSI42" s="124"/>
      <c r="KSJ42"/>
      <c r="KSK42" s="124"/>
      <c r="KSL42"/>
      <c r="KSM42" s="124"/>
      <c r="KSN42"/>
      <c r="KSO42" s="124"/>
      <c r="KSP42"/>
      <c r="KSQ42" s="124"/>
      <c r="KSR42"/>
      <c r="KSS42" s="124"/>
      <c r="KST42"/>
      <c r="KSU42" s="124"/>
      <c r="KSV42"/>
      <c r="KSW42" s="124"/>
      <c r="KSX42"/>
      <c r="KSY42" s="124"/>
      <c r="KSZ42"/>
      <c r="KTA42" s="124"/>
      <c r="KTB42"/>
      <c r="KTC42" s="124"/>
      <c r="KTD42"/>
      <c r="KTE42" s="124"/>
      <c r="KTF42"/>
      <c r="KTG42" s="124"/>
      <c r="KTH42"/>
      <c r="KTI42" s="124"/>
      <c r="KTJ42"/>
      <c r="KTK42" s="124"/>
      <c r="KTL42"/>
      <c r="KTM42" s="124"/>
      <c r="KTN42"/>
      <c r="KTO42" s="124"/>
      <c r="KTP42"/>
      <c r="KTQ42" s="124"/>
      <c r="KTR42"/>
      <c r="KTS42" s="124"/>
      <c r="KTT42"/>
      <c r="KTU42" s="124"/>
      <c r="KTV42"/>
      <c r="KTW42" s="124"/>
      <c r="KTX42"/>
      <c r="KTY42" s="124"/>
      <c r="KTZ42"/>
      <c r="KUA42" s="124"/>
      <c r="KUB42"/>
      <c r="KUC42" s="124"/>
      <c r="KUD42"/>
      <c r="KUE42" s="124"/>
      <c r="KUF42"/>
      <c r="KUG42" s="124"/>
      <c r="KUH42"/>
      <c r="KUI42" s="124"/>
      <c r="KUJ42"/>
      <c r="KUK42" s="124"/>
      <c r="KUL42"/>
      <c r="KUM42" s="124"/>
      <c r="KUN42"/>
      <c r="KUO42" s="124"/>
      <c r="KUP42"/>
      <c r="KUQ42" s="124"/>
      <c r="KUR42"/>
      <c r="KUS42" s="124"/>
      <c r="KUT42"/>
      <c r="KUU42" s="124"/>
      <c r="KUV42"/>
      <c r="KUW42" s="124"/>
      <c r="KUX42"/>
      <c r="KUY42" s="124"/>
      <c r="KUZ42"/>
      <c r="KVA42" s="124"/>
      <c r="KVB42"/>
      <c r="KVC42" s="124"/>
      <c r="KVD42"/>
      <c r="KVE42" s="124"/>
      <c r="KVF42"/>
      <c r="KVG42" s="124"/>
      <c r="KVH42"/>
      <c r="KVI42" s="124"/>
      <c r="KVJ42"/>
      <c r="KVK42" s="124"/>
      <c r="KVL42"/>
      <c r="KVM42" s="124"/>
      <c r="KVN42"/>
      <c r="KVO42" s="124"/>
      <c r="KVP42"/>
      <c r="KVQ42" s="124"/>
      <c r="KVR42"/>
      <c r="KVS42" s="124"/>
      <c r="KVT42"/>
      <c r="KVU42" s="124"/>
      <c r="KVV42"/>
      <c r="KVW42" s="124"/>
      <c r="KVX42"/>
      <c r="KVY42" s="124"/>
      <c r="KVZ42"/>
      <c r="KWA42" s="124"/>
      <c r="KWB42"/>
      <c r="KWC42" s="124"/>
      <c r="KWD42"/>
      <c r="KWE42" s="124"/>
      <c r="KWF42"/>
      <c r="KWG42" s="124"/>
      <c r="KWH42"/>
      <c r="KWI42" s="124"/>
      <c r="KWJ42"/>
      <c r="KWK42" s="124"/>
      <c r="KWL42"/>
      <c r="KWM42" s="124"/>
      <c r="KWN42"/>
      <c r="KWO42" s="124"/>
      <c r="KWP42"/>
      <c r="KWQ42" s="124"/>
      <c r="KWR42"/>
      <c r="KWS42" s="124"/>
      <c r="KWT42"/>
      <c r="KWU42" s="124"/>
      <c r="KWV42"/>
      <c r="KWW42" s="124"/>
      <c r="KWX42"/>
      <c r="KWY42" s="124"/>
      <c r="KWZ42"/>
      <c r="KXA42" s="124"/>
      <c r="KXB42"/>
      <c r="KXC42" s="124"/>
      <c r="KXD42"/>
      <c r="KXE42" s="124"/>
      <c r="KXF42"/>
      <c r="KXG42" s="124"/>
      <c r="KXH42"/>
      <c r="KXI42" s="124"/>
      <c r="KXJ42"/>
      <c r="KXK42" s="124"/>
      <c r="KXL42"/>
      <c r="KXM42" s="124"/>
      <c r="KXN42"/>
      <c r="KXO42" s="124"/>
      <c r="KXP42"/>
      <c r="KXQ42" s="124"/>
      <c r="KXR42"/>
      <c r="KXS42" s="124"/>
      <c r="KXT42"/>
      <c r="KXU42" s="124"/>
      <c r="KXV42"/>
      <c r="KXW42" s="124"/>
      <c r="KXX42"/>
      <c r="KXY42" s="124"/>
      <c r="KXZ42"/>
      <c r="KYA42" s="124"/>
      <c r="KYB42"/>
      <c r="KYC42" s="124"/>
      <c r="KYD42"/>
      <c r="KYE42" s="124"/>
      <c r="KYF42"/>
      <c r="KYG42" s="124"/>
      <c r="KYH42"/>
      <c r="KYI42" s="124"/>
      <c r="KYJ42"/>
      <c r="KYK42" s="124"/>
      <c r="KYL42"/>
      <c r="KYM42" s="124"/>
      <c r="KYN42"/>
      <c r="KYO42" s="124"/>
      <c r="KYP42"/>
      <c r="KYQ42" s="124"/>
      <c r="KYR42"/>
      <c r="KYS42" s="124"/>
      <c r="KYT42"/>
      <c r="KYU42" s="124"/>
      <c r="KYV42"/>
      <c r="KYW42" s="124"/>
      <c r="KYX42"/>
      <c r="KYY42" s="124"/>
      <c r="KYZ42"/>
      <c r="KZA42" s="124"/>
      <c r="KZB42"/>
      <c r="KZC42" s="124"/>
      <c r="KZD42"/>
      <c r="KZE42" s="124"/>
      <c r="KZF42"/>
      <c r="KZG42" s="124"/>
      <c r="KZH42"/>
      <c r="KZI42" s="124"/>
      <c r="KZJ42"/>
      <c r="KZK42" s="124"/>
      <c r="KZL42"/>
      <c r="KZM42" s="124"/>
      <c r="KZN42"/>
      <c r="KZO42" s="124"/>
      <c r="KZP42"/>
      <c r="KZQ42" s="124"/>
      <c r="KZR42"/>
      <c r="KZS42" s="124"/>
      <c r="KZT42"/>
      <c r="KZU42" s="124"/>
      <c r="KZV42"/>
      <c r="KZW42" s="124"/>
      <c r="KZX42"/>
      <c r="KZY42" s="124"/>
      <c r="KZZ42"/>
      <c r="LAA42" s="124"/>
      <c r="LAB42"/>
      <c r="LAC42" s="124"/>
      <c r="LAD42"/>
      <c r="LAE42" s="124"/>
      <c r="LAF42"/>
      <c r="LAG42" s="124"/>
      <c r="LAH42"/>
      <c r="LAI42" s="124"/>
      <c r="LAJ42"/>
      <c r="LAK42" s="124"/>
      <c r="LAL42"/>
      <c r="LAM42" s="124"/>
      <c r="LAN42"/>
      <c r="LAO42" s="124"/>
      <c r="LAP42"/>
      <c r="LAQ42" s="124"/>
      <c r="LAR42"/>
      <c r="LAS42" s="124"/>
      <c r="LAT42"/>
      <c r="LAU42" s="124"/>
      <c r="LAV42"/>
      <c r="LAW42" s="124"/>
      <c r="LAX42"/>
      <c r="LAY42" s="124"/>
      <c r="LAZ42"/>
      <c r="LBA42" s="124"/>
      <c r="LBB42"/>
      <c r="LBC42" s="124"/>
      <c r="LBD42"/>
      <c r="LBE42" s="124"/>
      <c r="LBF42"/>
      <c r="LBG42" s="124"/>
      <c r="LBH42"/>
      <c r="LBI42" s="124"/>
      <c r="LBJ42"/>
      <c r="LBK42" s="124"/>
      <c r="LBL42"/>
      <c r="LBM42" s="124"/>
      <c r="LBN42"/>
      <c r="LBO42" s="124"/>
      <c r="LBP42"/>
      <c r="LBQ42" s="124"/>
      <c r="LBR42"/>
      <c r="LBS42" s="124"/>
      <c r="LBT42"/>
      <c r="LBU42" s="124"/>
      <c r="LBV42"/>
      <c r="LBW42" s="124"/>
      <c r="LBX42"/>
      <c r="LBY42" s="124"/>
      <c r="LBZ42"/>
      <c r="LCA42" s="124"/>
      <c r="LCB42"/>
      <c r="LCC42" s="124"/>
      <c r="LCD42"/>
      <c r="LCE42" s="124"/>
      <c r="LCF42"/>
      <c r="LCG42" s="124"/>
      <c r="LCH42"/>
      <c r="LCI42" s="124"/>
      <c r="LCJ42"/>
      <c r="LCK42" s="124"/>
      <c r="LCL42"/>
      <c r="LCM42" s="124"/>
      <c r="LCN42"/>
      <c r="LCO42" s="124"/>
      <c r="LCP42"/>
      <c r="LCQ42" s="124"/>
      <c r="LCR42"/>
      <c r="LCS42" s="124"/>
      <c r="LCT42"/>
      <c r="LCU42" s="124"/>
      <c r="LCV42"/>
      <c r="LCW42" s="124"/>
      <c r="LCX42"/>
      <c r="LCY42" s="124"/>
      <c r="LCZ42"/>
      <c r="LDA42" s="124"/>
      <c r="LDB42"/>
      <c r="LDC42" s="124"/>
      <c r="LDD42"/>
      <c r="LDE42" s="124"/>
      <c r="LDF42"/>
      <c r="LDG42" s="124"/>
      <c r="LDH42"/>
      <c r="LDI42" s="124"/>
      <c r="LDJ42"/>
      <c r="LDK42" s="124"/>
      <c r="LDL42"/>
      <c r="LDM42" s="124"/>
      <c r="LDN42"/>
      <c r="LDO42" s="124"/>
      <c r="LDP42"/>
      <c r="LDQ42" s="124"/>
      <c r="LDR42"/>
      <c r="LDS42" s="124"/>
      <c r="LDT42"/>
      <c r="LDU42" s="124"/>
      <c r="LDV42"/>
      <c r="LDW42" s="124"/>
      <c r="LDX42"/>
      <c r="LDY42" s="124"/>
      <c r="LDZ42"/>
      <c r="LEA42" s="124"/>
      <c r="LEB42"/>
      <c r="LEC42" s="124"/>
      <c r="LED42"/>
      <c r="LEE42" s="124"/>
      <c r="LEF42"/>
      <c r="LEG42" s="124"/>
      <c r="LEH42"/>
      <c r="LEI42" s="124"/>
      <c r="LEJ42"/>
      <c r="LEK42" s="124"/>
      <c r="LEL42"/>
      <c r="LEM42" s="124"/>
      <c r="LEN42"/>
      <c r="LEO42" s="124"/>
      <c r="LEP42"/>
      <c r="LEQ42" s="124"/>
      <c r="LER42"/>
      <c r="LES42" s="124"/>
      <c r="LET42"/>
      <c r="LEU42" s="124"/>
      <c r="LEV42"/>
      <c r="LEW42" s="124"/>
      <c r="LEX42"/>
      <c r="LEY42" s="124"/>
      <c r="LEZ42"/>
      <c r="LFA42" s="124"/>
      <c r="LFB42"/>
      <c r="LFC42" s="124"/>
      <c r="LFD42"/>
      <c r="LFE42" s="124"/>
      <c r="LFF42"/>
      <c r="LFG42" s="124"/>
      <c r="LFH42"/>
      <c r="LFI42" s="124"/>
      <c r="LFJ42"/>
      <c r="LFK42" s="124"/>
      <c r="LFL42"/>
      <c r="LFM42" s="124"/>
      <c r="LFN42"/>
      <c r="LFO42" s="124"/>
      <c r="LFP42"/>
      <c r="LFQ42" s="124"/>
      <c r="LFR42"/>
      <c r="LFS42" s="124"/>
      <c r="LFT42"/>
      <c r="LFU42" s="124"/>
      <c r="LFV42"/>
      <c r="LFW42" s="124"/>
      <c r="LFX42"/>
      <c r="LFY42" s="124"/>
      <c r="LFZ42"/>
      <c r="LGA42" s="124"/>
      <c r="LGB42"/>
      <c r="LGC42" s="124"/>
      <c r="LGD42"/>
      <c r="LGE42" s="124"/>
      <c r="LGF42"/>
      <c r="LGG42" s="124"/>
      <c r="LGH42"/>
      <c r="LGI42" s="124"/>
      <c r="LGJ42"/>
      <c r="LGK42" s="124"/>
      <c r="LGL42"/>
      <c r="LGM42" s="124"/>
      <c r="LGN42"/>
      <c r="LGO42" s="124"/>
      <c r="LGP42"/>
      <c r="LGQ42" s="124"/>
      <c r="LGR42"/>
      <c r="LGS42" s="124"/>
      <c r="LGT42"/>
      <c r="LGU42" s="124"/>
      <c r="LGV42"/>
      <c r="LGW42" s="124"/>
      <c r="LGX42"/>
      <c r="LGY42" s="124"/>
      <c r="LGZ42"/>
      <c r="LHA42" s="124"/>
      <c r="LHB42"/>
      <c r="LHC42" s="124"/>
      <c r="LHD42"/>
      <c r="LHE42" s="124"/>
      <c r="LHF42"/>
      <c r="LHG42" s="124"/>
      <c r="LHH42"/>
      <c r="LHI42" s="124"/>
      <c r="LHJ42"/>
      <c r="LHK42" s="124"/>
      <c r="LHL42"/>
      <c r="LHM42" s="124"/>
      <c r="LHN42"/>
      <c r="LHO42" s="124"/>
      <c r="LHP42"/>
      <c r="LHQ42" s="124"/>
      <c r="LHR42"/>
      <c r="LHS42" s="124"/>
      <c r="LHT42"/>
      <c r="LHU42" s="124"/>
      <c r="LHV42"/>
      <c r="LHW42" s="124"/>
      <c r="LHX42"/>
      <c r="LHY42" s="124"/>
      <c r="LHZ42"/>
      <c r="LIA42" s="124"/>
      <c r="LIB42"/>
      <c r="LIC42" s="124"/>
      <c r="LID42"/>
      <c r="LIE42" s="124"/>
      <c r="LIF42"/>
      <c r="LIG42" s="124"/>
      <c r="LIH42"/>
      <c r="LII42" s="124"/>
      <c r="LIJ42"/>
      <c r="LIK42" s="124"/>
      <c r="LIL42"/>
      <c r="LIM42" s="124"/>
      <c r="LIN42"/>
      <c r="LIO42" s="124"/>
      <c r="LIP42"/>
      <c r="LIQ42" s="124"/>
      <c r="LIR42"/>
      <c r="LIS42" s="124"/>
      <c r="LIT42"/>
      <c r="LIU42" s="124"/>
      <c r="LIV42"/>
      <c r="LIW42" s="124"/>
      <c r="LIX42"/>
      <c r="LIY42" s="124"/>
      <c r="LIZ42"/>
      <c r="LJA42" s="124"/>
      <c r="LJB42"/>
      <c r="LJC42" s="124"/>
      <c r="LJD42"/>
      <c r="LJE42" s="124"/>
      <c r="LJF42"/>
      <c r="LJG42" s="124"/>
      <c r="LJH42"/>
      <c r="LJI42" s="124"/>
      <c r="LJJ42"/>
      <c r="LJK42" s="124"/>
      <c r="LJL42"/>
      <c r="LJM42" s="124"/>
      <c r="LJN42"/>
      <c r="LJO42" s="124"/>
      <c r="LJP42"/>
      <c r="LJQ42" s="124"/>
      <c r="LJR42"/>
      <c r="LJS42" s="124"/>
      <c r="LJT42"/>
      <c r="LJU42" s="124"/>
      <c r="LJV42"/>
      <c r="LJW42" s="124"/>
      <c r="LJX42"/>
      <c r="LJY42" s="124"/>
      <c r="LJZ42"/>
      <c r="LKA42" s="124"/>
      <c r="LKB42"/>
      <c r="LKC42" s="124"/>
      <c r="LKD42"/>
      <c r="LKE42" s="124"/>
      <c r="LKF42"/>
      <c r="LKG42" s="124"/>
      <c r="LKH42"/>
      <c r="LKI42" s="124"/>
      <c r="LKJ42"/>
      <c r="LKK42" s="124"/>
      <c r="LKL42"/>
      <c r="LKM42" s="124"/>
      <c r="LKN42"/>
      <c r="LKO42" s="124"/>
      <c r="LKP42"/>
      <c r="LKQ42" s="124"/>
      <c r="LKR42"/>
      <c r="LKS42" s="124"/>
      <c r="LKT42"/>
      <c r="LKU42" s="124"/>
      <c r="LKV42"/>
      <c r="LKW42" s="124"/>
      <c r="LKX42"/>
      <c r="LKY42" s="124"/>
      <c r="LKZ42"/>
      <c r="LLA42" s="124"/>
      <c r="LLB42"/>
      <c r="LLC42" s="124"/>
      <c r="LLD42"/>
      <c r="LLE42" s="124"/>
      <c r="LLF42"/>
      <c r="LLG42" s="124"/>
      <c r="LLH42"/>
      <c r="LLI42" s="124"/>
      <c r="LLJ42"/>
      <c r="LLK42" s="124"/>
      <c r="LLL42"/>
      <c r="LLM42" s="124"/>
      <c r="LLN42"/>
      <c r="LLO42" s="124"/>
      <c r="LLP42"/>
      <c r="LLQ42" s="124"/>
      <c r="LLR42"/>
      <c r="LLS42" s="124"/>
      <c r="LLT42"/>
      <c r="LLU42" s="124"/>
      <c r="LLV42"/>
      <c r="LLW42" s="124"/>
      <c r="LLX42"/>
      <c r="LLY42" s="124"/>
      <c r="LLZ42"/>
      <c r="LMA42" s="124"/>
      <c r="LMB42"/>
      <c r="LMC42" s="124"/>
      <c r="LMD42"/>
      <c r="LME42" s="124"/>
      <c r="LMF42"/>
      <c r="LMG42" s="124"/>
      <c r="LMH42"/>
      <c r="LMI42" s="124"/>
      <c r="LMJ42"/>
      <c r="LMK42" s="124"/>
      <c r="LML42"/>
      <c r="LMM42" s="124"/>
      <c r="LMN42"/>
      <c r="LMO42" s="124"/>
      <c r="LMP42"/>
      <c r="LMQ42" s="124"/>
      <c r="LMR42"/>
      <c r="LMS42" s="124"/>
      <c r="LMT42"/>
      <c r="LMU42" s="124"/>
      <c r="LMV42"/>
      <c r="LMW42" s="124"/>
      <c r="LMX42"/>
      <c r="LMY42" s="124"/>
      <c r="LMZ42"/>
      <c r="LNA42" s="124"/>
      <c r="LNB42"/>
      <c r="LNC42" s="124"/>
      <c r="LND42"/>
      <c r="LNE42" s="124"/>
      <c r="LNF42"/>
      <c r="LNG42" s="124"/>
      <c r="LNH42"/>
      <c r="LNI42" s="124"/>
      <c r="LNJ42"/>
      <c r="LNK42" s="124"/>
      <c r="LNL42"/>
      <c r="LNM42" s="124"/>
      <c r="LNN42"/>
      <c r="LNO42" s="124"/>
      <c r="LNP42"/>
      <c r="LNQ42" s="124"/>
      <c r="LNR42"/>
      <c r="LNS42" s="124"/>
      <c r="LNT42"/>
      <c r="LNU42" s="124"/>
      <c r="LNV42"/>
      <c r="LNW42" s="124"/>
      <c r="LNX42"/>
      <c r="LNY42" s="124"/>
      <c r="LNZ42"/>
      <c r="LOA42" s="124"/>
      <c r="LOB42"/>
      <c r="LOC42" s="124"/>
      <c r="LOD42"/>
      <c r="LOE42" s="124"/>
      <c r="LOF42"/>
      <c r="LOG42" s="124"/>
      <c r="LOH42"/>
      <c r="LOI42" s="124"/>
      <c r="LOJ42"/>
      <c r="LOK42" s="124"/>
      <c r="LOL42"/>
      <c r="LOM42" s="124"/>
      <c r="LON42"/>
      <c r="LOO42" s="124"/>
      <c r="LOP42"/>
      <c r="LOQ42" s="124"/>
      <c r="LOR42"/>
      <c r="LOS42" s="124"/>
      <c r="LOT42"/>
      <c r="LOU42" s="124"/>
      <c r="LOV42"/>
      <c r="LOW42" s="124"/>
      <c r="LOX42"/>
      <c r="LOY42" s="124"/>
      <c r="LOZ42"/>
      <c r="LPA42" s="124"/>
      <c r="LPB42"/>
      <c r="LPC42" s="124"/>
      <c r="LPD42"/>
      <c r="LPE42" s="124"/>
      <c r="LPF42"/>
      <c r="LPG42" s="124"/>
      <c r="LPH42"/>
      <c r="LPI42" s="124"/>
      <c r="LPJ42"/>
      <c r="LPK42" s="124"/>
      <c r="LPL42"/>
      <c r="LPM42" s="124"/>
      <c r="LPN42"/>
      <c r="LPO42" s="124"/>
      <c r="LPP42"/>
      <c r="LPQ42" s="124"/>
      <c r="LPR42"/>
      <c r="LPS42" s="124"/>
      <c r="LPT42"/>
      <c r="LPU42" s="124"/>
      <c r="LPV42"/>
      <c r="LPW42" s="124"/>
      <c r="LPX42"/>
      <c r="LPY42" s="124"/>
      <c r="LPZ42"/>
      <c r="LQA42" s="124"/>
      <c r="LQB42"/>
      <c r="LQC42" s="124"/>
      <c r="LQD42"/>
      <c r="LQE42" s="124"/>
      <c r="LQF42"/>
      <c r="LQG42" s="124"/>
      <c r="LQH42"/>
      <c r="LQI42" s="124"/>
      <c r="LQJ42"/>
      <c r="LQK42" s="124"/>
      <c r="LQL42"/>
      <c r="LQM42" s="124"/>
      <c r="LQN42"/>
      <c r="LQO42" s="124"/>
      <c r="LQP42"/>
      <c r="LQQ42" s="124"/>
      <c r="LQR42"/>
      <c r="LQS42" s="124"/>
      <c r="LQT42"/>
      <c r="LQU42" s="124"/>
      <c r="LQV42"/>
      <c r="LQW42" s="124"/>
      <c r="LQX42"/>
      <c r="LQY42" s="124"/>
      <c r="LQZ42"/>
      <c r="LRA42" s="124"/>
      <c r="LRB42"/>
      <c r="LRC42" s="124"/>
      <c r="LRD42"/>
      <c r="LRE42" s="124"/>
      <c r="LRF42"/>
      <c r="LRG42" s="124"/>
      <c r="LRH42"/>
      <c r="LRI42" s="124"/>
      <c r="LRJ42"/>
      <c r="LRK42" s="124"/>
      <c r="LRL42"/>
      <c r="LRM42" s="124"/>
      <c r="LRN42"/>
      <c r="LRO42" s="124"/>
      <c r="LRP42"/>
      <c r="LRQ42" s="124"/>
      <c r="LRR42"/>
      <c r="LRS42" s="124"/>
      <c r="LRT42"/>
      <c r="LRU42" s="124"/>
      <c r="LRV42"/>
      <c r="LRW42" s="124"/>
      <c r="LRX42"/>
      <c r="LRY42" s="124"/>
      <c r="LRZ42"/>
      <c r="LSA42" s="124"/>
      <c r="LSB42"/>
      <c r="LSC42" s="124"/>
      <c r="LSD42"/>
      <c r="LSE42" s="124"/>
      <c r="LSF42"/>
      <c r="LSG42" s="124"/>
      <c r="LSH42"/>
      <c r="LSI42" s="124"/>
      <c r="LSJ42"/>
      <c r="LSK42" s="124"/>
      <c r="LSL42"/>
      <c r="LSM42" s="124"/>
      <c r="LSN42"/>
      <c r="LSO42" s="124"/>
      <c r="LSP42"/>
      <c r="LSQ42" s="124"/>
      <c r="LSR42"/>
      <c r="LSS42" s="124"/>
      <c r="LST42"/>
      <c r="LSU42" s="124"/>
      <c r="LSV42"/>
      <c r="LSW42" s="124"/>
      <c r="LSX42"/>
      <c r="LSY42" s="124"/>
      <c r="LSZ42"/>
      <c r="LTA42" s="124"/>
      <c r="LTB42"/>
      <c r="LTC42" s="124"/>
      <c r="LTD42"/>
      <c r="LTE42" s="124"/>
      <c r="LTF42"/>
      <c r="LTG42" s="124"/>
      <c r="LTH42"/>
      <c r="LTI42" s="124"/>
      <c r="LTJ42"/>
      <c r="LTK42" s="124"/>
      <c r="LTL42"/>
      <c r="LTM42" s="124"/>
      <c r="LTN42"/>
      <c r="LTO42" s="124"/>
      <c r="LTP42"/>
      <c r="LTQ42" s="124"/>
      <c r="LTR42"/>
      <c r="LTS42" s="124"/>
      <c r="LTT42"/>
      <c r="LTU42" s="124"/>
      <c r="LTV42"/>
      <c r="LTW42" s="124"/>
      <c r="LTX42"/>
      <c r="LTY42" s="124"/>
      <c r="LTZ42"/>
      <c r="LUA42" s="124"/>
      <c r="LUB42"/>
      <c r="LUC42" s="124"/>
      <c r="LUD42"/>
      <c r="LUE42" s="124"/>
      <c r="LUF42"/>
      <c r="LUG42" s="124"/>
      <c r="LUH42"/>
      <c r="LUI42" s="124"/>
      <c r="LUJ42"/>
      <c r="LUK42" s="124"/>
      <c r="LUL42"/>
      <c r="LUM42" s="124"/>
      <c r="LUN42"/>
      <c r="LUO42" s="124"/>
      <c r="LUP42"/>
      <c r="LUQ42" s="124"/>
      <c r="LUR42"/>
      <c r="LUS42" s="124"/>
      <c r="LUT42"/>
      <c r="LUU42" s="124"/>
      <c r="LUV42"/>
      <c r="LUW42" s="124"/>
      <c r="LUX42"/>
      <c r="LUY42" s="124"/>
      <c r="LUZ42"/>
      <c r="LVA42" s="124"/>
      <c r="LVB42"/>
      <c r="LVC42" s="124"/>
      <c r="LVD42"/>
      <c r="LVE42" s="124"/>
      <c r="LVF42"/>
      <c r="LVG42" s="124"/>
      <c r="LVH42"/>
      <c r="LVI42" s="124"/>
      <c r="LVJ42"/>
      <c r="LVK42" s="124"/>
      <c r="LVL42"/>
      <c r="LVM42" s="124"/>
      <c r="LVN42"/>
      <c r="LVO42" s="124"/>
      <c r="LVP42"/>
      <c r="LVQ42" s="124"/>
      <c r="LVR42"/>
      <c r="LVS42" s="124"/>
      <c r="LVT42"/>
      <c r="LVU42" s="124"/>
      <c r="LVV42"/>
      <c r="LVW42" s="124"/>
      <c r="LVX42"/>
      <c r="LVY42" s="124"/>
      <c r="LVZ42"/>
      <c r="LWA42" s="124"/>
      <c r="LWB42"/>
      <c r="LWC42" s="124"/>
      <c r="LWD42"/>
      <c r="LWE42" s="124"/>
      <c r="LWF42"/>
      <c r="LWG42" s="124"/>
      <c r="LWH42"/>
      <c r="LWI42" s="124"/>
      <c r="LWJ42"/>
      <c r="LWK42" s="124"/>
      <c r="LWL42"/>
      <c r="LWM42" s="124"/>
      <c r="LWN42"/>
      <c r="LWO42" s="124"/>
      <c r="LWP42"/>
      <c r="LWQ42" s="124"/>
      <c r="LWR42"/>
      <c r="LWS42" s="124"/>
      <c r="LWT42"/>
      <c r="LWU42" s="124"/>
      <c r="LWV42"/>
      <c r="LWW42" s="124"/>
      <c r="LWX42"/>
      <c r="LWY42" s="124"/>
      <c r="LWZ42"/>
      <c r="LXA42" s="124"/>
      <c r="LXB42"/>
      <c r="LXC42" s="124"/>
      <c r="LXD42"/>
      <c r="LXE42" s="124"/>
      <c r="LXF42"/>
      <c r="LXG42" s="124"/>
      <c r="LXH42"/>
      <c r="LXI42" s="124"/>
      <c r="LXJ42"/>
      <c r="LXK42" s="124"/>
      <c r="LXL42"/>
      <c r="LXM42" s="124"/>
      <c r="LXN42"/>
      <c r="LXO42" s="124"/>
      <c r="LXP42"/>
      <c r="LXQ42" s="124"/>
      <c r="LXR42"/>
      <c r="LXS42" s="124"/>
      <c r="LXT42"/>
      <c r="LXU42" s="124"/>
      <c r="LXV42"/>
      <c r="LXW42" s="124"/>
      <c r="LXX42"/>
      <c r="LXY42" s="124"/>
      <c r="LXZ42"/>
      <c r="LYA42" s="124"/>
      <c r="LYB42"/>
      <c r="LYC42" s="124"/>
      <c r="LYD42"/>
      <c r="LYE42" s="124"/>
      <c r="LYF42"/>
      <c r="LYG42" s="124"/>
      <c r="LYH42"/>
      <c r="LYI42" s="124"/>
      <c r="LYJ42"/>
      <c r="LYK42" s="124"/>
      <c r="LYL42"/>
      <c r="LYM42" s="124"/>
      <c r="LYN42"/>
      <c r="LYO42" s="124"/>
      <c r="LYP42"/>
      <c r="LYQ42" s="124"/>
      <c r="LYR42"/>
      <c r="LYS42" s="124"/>
      <c r="LYT42"/>
      <c r="LYU42" s="124"/>
      <c r="LYV42"/>
      <c r="LYW42" s="124"/>
      <c r="LYX42"/>
      <c r="LYY42" s="124"/>
      <c r="LYZ42"/>
      <c r="LZA42" s="124"/>
      <c r="LZB42"/>
      <c r="LZC42" s="124"/>
      <c r="LZD42"/>
      <c r="LZE42" s="124"/>
      <c r="LZF42"/>
      <c r="LZG42" s="124"/>
      <c r="LZH42"/>
      <c r="LZI42" s="124"/>
      <c r="LZJ42"/>
      <c r="LZK42" s="124"/>
      <c r="LZL42"/>
      <c r="LZM42" s="124"/>
      <c r="LZN42"/>
      <c r="LZO42" s="124"/>
      <c r="LZP42"/>
      <c r="LZQ42" s="124"/>
      <c r="LZR42"/>
      <c r="LZS42" s="124"/>
      <c r="LZT42"/>
      <c r="LZU42" s="124"/>
      <c r="LZV42"/>
      <c r="LZW42" s="124"/>
      <c r="LZX42"/>
      <c r="LZY42" s="124"/>
      <c r="LZZ42"/>
      <c r="MAA42" s="124"/>
      <c r="MAB42"/>
      <c r="MAC42" s="124"/>
      <c r="MAD42"/>
      <c r="MAE42" s="124"/>
      <c r="MAF42"/>
      <c r="MAG42" s="124"/>
      <c r="MAH42"/>
      <c r="MAI42" s="124"/>
      <c r="MAJ42"/>
      <c r="MAK42" s="124"/>
      <c r="MAL42"/>
      <c r="MAM42" s="124"/>
      <c r="MAN42"/>
      <c r="MAO42" s="124"/>
      <c r="MAP42"/>
      <c r="MAQ42" s="124"/>
      <c r="MAR42"/>
      <c r="MAS42" s="124"/>
      <c r="MAT42"/>
      <c r="MAU42" s="124"/>
      <c r="MAV42"/>
      <c r="MAW42" s="124"/>
      <c r="MAX42"/>
      <c r="MAY42" s="124"/>
      <c r="MAZ42"/>
      <c r="MBA42" s="124"/>
      <c r="MBB42"/>
      <c r="MBC42" s="124"/>
      <c r="MBD42"/>
      <c r="MBE42" s="124"/>
      <c r="MBF42"/>
      <c r="MBG42" s="124"/>
      <c r="MBH42"/>
      <c r="MBI42" s="124"/>
      <c r="MBJ42"/>
      <c r="MBK42" s="124"/>
      <c r="MBL42"/>
      <c r="MBM42" s="124"/>
      <c r="MBN42"/>
      <c r="MBO42" s="124"/>
      <c r="MBP42"/>
      <c r="MBQ42" s="124"/>
      <c r="MBR42"/>
      <c r="MBS42" s="124"/>
      <c r="MBT42"/>
      <c r="MBU42" s="124"/>
      <c r="MBV42"/>
      <c r="MBW42" s="124"/>
      <c r="MBX42"/>
      <c r="MBY42" s="124"/>
      <c r="MBZ42"/>
      <c r="MCA42" s="124"/>
      <c r="MCB42"/>
      <c r="MCC42" s="124"/>
      <c r="MCD42"/>
      <c r="MCE42" s="124"/>
      <c r="MCF42"/>
      <c r="MCG42" s="124"/>
      <c r="MCH42"/>
      <c r="MCI42" s="124"/>
      <c r="MCJ42"/>
      <c r="MCK42" s="124"/>
      <c r="MCL42"/>
      <c r="MCM42" s="124"/>
      <c r="MCN42"/>
      <c r="MCO42" s="124"/>
      <c r="MCP42"/>
      <c r="MCQ42" s="124"/>
      <c r="MCR42"/>
      <c r="MCS42" s="124"/>
      <c r="MCT42"/>
      <c r="MCU42" s="124"/>
      <c r="MCV42"/>
      <c r="MCW42" s="124"/>
      <c r="MCX42"/>
      <c r="MCY42" s="124"/>
      <c r="MCZ42"/>
      <c r="MDA42" s="124"/>
      <c r="MDB42"/>
      <c r="MDC42" s="124"/>
      <c r="MDD42"/>
      <c r="MDE42" s="124"/>
      <c r="MDF42"/>
      <c r="MDG42" s="124"/>
      <c r="MDH42"/>
      <c r="MDI42" s="124"/>
      <c r="MDJ42"/>
      <c r="MDK42" s="124"/>
      <c r="MDL42"/>
      <c r="MDM42" s="124"/>
      <c r="MDN42"/>
      <c r="MDO42" s="124"/>
      <c r="MDP42"/>
      <c r="MDQ42" s="124"/>
      <c r="MDR42"/>
      <c r="MDS42" s="124"/>
      <c r="MDT42"/>
      <c r="MDU42" s="124"/>
      <c r="MDV42"/>
      <c r="MDW42" s="124"/>
      <c r="MDX42"/>
      <c r="MDY42" s="124"/>
      <c r="MDZ42"/>
      <c r="MEA42" s="124"/>
      <c r="MEB42"/>
      <c r="MEC42" s="124"/>
      <c r="MED42"/>
      <c r="MEE42" s="124"/>
      <c r="MEF42"/>
      <c r="MEG42" s="124"/>
      <c r="MEH42"/>
      <c r="MEI42" s="124"/>
      <c r="MEJ42"/>
      <c r="MEK42" s="124"/>
      <c r="MEL42"/>
      <c r="MEM42" s="124"/>
      <c r="MEN42"/>
      <c r="MEO42" s="124"/>
      <c r="MEP42"/>
      <c r="MEQ42" s="124"/>
      <c r="MER42"/>
      <c r="MES42" s="124"/>
      <c r="MET42"/>
      <c r="MEU42" s="124"/>
      <c r="MEV42"/>
      <c r="MEW42" s="124"/>
      <c r="MEX42"/>
      <c r="MEY42" s="124"/>
      <c r="MEZ42"/>
      <c r="MFA42" s="124"/>
      <c r="MFB42"/>
      <c r="MFC42" s="124"/>
      <c r="MFD42"/>
      <c r="MFE42" s="124"/>
      <c r="MFF42"/>
      <c r="MFG42" s="124"/>
      <c r="MFH42"/>
      <c r="MFI42" s="124"/>
      <c r="MFJ42"/>
      <c r="MFK42" s="124"/>
      <c r="MFL42"/>
      <c r="MFM42" s="124"/>
      <c r="MFN42"/>
      <c r="MFO42" s="124"/>
      <c r="MFP42"/>
      <c r="MFQ42" s="124"/>
      <c r="MFR42"/>
      <c r="MFS42" s="124"/>
      <c r="MFT42"/>
      <c r="MFU42" s="124"/>
      <c r="MFV42"/>
      <c r="MFW42" s="124"/>
      <c r="MFX42"/>
      <c r="MFY42" s="124"/>
      <c r="MFZ42"/>
      <c r="MGA42" s="124"/>
      <c r="MGB42"/>
      <c r="MGC42" s="124"/>
      <c r="MGD42"/>
      <c r="MGE42" s="124"/>
      <c r="MGF42"/>
      <c r="MGG42" s="124"/>
      <c r="MGH42"/>
      <c r="MGI42" s="124"/>
      <c r="MGJ42"/>
      <c r="MGK42" s="124"/>
      <c r="MGL42"/>
      <c r="MGM42" s="124"/>
      <c r="MGN42"/>
      <c r="MGO42" s="124"/>
      <c r="MGP42"/>
      <c r="MGQ42" s="124"/>
      <c r="MGR42"/>
      <c r="MGS42" s="124"/>
      <c r="MGT42"/>
      <c r="MGU42" s="124"/>
      <c r="MGV42"/>
      <c r="MGW42" s="124"/>
      <c r="MGX42"/>
      <c r="MGY42" s="124"/>
      <c r="MGZ42"/>
      <c r="MHA42" s="124"/>
      <c r="MHB42"/>
      <c r="MHC42" s="124"/>
      <c r="MHD42"/>
      <c r="MHE42" s="124"/>
      <c r="MHF42"/>
      <c r="MHG42" s="124"/>
      <c r="MHH42"/>
      <c r="MHI42" s="124"/>
      <c r="MHJ42"/>
      <c r="MHK42" s="124"/>
      <c r="MHL42"/>
      <c r="MHM42" s="124"/>
      <c r="MHN42"/>
      <c r="MHO42" s="124"/>
      <c r="MHP42"/>
      <c r="MHQ42" s="124"/>
      <c r="MHR42"/>
      <c r="MHS42" s="124"/>
      <c r="MHT42"/>
      <c r="MHU42" s="124"/>
      <c r="MHV42"/>
      <c r="MHW42" s="124"/>
      <c r="MHX42"/>
      <c r="MHY42" s="124"/>
      <c r="MHZ42"/>
      <c r="MIA42" s="124"/>
      <c r="MIB42"/>
      <c r="MIC42" s="124"/>
      <c r="MID42"/>
      <c r="MIE42" s="124"/>
      <c r="MIF42"/>
      <c r="MIG42" s="124"/>
      <c r="MIH42"/>
      <c r="MII42" s="124"/>
      <c r="MIJ42"/>
      <c r="MIK42" s="124"/>
      <c r="MIL42"/>
      <c r="MIM42" s="124"/>
      <c r="MIN42"/>
      <c r="MIO42" s="124"/>
      <c r="MIP42"/>
      <c r="MIQ42" s="124"/>
      <c r="MIR42"/>
      <c r="MIS42" s="124"/>
      <c r="MIT42"/>
      <c r="MIU42" s="124"/>
      <c r="MIV42"/>
      <c r="MIW42" s="124"/>
      <c r="MIX42"/>
      <c r="MIY42" s="124"/>
      <c r="MIZ42"/>
      <c r="MJA42" s="124"/>
      <c r="MJB42"/>
      <c r="MJC42" s="124"/>
      <c r="MJD42"/>
      <c r="MJE42" s="124"/>
      <c r="MJF42"/>
      <c r="MJG42" s="124"/>
      <c r="MJH42"/>
      <c r="MJI42" s="124"/>
      <c r="MJJ42"/>
      <c r="MJK42" s="124"/>
      <c r="MJL42"/>
      <c r="MJM42" s="124"/>
      <c r="MJN42"/>
      <c r="MJO42" s="124"/>
      <c r="MJP42"/>
      <c r="MJQ42" s="124"/>
      <c r="MJR42"/>
      <c r="MJS42" s="124"/>
      <c r="MJT42"/>
      <c r="MJU42" s="124"/>
      <c r="MJV42"/>
      <c r="MJW42" s="124"/>
      <c r="MJX42"/>
      <c r="MJY42" s="124"/>
      <c r="MJZ42"/>
      <c r="MKA42" s="124"/>
      <c r="MKB42"/>
      <c r="MKC42" s="124"/>
      <c r="MKD42"/>
      <c r="MKE42" s="124"/>
      <c r="MKF42"/>
      <c r="MKG42" s="124"/>
      <c r="MKH42"/>
      <c r="MKI42" s="124"/>
      <c r="MKJ42"/>
      <c r="MKK42" s="124"/>
      <c r="MKL42"/>
      <c r="MKM42" s="124"/>
      <c r="MKN42"/>
      <c r="MKO42" s="124"/>
      <c r="MKP42"/>
      <c r="MKQ42" s="124"/>
      <c r="MKR42"/>
      <c r="MKS42" s="124"/>
      <c r="MKT42"/>
      <c r="MKU42" s="124"/>
      <c r="MKV42"/>
      <c r="MKW42" s="124"/>
      <c r="MKX42"/>
      <c r="MKY42" s="124"/>
      <c r="MKZ42"/>
      <c r="MLA42" s="124"/>
      <c r="MLB42"/>
      <c r="MLC42" s="124"/>
      <c r="MLD42"/>
      <c r="MLE42" s="124"/>
      <c r="MLF42"/>
      <c r="MLG42" s="124"/>
      <c r="MLH42"/>
      <c r="MLI42" s="124"/>
      <c r="MLJ42"/>
      <c r="MLK42" s="124"/>
      <c r="MLL42"/>
      <c r="MLM42" s="124"/>
      <c r="MLN42"/>
      <c r="MLO42" s="124"/>
      <c r="MLP42"/>
      <c r="MLQ42" s="124"/>
      <c r="MLR42"/>
      <c r="MLS42" s="124"/>
      <c r="MLT42"/>
      <c r="MLU42" s="124"/>
      <c r="MLV42"/>
      <c r="MLW42" s="124"/>
      <c r="MLX42"/>
      <c r="MLY42" s="124"/>
      <c r="MLZ42"/>
      <c r="MMA42" s="124"/>
      <c r="MMB42"/>
      <c r="MMC42" s="124"/>
      <c r="MMD42"/>
      <c r="MME42" s="124"/>
      <c r="MMF42"/>
      <c r="MMG42" s="124"/>
      <c r="MMH42"/>
      <c r="MMI42" s="124"/>
      <c r="MMJ42"/>
      <c r="MMK42" s="124"/>
      <c r="MML42"/>
      <c r="MMM42" s="124"/>
      <c r="MMN42"/>
      <c r="MMO42" s="124"/>
      <c r="MMP42"/>
      <c r="MMQ42" s="124"/>
      <c r="MMR42"/>
      <c r="MMS42" s="124"/>
      <c r="MMT42"/>
      <c r="MMU42" s="124"/>
      <c r="MMV42"/>
      <c r="MMW42" s="124"/>
      <c r="MMX42"/>
      <c r="MMY42" s="124"/>
      <c r="MMZ42"/>
      <c r="MNA42" s="124"/>
      <c r="MNB42"/>
      <c r="MNC42" s="124"/>
      <c r="MND42"/>
      <c r="MNE42" s="124"/>
      <c r="MNF42"/>
      <c r="MNG42" s="124"/>
      <c r="MNH42"/>
      <c r="MNI42" s="124"/>
      <c r="MNJ42"/>
      <c r="MNK42" s="124"/>
      <c r="MNL42"/>
      <c r="MNM42" s="124"/>
      <c r="MNN42"/>
      <c r="MNO42" s="124"/>
      <c r="MNP42"/>
      <c r="MNQ42" s="124"/>
      <c r="MNR42"/>
      <c r="MNS42" s="124"/>
      <c r="MNT42"/>
      <c r="MNU42" s="124"/>
      <c r="MNV42"/>
      <c r="MNW42" s="124"/>
      <c r="MNX42"/>
      <c r="MNY42" s="124"/>
      <c r="MNZ42"/>
      <c r="MOA42" s="124"/>
      <c r="MOB42"/>
      <c r="MOC42" s="124"/>
      <c r="MOD42"/>
      <c r="MOE42" s="124"/>
      <c r="MOF42"/>
      <c r="MOG42" s="124"/>
      <c r="MOH42"/>
      <c r="MOI42" s="124"/>
      <c r="MOJ42"/>
      <c r="MOK42" s="124"/>
      <c r="MOL42"/>
      <c r="MOM42" s="124"/>
      <c r="MON42"/>
      <c r="MOO42" s="124"/>
      <c r="MOP42"/>
      <c r="MOQ42" s="124"/>
      <c r="MOR42"/>
      <c r="MOS42" s="124"/>
      <c r="MOT42"/>
      <c r="MOU42" s="124"/>
      <c r="MOV42"/>
      <c r="MOW42" s="124"/>
      <c r="MOX42"/>
      <c r="MOY42" s="124"/>
      <c r="MOZ42"/>
      <c r="MPA42" s="124"/>
      <c r="MPB42"/>
      <c r="MPC42" s="124"/>
      <c r="MPD42"/>
      <c r="MPE42" s="124"/>
      <c r="MPF42"/>
      <c r="MPG42" s="124"/>
      <c r="MPH42"/>
      <c r="MPI42" s="124"/>
      <c r="MPJ42"/>
      <c r="MPK42" s="124"/>
      <c r="MPL42"/>
      <c r="MPM42" s="124"/>
      <c r="MPN42"/>
      <c r="MPO42" s="124"/>
      <c r="MPP42"/>
      <c r="MPQ42" s="124"/>
      <c r="MPR42"/>
      <c r="MPS42" s="124"/>
      <c r="MPT42"/>
      <c r="MPU42" s="124"/>
      <c r="MPV42"/>
      <c r="MPW42" s="124"/>
      <c r="MPX42"/>
      <c r="MPY42" s="124"/>
      <c r="MPZ42"/>
      <c r="MQA42" s="124"/>
      <c r="MQB42"/>
      <c r="MQC42" s="124"/>
      <c r="MQD42"/>
      <c r="MQE42" s="124"/>
      <c r="MQF42"/>
      <c r="MQG42" s="124"/>
      <c r="MQH42"/>
      <c r="MQI42" s="124"/>
      <c r="MQJ42"/>
      <c r="MQK42" s="124"/>
      <c r="MQL42"/>
      <c r="MQM42" s="124"/>
      <c r="MQN42"/>
      <c r="MQO42" s="124"/>
      <c r="MQP42"/>
      <c r="MQQ42" s="124"/>
      <c r="MQR42"/>
      <c r="MQS42" s="124"/>
      <c r="MQT42"/>
      <c r="MQU42" s="124"/>
      <c r="MQV42"/>
      <c r="MQW42" s="124"/>
      <c r="MQX42"/>
      <c r="MQY42" s="124"/>
      <c r="MQZ42"/>
      <c r="MRA42" s="124"/>
      <c r="MRB42"/>
      <c r="MRC42" s="124"/>
      <c r="MRD42"/>
      <c r="MRE42" s="124"/>
      <c r="MRF42"/>
      <c r="MRG42" s="124"/>
      <c r="MRH42"/>
      <c r="MRI42" s="124"/>
      <c r="MRJ42"/>
      <c r="MRK42" s="124"/>
      <c r="MRL42"/>
      <c r="MRM42" s="124"/>
      <c r="MRN42"/>
      <c r="MRO42" s="124"/>
      <c r="MRP42"/>
      <c r="MRQ42" s="124"/>
      <c r="MRR42"/>
      <c r="MRS42" s="124"/>
      <c r="MRT42"/>
      <c r="MRU42" s="124"/>
      <c r="MRV42"/>
      <c r="MRW42" s="124"/>
      <c r="MRX42"/>
      <c r="MRY42" s="124"/>
      <c r="MRZ42"/>
      <c r="MSA42" s="124"/>
      <c r="MSB42"/>
      <c r="MSC42" s="124"/>
      <c r="MSD42"/>
      <c r="MSE42" s="124"/>
      <c r="MSF42"/>
      <c r="MSG42" s="124"/>
      <c r="MSH42"/>
      <c r="MSI42" s="124"/>
      <c r="MSJ42"/>
      <c r="MSK42" s="124"/>
      <c r="MSL42"/>
      <c r="MSM42" s="124"/>
      <c r="MSN42"/>
      <c r="MSO42" s="124"/>
      <c r="MSP42"/>
      <c r="MSQ42" s="124"/>
      <c r="MSR42"/>
      <c r="MSS42" s="124"/>
      <c r="MST42"/>
      <c r="MSU42" s="124"/>
      <c r="MSV42"/>
      <c r="MSW42" s="124"/>
      <c r="MSX42"/>
      <c r="MSY42" s="124"/>
      <c r="MSZ42"/>
      <c r="MTA42" s="124"/>
      <c r="MTB42"/>
      <c r="MTC42" s="124"/>
      <c r="MTD42"/>
      <c r="MTE42" s="124"/>
      <c r="MTF42"/>
      <c r="MTG42" s="124"/>
      <c r="MTH42"/>
      <c r="MTI42" s="124"/>
      <c r="MTJ42"/>
      <c r="MTK42" s="124"/>
      <c r="MTL42"/>
      <c r="MTM42" s="124"/>
      <c r="MTN42"/>
      <c r="MTO42" s="124"/>
      <c r="MTP42"/>
      <c r="MTQ42" s="124"/>
      <c r="MTR42"/>
      <c r="MTS42" s="124"/>
      <c r="MTT42"/>
      <c r="MTU42" s="124"/>
      <c r="MTV42"/>
      <c r="MTW42" s="124"/>
      <c r="MTX42"/>
      <c r="MTY42" s="124"/>
      <c r="MTZ42"/>
      <c r="MUA42" s="124"/>
      <c r="MUB42"/>
      <c r="MUC42" s="124"/>
      <c r="MUD42"/>
      <c r="MUE42" s="124"/>
      <c r="MUF42"/>
      <c r="MUG42" s="124"/>
      <c r="MUH42"/>
      <c r="MUI42" s="124"/>
      <c r="MUJ42"/>
      <c r="MUK42" s="124"/>
      <c r="MUL42"/>
      <c r="MUM42" s="124"/>
      <c r="MUN42"/>
      <c r="MUO42" s="124"/>
      <c r="MUP42"/>
      <c r="MUQ42" s="124"/>
      <c r="MUR42"/>
      <c r="MUS42" s="124"/>
      <c r="MUT42"/>
      <c r="MUU42" s="124"/>
      <c r="MUV42"/>
      <c r="MUW42" s="124"/>
      <c r="MUX42"/>
      <c r="MUY42" s="124"/>
      <c r="MUZ42"/>
      <c r="MVA42" s="124"/>
      <c r="MVB42"/>
      <c r="MVC42" s="124"/>
      <c r="MVD42"/>
      <c r="MVE42" s="124"/>
      <c r="MVF42"/>
      <c r="MVG42" s="124"/>
      <c r="MVH42"/>
      <c r="MVI42" s="124"/>
      <c r="MVJ42"/>
      <c r="MVK42" s="124"/>
      <c r="MVL42"/>
      <c r="MVM42" s="124"/>
      <c r="MVN42"/>
      <c r="MVO42" s="124"/>
      <c r="MVP42"/>
      <c r="MVQ42" s="124"/>
      <c r="MVR42"/>
      <c r="MVS42" s="124"/>
      <c r="MVT42"/>
      <c r="MVU42" s="124"/>
      <c r="MVV42"/>
      <c r="MVW42" s="124"/>
      <c r="MVX42"/>
      <c r="MVY42" s="124"/>
      <c r="MVZ42"/>
      <c r="MWA42" s="124"/>
      <c r="MWB42"/>
      <c r="MWC42" s="124"/>
      <c r="MWD42"/>
      <c r="MWE42" s="124"/>
      <c r="MWF42"/>
      <c r="MWG42" s="124"/>
      <c r="MWH42"/>
      <c r="MWI42" s="124"/>
      <c r="MWJ42"/>
      <c r="MWK42" s="124"/>
      <c r="MWL42"/>
      <c r="MWM42" s="124"/>
      <c r="MWN42"/>
      <c r="MWO42" s="124"/>
      <c r="MWP42"/>
      <c r="MWQ42" s="124"/>
      <c r="MWR42"/>
      <c r="MWS42" s="124"/>
      <c r="MWT42"/>
      <c r="MWU42" s="124"/>
      <c r="MWV42"/>
      <c r="MWW42" s="124"/>
      <c r="MWX42"/>
      <c r="MWY42" s="124"/>
      <c r="MWZ42"/>
      <c r="MXA42" s="124"/>
      <c r="MXB42"/>
      <c r="MXC42" s="124"/>
      <c r="MXD42"/>
      <c r="MXE42" s="124"/>
      <c r="MXF42"/>
      <c r="MXG42" s="124"/>
      <c r="MXH42"/>
      <c r="MXI42" s="124"/>
      <c r="MXJ42"/>
      <c r="MXK42" s="124"/>
      <c r="MXL42"/>
      <c r="MXM42" s="124"/>
      <c r="MXN42"/>
      <c r="MXO42" s="124"/>
      <c r="MXP42"/>
      <c r="MXQ42" s="124"/>
      <c r="MXR42"/>
      <c r="MXS42" s="124"/>
      <c r="MXT42"/>
      <c r="MXU42" s="124"/>
      <c r="MXV42"/>
      <c r="MXW42" s="124"/>
      <c r="MXX42"/>
      <c r="MXY42" s="124"/>
      <c r="MXZ42"/>
      <c r="MYA42" s="124"/>
      <c r="MYB42"/>
      <c r="MYC42" s="124"/>
      <c r="MYD42"/>
      <c r="MYE42" s="124"/>
      <c r="MYF42"/>
      <c r="MYG42" s="124"/>
      <c r="MYH42"/>
      <c r="MYI42" s="124"/>
      <c r="MYJ42"/>
      <c r="MYK42" s="124"/>
      <c r="MYL42"/>
      <c r="MYM42" s="124"/>
      <c r="MYN42"/>
      <c r="MYO42" s="124"/>
      <c r="MYP42"/>
      <c r="MYQ42" s="124"/>
      <c r="MYR42"/>
      <c r="MYS42" s="124"/>
      <c r="MYT42"/>
      <c r="MYU42" s="124"/>
      <c r="MYV42"/>
      <c r="MYW42" s="124"/>
      <c r="MYX42"/>
      <c r="MYY42" s="124"/>
      <c r="MYZ42"/>
      <c r="MZA42" s="124"/>
      <c r="MZB42"/>
      <c r="MZC42" s="124"/>
      <c r="MZD42"/>
      <c r="MZE42" s="124"/>
      <c r="MZF42"/>
      <c r="MZG42" s="124"/>
      <c r="MZH42"/>
      <c r="MZI42" s="124"/>
      <c r="MZJ42"/>
      <c r="MZK42" s="124"/>
      <c r="MZL42"/>
      <c r="MZM42" s="124"/>
      <c r="MZN42"/>
      <c r="MZO42" s="124"/>
      <c r="MZP42"/>
      <c r="MZQ42" s="124"/>
      <c r="MZR42"/>
      <c r="MZS42" s="124"/>
      <c r="MZT42"/>
      <c r="MZU42" s="124"/>
      <c r="MZV42"/>
      <c r="MZW42" s="124"/>
      <c r="MZX42"/>
      <c r="MZY42" s="124"/>
      <c r="MZZ42"/>
      <c r="NAA42" s="124"/>
      <c r="NAB42"/>
      <c r="NAC42" s="124"/>
      <c r="NAD42"/>
      <c r="NAE42" s="124"/>
      <c r="NAF42"/>
      <c r="NAG42" s="124"/>
      <c r="NAH42"/>
      <c r="NAI42" s="124"/>
      <c r="NAJ42"/>
      <c r="NAK42" s="124"/>
      <c r="NAL42"/>
      <c r="NAM42" s="124"/>
      <c r="NAN42"/>
      <c r="NAO42" s="124"/>
      <c r="NAP42"/>
      <c r="NAQ42" s="124"/>
      <c r="NAR42"/>
      <c r="NAS42" s="124"/>
      <c r="NAT42"/>
      <c r="NAU42" s="124"/>
      <c r="NAV42"/>
      <c r="NAW42" s="124"/>
      <c r="NAX42"/>
      <c r="NAY42" s="124"/>
      <c r="NAZ42"/>
      <c r="NBA42" s="124"/>
      <c r="NBB42"/>
      <c r="NBC42" s="124"/>
      <c r="NBD42"/>
      <c r="NBE42" s="124"/>
      <c r="NBF42"/>
      <c r="NBG42" s="124"/>
      <c r="NBH42"/>
      <c r="NBI42" s="124"/>
      <c r="NBJ42"/>
      <c r="NBK42" s="124"/>
      <c r="NBL42"/>
      <c r="NBM42" s="124"/>
      <c r="NBN42"/>
      <c r="NBO42" s="124"/>
      <c r="NBP42"/>
      <c r="NBQ42" s="124"/>
      <c r="NBR42"/>
      <c r="NBS42" s="124"/>
      <c r="NBT42"/>
      <c r="NBU42" s="124"/>
      <c r="NBV42"/>
      <c r="NBW42" s="124"/>
      <c r="NBX42"/>
      <c r="NBY42" s="124"/>
      <c r="NBZ42"/>
      <c r="NCA42" s="124"/>
      <c r="NCB42"/>
      <c r="NCC42" s="124"/>
      <c r="NCD42"/>
      <c r="NCE42" s="124"/>
      <c r="NCF42"/>
      <c r="NCG42" s="124"/>
      <c r="NCH42"/>
      <c r="NCI42" s="124"/>
      <c r="NCJ42"/>
      <c r="NCK42" s="124"/>
      <c r="NCL42"/>
      <c r="NCM42" s="124"/>
      <c r="NCN42"/>
      <c r="NCO42" s="124"/>
      <c r="NCP42"/>
      <c r="NCQ42" s="124"/>
      <c r="NCR42"/>
      <c r="NCS42" s="124"/>
      <c r="NCT42"/>
      <c r="NCU42" s="124"/>
      <c r="NCV42"/>
      <c r="NCW42" s="124"/>
      <c r="NCX42"/>
      <c r="NCY42" s="124"/>
      <c r="NCZ42"/>
      <c r="NDA42" s="124"/>
      <c r="NDB42"/>
      <c r="NDC42" s="124"/>
      <c r="NDD42"/>
      <c r="NDE42" s="124"/>
      <c r="NDF42"/>
      <c r="NDG42" s="124"/>
      <c r="NDH42"/>
      <c r="NDI42" s="124"/>
      <c r="NDJ42"/>
      <c r="NDK42" s="124"/>
      <c r="NDL42"/>
      <c r="NDM42" s="124"/>
      <c r="NDN42"/>
      <c r="NDO42" s="124"/>
      <c r="NDP42"/>
      <c r="NDQ42" s="124"/>
      <c r="NDR42"/>
      <c r="NDS42" s="124"/>
      <c r="NDT42"/>
      <c r="NDU42" s="124"/>
      <c r="NDV42"/>
      <c r="NDW42" s="124"/>
      <c r="NDX42"/>
      <c r="NDY42" s="124"/>
      <c r="NDZ42"/>
      <c r="NEA42" s="124"/>
      <c r="NEB42"/>
      <c r="NEC42" s="124"/>
      <c r="NED42"/>
      <c r="NEE42" s="124"/>
      <c r="NEF42"/>
      <c r="NEG42" s="124"/>
      <c r="NEH42"/>
      <c r="NEI42" s="124"/>
      <c r="NEJ42"/>
      <c r="NEK42" s="124"/>
      <c r="NEL42"/>
      <c r="NEM42" s="124"/>
      <c r="NEN42"/>
      <c r="NEO42" s="124"/>
      <c r="NEP42"/>
      <c r="NEQ42" s="124"/>
      <c r="NER42"/>
      <c r="NES42" s="124"/>
      <c r="NET42"/>
      <c r="NEU42" s="124"/>
      <c r="NEV42"/>
      <c r="NEW42" s="124"/>
      <c r="NEX42"/>
      <c r="NEY42" s="124"/>
      <c r="NEZ42"/>
      <c r="NFA42" s="124"/>
      <c r="NFB42"/>
      <c r="NFC42" s="124"/>
      <c r="NFD42"/>
      <c r="NFE42" s="124"/>
      <c r="NFF42"/>
      <c r="NFG42" s="124"/>
      <c r="NFH42"/>
      <c r="NFI42" s="124"/>
      <c r="NFJ42"/>
      <c r="NFK42" s="124"/>
      <c r="NFL42"/>
      <c r="NFM42" s="124"/>
      <c r="NFN42"/>
      <c r="NFO42" s="124"/>
      <c r="NFP42"/>
      <c r="NFQ42" s="124"/>
      <c r="NFR42"/>
      <c r="NFS42" s="124"/>
      <c r="NFT42"/>
      <c r="NFU42" s="124"/>
      <c r="NFV42"/>
      <c r="NFW42" s="124"/>
      <c r="NFX42"/>
      <c r="NFY42" s="124"/>
      <c r="NFZ42"/>
      <c r="NGA42" s="124"/>
      <c r="NGB42"/>
      <c r="NGC42" s="124"/>
      <c r="NGD42"/>
      <c r="NGE42" s="124"/>
      <c r="NGF42"/>
      <c r="NGG42" s="124"/>
      <c r="NGH42"/>
      <c r="NGI42" s="124"/>
      <c r="NGJ42"/>
      <c r="NGK42" s="124"/>
      <c r="NGL42"/>
      <c r="NGM42" s="124"/>
      <c r="NGN42"/>
      <c r="NGO42" s="124"/>
      <c r="NGP42"/>
      <c r="NGQ42" s="124"/>
      <c r="NGR42"/>
      <c r="NGS42" s="124"/>
      <c r="NGT42"/>
      <c r="NGU42" s="124"/>
      <c r="NGV42"/>
      <c r="NGW42" s="124"/>
      <c r="NGX42"/>
      <c r="NGY42" s="124"/>
      <c r="NGZ42"/>
      <c r="NHA42" s="124"/>
      <c r="NHB42"/>
      <c r="NHC42" s="124"/>
      <c r="NHD42"/>
      <c r="NHE42" s="124"/>
      <c r="NHF42"/>
      <c r="NHG42" s="124"/>
      <c r="NHH42"/>
      <c r="NHI42" s="124"/>
      <c r="NHJ42"/>
      <c r="NHK42" s="124"/>
      <c r="NHL42"/>
      <c r="NHM42" s="124"/>
      <c r="NHN42"/>
      <c r="NHO42" s="124"/>
      <c r="NHP42"/>
      <c r="NHQ42" s="124"/>
      <c r="NHR42"/>
      <c r="NHS42" s="124"/>
      <c r="NHT42"/>
      <c r="NHU42" s="124"/>
      <c r="NHV42"/>
      <c r="NHW42" s="124"/>
      <c r="NHX42"/>
      <c r="NHY42" s="124"/>
      <c r="NHZ42"/>
      <c r="NIA42" s="124"/>
      <c r="NIB42"/>
      <c r="NIC42" s="124"/>
      <c r="NID42"/>
      <c r="NIE42" s="124"/>
      <c r="NIF42"/>
      <c r="NIG42" s="124"/>
      <c r="NIH42"/>
      <c r="NII42" s="124"/>
      <c r="NIJ42"/>
      <c r="NIK42" s="124"/>
      <c r="NIL42"/>
      <c r="NIM42" s="124"/>
      <c r="NIN42"/>
      <c r="NIO42" s="124"/>
      <c r="NIP42"/>
      <c r="NIQ42" s="124"/>
      <c r="NIR42"/>
      <c r="NIS42" s="124"/>
      <c r="NIT42"/>
      <c r="NIU42" s="124"/>
      <c r="NIV42"/>
      <c r="NIW42" s="124"/>
      <c r="NIX42"/>
      <c r="NIY42" s="124"/>
      <c r="NIZ42"/>
      <c r="NJA42" s="124"/>
      <c r="NJB42"/>
      <c r="NJC42" s="124"/>
      <c r="NJD42"/>
      <c r="NJE42" s="124"/>
      <c r="NJF42"/>
      <c r="NJG42" s="124"/>
      <c r="NJH42"/>
      <c r="NJI42" s="124"/>
      <c r="NJJ42"/>
      <c r="NJK42" s="124"/>
      <c r="NJL42"/>
      <c r="NJM42" s="124"/>
      <c r="NJN42"/>
      <c r="NJO42" s="124"/>
      <c r="NJP42"/>
      <c r="NJQ42" s="124"/>
      <c r="NJR42"/>
      <c r="NJS42" s="124"/>
      <c r="NJT42"/>
      <c r="NJU42" s="124"/>
      <c r="NJV42"/>
      <c r="NJW42" s="124"/>
      <c r="NJX42"/>
      <c r="NJY42" s="124"/>
      <c r="NJZ42"/>
      <c r="NKA42" s="124"/>
      <c r="NKB42"/>
      <c r="NKC42" s="124"/>
      <c r="NKD42"/>
      <c r="NKE42" s="124"/>
      <c r="NKF42"/>
      <c r="NKG42" s="124"/>
      <c r="NKH42"/>
      <c r="NKI42" s="124"/>
      <c r="NKJ42"/>
      <c r="NKK42" s="124"/>
      <c r="NKL42"/>
      <c r="NKM42" s="124"/>
      <c r="NKN42"/>
      <c r="NKO42" s="124"/>
      <c r="NKP42"/>
      <c r="NKQ42" s="124"/>
      <c r="NKR42"/>
      <c r="NKS42" s="124"/>
      <c r="NKT42"/>
      <c r="NKU42" s="124"/>
      <c r="NKV42"/>
      <c r="NKW42" s="124"/>
      <c r="NKX42"/>
      <c r="NKY42" s="124"/>
      <c r="NKZ42"/>
      <c r="NLA42" s="124"/>
      <c r="NLB42"/>
      <c r="NLC42" s="124"/>
      <c r="NLD42"/>
      <c r="NLE42" s="124"/>
      <c r="NLF42"/>
      <c r="NLG42" s="124"/>
      <c r="NLH42"/>
      <c r="NLI42" s="124"/>
      <c r="NLJ42"/>
      <c r="NLK42" s="124"/>
      <c r="NLL42"/>
      <c r="NLM42" s="124"/>
      <c r="NLN42"/>
      <c r="NLO42" s="124"/>
      <c r="NLP42"/>
      <c r="NLQ42" s="124"/>
      <c r="NLR42"/>
      <c r="NLS42" s="124"/>
      <c r="NLT42"/>
      <c r="NLU42" s="124"/>
      <c r="NLV42"/>
      <c r="NLW42" s="124"/>
      <c r="NLX42"/>
      <c r="NLY42" s="124"/>
      <c r="NLZ42"/>
      <c r="NMA42" s="124"/>
      <c r="NMB42"/>
      <c r="NMC42" s="124"/>
      <c r="NMD42"/>
      <c r="NME42" s="124"/>
      <c r="NMF42"/>
      <c r="NMG42" s="124"/>
      <c r="NMH42"/>
      <c r="NMI42" s="124"/>
      <c r="NMJ42"/>
      <c r="NMK42" s="124"/>
      <c r="NML42"/>
      <c r="NMM42" s="124"/>
      <c r="NMN42"/>
      <c r="NMO42" s="124"/>
      <c r="NMP42"/>
      <c r="NMQ42" s="124"/>
      <c r="NMR42"/>
      <c r="NMS42" s="124"/>
      <c r="NMT42"/>
      <c r="NMU42" s="124"/>
      <c r="NMV42"/>
      <c r="NMW42" s="124"/>
      <c r="NMX42"/>
      <c r="NMY42" s="124"/>
      <c r="NMZ42"/>
      <c r="NNA42" s="124"/>
      <c r="NNB42"/>
      <c r="NNC42" s="124"/>
      <c r="NND42"/>
      <c r="NNE42" s="124"/>
      <c r="NNF42"/>
      <c r="NNG42" s="124"/>
      <c r="NNH42"/>
      <c r="NNI42" s="124"/>
      <c r="NNJ42"/>
      <c r="NNK42" s="124"/>
      <c r="NNL42"/>
      <c r="NNM42" s="124"/>
      <c r="NNN42"/>
      <c r="NNO42" s="124"/>
      <c r="NNP42"/>
      <c r="NNQ42" s="124"/>
      <c r="NNR42"/>
      <c r="NNS42" s="124"/>
      <c r="NNT42"/>
      <c r="NNU42" s="124"/>
      <c r="NNV42"/>
      <c r="NNW42" s="124"/>
      <c r="NNX42"/>
      <c r="NNY42" s="124"/>
      <c r="NNZ42"/>
      <c r="NOA42" s="124"/>
      <c r="NOB42"/>
      <c r="NOC42" s="124"/>
      <c r="NOD42"/>
      <c r="NOE42" s="124"/>
      <c r="NOF42"/>
      <c r="NOG42" s="124"/>
      <c r="NOH42"/>
      <c r="NOI42" s="124"/>
      <c r="NOJ42"/>
      <c r="NOK42" s="124"/>
      <c r="NOL42"/>
      <c r="NOM42" s="124"/>
      <c r="NON42"/>
      <c r="NOO42" s="124"/>
      <c r="NOP42"/>
      <c r="NOQ42" s="124"/>
      <c r="NOR42"/>
      <c r="NOS42" s="124"/>
      <c r="NOT42"/>
      <c r="NOU42" s="124"/>
      <c r="NOV42"/>
      <c r="NOW42" s="124"/>
      <c r="NOX42"/>
      <c r="NOY42" s="124"/>
      <c r="NOZ42"/>
      <c r="NPA42" s="124"/>
      <c r="NPB42"/>
      <c r="NPC42" s="124"/>
      <c r="NPD42"/>
      <c r="NPE42" s="124"/>
      <c r="NPF42"/>
      <c r="NPG42" s="124"/>
      <c r="NPH42"/>
      <c r="NPI42" s="124"/>
      <c r="NPJ42"/>
      <c r="NPK42" s="124"/>
      <c r="NPL42"/>
      <c r="NPM42" s="124"/>
      <c r="NPN42"/>
      <c r="NPO42" s="124"/>
      <c r="NPP42"/>
      <c r="NPQ42" s="124"/>
      <c r="NPR42"/>
      <c r="NPS42" s="124"/>
      <c r="NPT42"/>
      <c r="NPU42" s="124"/>
      <c r="NPV42"/>
      <c r="NPW42" s="124"/>
      <c r="NPX42"/>
      <c r="NPY42" s="124"/>
      <c r="NPZ42"/>
      <c r="NQA42" s="124"/>
      <c r="NQB42"/>
      <c r="NQC42" s="124"/>
      <c r="NQD42"/>
      <c r="NQE42" s="124"/>
      <c r="NQF42"/>
      <c r="NQG42" s="124"/>
      <c r="NQH42"/>
      <c r="NQI42" s="124"/>
      <c r="NQJ42"/>
      <c r="NQK42" s="124"/>
      <c r="NQL42"/>
      <c r="NQM42" s="124"/>
      <c r="NQN42"/>
      <c r="NQO42" s="124"/>
      <c r="NQP42"/>
      <c r="NQQ42" s="124"/>
      <c r="NQR42"/>
      <c r="NQS42" s="124"/>
      <c r="NQT42"/>
      <c r="NQU42" s="124"/>
      <c r="NQV42"/>
      <c r="NQW42" s="124"/>
      <c r="NQX42"/>
      <c r="NQY42" s="124"/>
      <c r="NQZ42"/>
      <c r="NRA42" s="124"/>
      <c r="NRB42"/>
      <c r="NRC42" s="124"/>
      <c r="NRD42"/>
      <c r="NRE42" s="124"/>
      <c r="NRF42"/>
      <c r="NRG42" s="124"/>
      <c r="NRH42"/>
      <c r="NRI42" s="124"/>
      <c r="NRJ42"/>
      <c r="NRK42" s="124"/>
      <c r="NRL42"/>
      <c r="NRM42" s="124"/>
      <c r="NRN42"/>
      <c r="NRO42" s="124"/>
      <c r="NRP42"/>
      <c r="NRQ42" s="124"/>
      <c r="NRR42"/>
      <c r="NRS42" s="124"/>
      <c r="NRT42"/>
      <c r="NRU42" s="124"/>
      <c r="NRV42"/>
      <c r="NRW42" s="124"/>
      <c r="NRX42"/>
      <c r="NRY42" s="124"/>
      <c r="NRZ42"/>
      <c r="NSA42" s="124"/>
      <c r="NSB42"/>
      <c r="NSC42" s="124"/>
      <c r="NSD42"/>
      <c r="NSE42" s="124"/>
      <c r="NSF42"/>
      <c r="NSG42" s="124"/>
      <c r="NSH42"/>
      <c r="NSI42" s="124"/>
      <c r="NSJ42"/>
      <c r="NSK42" s="124"/>
      <c r="NSL42"/>
      <c r="NSM42" s="124"/>
      <c r="NSN42"/>
      <c r="NSO42" s="124"/>
      <c r="NSP42"/>
      <c r="NSQ42" s="124"/>
      <c r="NSR42"/>
      <c r="NSS42" s="124"/>
      <c r="NST42"/>
      <c r="NSU42" s="124"/>
      <c r="NSV42"/>
      <c r="NSW42" s="124"/>
      <c r="NSX42"/>
      <c r="NSY42" s="124"/>
      <c r="NSZ42"/>
      <c r="NTA42" s="124"/>
      <c r="NTB42"/>
      <c r="NTC42" s="124"/>
      <c r="NTD42"/>
      <c r="NTE42" s="124"/>
      <c r="NTF42"/>
      <c r="NTG42" s="124"/>
      <c r="NTH42"/>
      <c r="NTI42" s="124"/>
      <c r="NTJ42"/>
      <c r="NTK42" s="124"/>
      <c r="NTL42"/>
      <c r="NTM42" s="124"/>
      <c r="NTN42"/>
      <c r="NTO42" s="124"/>
      <c r="NTP42"/>
      <c r="NTQ42" s="124"/>
      <c r="NTR42"/>
      <c r="NTS42" s="124"/>
      <c r="NTT42"/>
      <c r="NTU42" s="124"/>
      <c r="NTV42"/>
      <c r="NTW42" s="124"/>
      <c r="NTX42"/>
      <c r="NTY42" s="124"/>
      <c r="NTZ42"/>
      <c r="NUA42" s="124"/>
      <c r="NUB42"/>
      <c r="NUC42" s="124"/>
      <c r="NUD42"/>
      <c r="NUE42" s="124"/>
      <c r="NUF42"/>
      <c r="NUG42" s="124"/>
      <c r="NUH42"/>
      <c r="NUI42" s="124"/>
      <c r="NUJ42"/>
      <c r="NUK42" s="124"/>
      <c r="NUL42"/>
      <c r="NUM42" s="124"/>
      <c r="NUN42"/>
      <c r="NUO42" s="124"/>
      <c r="NUP42"/>
      <c r="NUQ42" s="124"/>
      <c r="NUR42"/>
      <c r="NUS42" s="124"/>
      <c r="NUT42"/>
      <c r="NUU42" s="124"/>
      <c r="NUV42"/>
      <c r="NUW42" s="124"/>
      <c r="NUX42"/>
      <c r="NUY42" s="124"/>
      <c r="NUZ42"/>
      <c r="NVA42" s="124"/>
      <c r="NVB42"/>
      <c r="NVC42" s="124"/>
      <c r="NVD42"/>
      <c r="NVE42" s="124"/>
      <c r="NVF42"/>
      <c r="NVG42" s="124"/>
      <c r="NVH42"/>
      <c r="NVI42" s="124"/>
      <c r="NVJ42"/>
      <c r="NVK42" s="124"/>
      <c r="NVL42"/>
      <c r="NVM42" s="124"/>
      <c r="NVN42"/>
      <c r="NVO42" s="124"/>
      <c r="NVP42"/>
      <c r="NVQ42" s="124"/>
      <c r="NVR42"/>
      <c r="NVS42" s="124"/>
      <c r="NVT42"/>
      <c r="NVU42" s="124"/>
      <c r="NVV42"/>
      <c r="NVW42" s="124"/>
      <c r="NVX42"/>
      <c r="NVY42" s="124"/>
      <c r="NVZ42"/>
      <c r="NWA42" s="124"/>
      <c r="NWB42"/>
      <c r="NWC42" s="124"/>
      <c r="NWD42"/>
      <c r="NWE42" s="124"/>
      <c r="NWF42"/>
      <c r="NWG42" s="124"/>
      <c r="NWH42"/>
      <c r="NWI42" s="124"/>
      <c r="NWJ42"/>
      <c r="NWK42" s="124"/>
      <c r="NWL42"/>
      <c r="NWM42" s="124"/>
      <c r="NWN42"/>
      <c r="NWO42" s="124"/>
      <c r="NWP42"/>
      <c r="NWQ42" s="124"/>
      <c r="NWR42"/>
      <c r="NWS42" s="124"/>
      <c r="NWT42"/>
      <c r="NWU42" s="124"/>
      <c r="NWV42"/>
      <c r="NWW42" s="124"/>
      <c r="NWX42"/>
      <c r="NWY42" s="124"/>
      <c r="NWZ42"/>
      <c r="NXA42" s="124"/>
      <c r="NXB42"/>
      <c r="NXC42" s="124"/>
      <c r="NXD42"/>
      <c r="NXE42" s="124"/>
      <c r="NXF42"/>
      <c r="NXG42" s="124"/>
      <c r="NXH42"/>
      <c r="NXI42" s="124"/>
      <c r="NXJ42"/>
      <c r="NXK42" s="124"/>
      <c r="NXL42"/>
      <c r="NXM42" s="124"/>
      <c r="NXN42"/>
      <c r="NXO42" s="124"/>
      <c r="NXP42"/>
      <c r="NXQ42" s="124"/>
      <c r="NXR42"/>
      <c r="NXS42" s="124"/>
      <c r="NXT42"/>
      <c r="NXU42" s="124"/>
      <c r="NXV42"/>
      <c r="NXW42" s="124"/>
      <c r="NXX42"/>
      <c r="NXY42" s="124"/>
      <c r="NXZ42"/>
      <c r="NYA42" s="124"/>
      <c r="NYB42"/>
      <c r="NYC42" s="124"/>
      <c r="NYD42"/>
      <c r="NYE42" s="124"/>
      <c r="NYF42"/>
      <c r="NYG42" s="124"/>
      <c r="NYH42"/>
      <c r="NYI42" s="124"/>
      <c r="NYJ42"/>
      <c r="NYK42" s="124"/>
      <c r="NYL42"/>
      <c r="NYM42" s="124"/>
      <c r="NYN42"/>
      <c r="NYO42" s="124"/>
      <c r="NYP42"/>
      <c r="NYQ42" s="124"/>
      <c r="NYR42"/>
      <c r="NYS42" s="124"/>
      <c r="NYT42"/>
      <c r="NYU42" s="124"/>
      <c r="NYV42"/>
      <c r="NYW42" s="124"/>
      <c r="NYX42"/>
      <c r="NYY42" s="124"/>
      <c r="NYZ42"/>
      <c r="NZA42" s="124"/>
      <c r="NZB42"/>
      <c r="NZC42" s="124"/>
      <c r="NZD42"/>
      <c r="NZE42" s="124"/>
      <c r="NZF42"/>
      <c r="NZG42" s="124"/>
      <c r="NZH42"/>
      <c r="NZI42" s="124"/>
      <c r="NZJ42"/>
      <c r="NZK42" s="124"/>
      <c r="NZL42"/>
      <c r="NZM42" s="124"/>
      <c r="NZN42"/>
      <c r="NZO42" s="124"/>
      <c r="NZP42"/>
      <c r="NZQ42" s="124"/>
      <c r="NZR42"/>
      <c r="NZS42" s="124"/>
      <c r="NZT42"/>
      <c r="NZU42" s="124"/>
      <c r="NZV42"/>
      <c r="NZW42" s="124"/>
      <c r="NZX42"/>
      <c r="NZY42" s="124"/>
      <c r="NZZ42"/>
      <c r="OAA42" s="124"/>
      <c r="OAB42"/>
      <c r="OAC42" s="124"/>
      <c r="OAD42"/>
      <c r="OAE42" s="124"/>
      <c r="OAF42"/>
      <c r="OAG42" s="124"/>
      <c r="OAH42"/>
      <c r="OAI42" s="124"/>
      <c r="OAJ42"/>
      <c r="OAK42" s="124"/>
      <c r="OAL42"/>
      <c r="OAM42" s="124"/>
      <c r="OAN42"/>
      <c r="OAO42" s="124"/>
      <c r="OAP42"/>
      <c r="OAQ42" s="124"/>
      <c r="OAR42"/>
      <c r="OAS42" s="124"/>
      <c r="OAT42"/>
      <c r="OAU42" s="124"/>
      <c r="OAV42"/>
      <c r="OAW42" s="124"/>
      <c r="OAX42"/>
      <c r="OAY42" s="124"/>
      <c r="OAZ42"/>
      <c r="OBA42" s="124"/>
      <c r="OBB42"/>
      <c r="OBC42" s="124"/>
      <c r="OBD42"/>
      <c r="OBE42" s="124"/>
      <c r="OBF42"/>
      <c r="OBG42" s="124"/>
      <c r="OBH42"/>
      <c r="OBI42" s="124"/>
      <c r="OBJ42"/>
      <c r="OBK42" s="124"/>
      <c r="OBL42"/>
      <c r="OBM42" s="124"/>
      <c r="OBN42"/>
      <c r="OBO42" s="124"/>
      <c r="OBP42"/>
      <c r="OBQ42" s="124"/>
      <c r="OBR42"/>
      <c r="OBS42" s="124"/>
      <c r="OBT42"/>
      <c r="OBU42" s="124"/>
      <c r="OBV42"/>
      <c r="OBW42" s="124"/>
      <c r="OBX42"/>
      <c r="OBY42" s="124"/>
      <c r="OBZ42"/>
      <c r="OCA42" s="124"/>
      <c r="OCB42"/>
      <c r="OCC42" s="124"/>
      <c r="OCD42"/>
      <c r="OCE42" s="124"/>
      <c r="OCF42"/>
      <c r="OCG42" s="124"/>
      <c r="OCH42"/>
      <c r="OCI42" s="124"/>
      <c r="OCJ42"/>
      <c r="OCK42" s="124"/>
      <c r="OCL42"/>
      <c r="OCM42" s="124"/>
      <c r="OCN42"/>
      <c r="OCO42" s="124"/>
      <c r="OCP42"/>
      <c r="OCQ42" s="124"/>
      <c r="OCR42"/>
      <c r="OCS42" s="124"/>
      <c r="OCT42"/>
      <c r="OCU42" s="124"/>
      <c r="OCV42"/>
      <c r="OCW42" s="124"/>
      <c r="OCX42"/>
      <c r="OCY42" s="124"/>
      <c r="OCZ42"/>
      <c r="ODA42" s="124"/>
      <c r="ODB42"/>
      <c r="ODC42" s="124"/>
      <c r="ODD42"/>
      <c r="ODE42" s="124"/>
      <c r="ODF42"/>
      <c r="ODG42" s="124"/>
      <c r="ODH42"/>
      <c r="ODI42" s="124"/>
      <c r="ODJ42"/>
      <c r="ODK42" s="124"/>
      <c r="ODL42"/>
      <c r="ODM42" s="124"/>
      <c r="ODN42"/>
      <c r="ODO42" s="124"/>
      <c r="ODP42"/>
      <c r="ODQ42" s="124"/>
      <c r="ODR42"/>
      <c r="ODS42" s="124"/>
      <c r="ODT42"/>
      <c r="ODU42" s="124"/>
      <c r="ODV42"/>
      <c r="ODW42" s="124"/>
      <c r="ODX42"/>
      <c r="ODY42" s="124"/>
      <c r="ODZ42"/>
      <c r="OEA42" s="124"/>
      <c r="OEB42"/>
      <c r="OEC42" s="124"/>
      <c r="OED42"/>
      <c r="OEE42" s="124"/>
      <c r="OEF42"/>
      <c r="OEG42" s="124"/>
      <c r="OEH42"/>
      <c r="OEI42" s="124"/>
      <c r="OEJ42"/>
      <c r="OEK42" s="124"/>
      <c r="OEL42"/>
      <c r="OEM42" s="124"/>
      <c r="OEN42"/>
      <c r="OEO42" s="124"/>
      <c r="OEP42"/>
      <c r="OEQ42" s="124"/>
      <c r="OER42"/>
      <c r="OES42" s="124"/>
      <c r="OET42"/>
      <c r="OEU42" s="124"/>
      <c r="OEV42"/>
      <c r="OEW42" s="124"/>
      <c r="OEX42"/>
      <c r="OEY42" s="124"/>
      <c r="OEZ42"/>
      <c r="OFA42" s="124"/>
      <c r="OFB42"/>
      <c r="OFC42" s="124"/>
      <c r="OFD42"/>
      <c r="OFE42" s="124"/>
      <c r="OFF42"/>
      <c r="OFG42" s="124"/>
      <c r="OFH42"/>
      <c r="OFI42" s="124"/>
      <c r="OFJ42"/>
      <c r="OFK42" s="124"/>
      <c r="OFL42"/>
      <c r="OFM42" s="124"/>
      <c r="OFN42"/>
      <c r="OFO42" s="124"/>
      <c r="OFP42"/>
      <c r="OFQ42" s="124"/>
      <c r="OFR42"/>
      <c r="OFS42" s="124"/>
      <c r="OFT42"/>
      <c r="OFU42" s="124"/>
      <c r="OFV42"/>
      <c r="OFW42" s="124"/>
      <c r="OFX42"/>
      <c r="OFY42" s="124"/>
      <c r="OFZ42"/>
      <c r="OGA42" s="124"/>
      <c r="OGB42"/>
      <c r="OGC42" s="124"/>
      <c r="OGD42"/>
      <c r="OGE42" s="124"/>
      <c r="OGF42"/>
      <c r="OGG42" s="124"/>
      <c r="OGH42"/>
      <c r="OGI42" s="124"/>
      <c r="OGJ42"/>
      <c r="OGK42" s="124"/>
      <c r="OGL42"/>
      <c r="OGM42" s="124"/>
      <c r="OGN42"/>
      <c r="OGO42" s="124"/>
      <c r="OGP42"/>
      <c r="OGQ42" s="124"/>
      <c r="OGR42"/>
      <c r="OGS42" s="124"/>
      <c r="OGT42"/>
      <c r="OGU42" s="124"/>
      <c r="OGV42"/>
      <c r="OGW42" s="124"/>
      <c r="OGX42"/>
      <c r="OGY42" s="124"/>
      <c r="OGZ42"/>
      <c r="OHA42" s="124"/>
      <c r="OHB42"/>
      <c r="OHC42" s="124"/>
      <c r="OHD42"/>
      <c r="OHE42" s="124"/>
      <c r="OHF42"/>
      <c r="OHG42" s="124"/>
      <c r="OHH42"/>
      <c r="OHI42" s="124"/>
      <c r="OHJ42"/>
      <c r="OHK42" s="124"/>
      <c r="OHL42"/>
      <c r="OHM42" s="124"/>
      <c r="OHN42"/>
      <c r="OHO42" s="124"/>
      <c r="OHP42"/>
      <c r="OHQ42" s="124"/>
      <c r="OHR42"/>
      <c r="OHS42" s="124"/>
      <c r="OHT42"/>
      <c r="OHU42" s="124"/>
      <c r="OHV42"/>
      <c r="OHW42" s="124"/>
      <c r="OHX42"/>
      <c r="OHY42" s="124"/>
      <c r="OHZ42"/>
      <c r="OIA42" s="124"/>
      <c r="OIB42"/>
      <c r="OIC42" s="124"/>
      <c r="OID42"/>
      <c r="OIE42" s="124"/>
      <c r="OIF42"/>
      <c r="OIG42" s="124"/>
      <c r="OIH42"/>
      <c r="OII42" s="124"/>
      <c r="OIJ42"/>
      <c r="OIK42" s="124"/>
      <c r="OIL42"/>
      <c r="OIM42" s="124"/>
      <c r="OIN42"/>
      <c r="OIO42" s="124"/>
      <c r="OIP42"/>
      <c r="OIQ42" s="124"/>
      <c r="OIR42"/>
      <c r="OIS42" s="124"/>
      <c r="OIT42"/>
      <c r="OIU42" s="124"/>
      <c r="OIV42"/>
      <c r="OIW42" s="124"/>
      <c r="OIX42"/>
      <c r="OIY42" s="124"/>
      <c r="OIZ42"/>
      <c r="OJA42" s="124"/>
      <c r="OJB42"/>
      <c r="OJC42" s="124"/>
      <c r="OJD42"/>
      <c r="OJE42" s="124"/>
      <c r="OJF42"/>
      <c r="OJG42" s="124"/>
      <c r="OJH42"/>
      <c r="OJI42" s="124"/>
      <c r="OJJ42"/>
      <c r="OJK42" s="124"/>
      <c r="OJL42"/>
      <c r="OJM42" s="124"/>
      <c r="OJN42"/>
      <c r="OJO42" s="124"/>
      <c r="OJP42"/>
      <c r="OJQ42" s="124"/>
      <c r="OJR42"/>
      <c r="OJS42" s="124"/>
      <c r="OJT42"/>
      <c r="OJU42" s="124"/>
      <c r="OJV42"/>
      <c r="OJW42" s="124"/>
      <c r="OJX42"/>
      <c r="OJY42" s="124"/>
      <c r="OJZ42"/>
      <c r="OKA42" s="124"/>
      <c r="OKB42"/>
      <c r="OKC42" s="124"/>
      <c r="OKD42"/>
      <c r="OKE42" s="124"/>
      <c r="OKF42"/>
      <c r="OKG42" s="124"/>
      <c r="OKH42"/>
      <c r="OKI42" s="124"/>
      <c r="OKJ42"/>
      <c r="OKK42" s="124"/>
      <c r="OKL42"/>
      <c r="OKM42" s="124"/>
      <c r="OKN42"/>
      <c r="OKO42" s="124"/>
      <c r="OKP42"/>
      <c r="OKQ42" s="124"/>
      <c r="OKR42"/>
      <c r="OKS42" s="124"/>
      <c r="OKT42"/>
      <c r="OKU42" s="124"/>
      <c r="OKV42"/>
      <c r="OKW42" s="124"/>
      <c r="OKX42"/>
      <c r="OKY42" s="124"/>
      <c r="OKZ42"/>
      <c r="OLA42" s="124"/>
      <c r="OLB42"/>
      <c r="OLC42" s="124"/>
      <c r="OLD42"/>
      <c r="OLE42" s="124"/>
      <c r="OLF42"/>
      <c r="OLG42" s="124"/>
      <c r="OLH42"/>
      <c r="OLI42" s="124"/>
      <c r="OLJ42"/>
      <c r="OLK42" s="124"/>
      <c r="OLL42"/>
      <c r="OLM42" s="124"/>
      <c r="OLN42"/>
      <c r="OLO42" s="124"/>
      <c r="OLP42"/>
      <c r="OLQ42" s="124"/>
      <c r="OLR42"/>
      <c r="OLS42" s="124"/>
      <c r="OLT42"/>
      <c r="OLU42" s="124"/>
      <c r="OLV42"/>
      <c r="OLW42" s="124"/>
      <c r="OLX42"/>
      <c r="OLY42" s="124"/>
      <c r="OLZ42"/>
      <c r="OMA42" s="124"/>
      <c r="OMB42"/>
      <c r="OMC42" s="124"/>
      <c r="OMD42"/>
      <c r="OME42" s="124"/>
      <c r="OMF42"/>
      <c r="OMG42" s="124"/>
      <c r="OMH42"/>
      <c r="OMI42" s="124"/>
      <c r="OMJ42"/>
      <c r="OMK42" s="124"/>
      <c r="OML42"/>
      <c r="OMM42" s="124"/>
      <c r="OMN42"/>
      <c r="OMO42" s="124"/>
      <c r="OMP42"/>
      <c r="OMQ42" s="124"/>
      <c r="OMR42"/>
      <c r="OMS42" s="124"/>
      <c r="OMT42"/>
      <c r="OMU42" s="124"/>
      <c r="OMV42"/>
      <c r="OMW42" s="124"/>
      <c r="OMX42"/>
      <c r="OMY42" s="124"/>
      <c r="OMZ42"/>
      <c r="ONA42" s="124"/>
      <c r="ONB42"/>
      <c r="ONC42" s="124"/>
      <c r="OND42"/>
      <c r="ONE42" s="124"/>
      <c r="ONF42"/>
      <c r="ONG42" s="124"/>
      <c r="ONH42"/>
      <c r="ONI42" s="124"/>
      <c r="ONJ42"/>
      <c r="ONK42" s="124"/>
      <c r="ONL42"/>
      <c r="ONM42" s="124"/>
      <c r="ONN42"/>
      <c r="ONO42" s="124"/>
      <c r="ONP42"/>
      <c r="ONQ42" s="124"/>
      <c r="ONR42"/>
      <c r="ONS42" s="124"/>
      <c r="ONT42"/>
      <c r="ONU42" s="124"/>
      <c r="ONV42"/>
      <c r="ONW42" s="124"/>
      <c r="ONX42"/>
      <c r="ONY42" s="124"/>
      <c r="ONZ42"/>
      <c r="OOA42" s="124"/>
      <c r="OOB42"/>
      <c r="OOC42" s="124"/>
      <c r="OOD42"/>
      <c r="OOE42" s="124"/>
      <c r="OOF42"/>
      <c r="OOG42" s="124"/>
      <c r="OOH42"/>
      <c r="OOI42" s="124"/>
      <c r="OOJ42"/>
      <c r="OOK42" s="124"/>
      <c r="OOL42"/>
      <c r="OOM42" s="124"/>
      <c r="OON42"/>
      <c r="OOO42" s="124"/>
      <c r="OOP42"/>
      <c r="OOQ42" s="124"/>
      <c r="OOR42"/>
      <c r="OOS42" s="124"/>
      <c r="OOT42"/>
      <c r="OOU42" s="124"/>
      <c r="OOV42"/>
      <c r="OOW42" s="124"/>
      <c r="OOX42"/>
      <c r="OOY42" s="124"/>
      <c r="OOZ42"/>
      <c r="OPA42" s="124"/>
      <c r="OPB42"/>
      <c r="OPC42" s="124"/>
      <c r="OPD42"/>
      <c r="OPE42" s="124"/>
      <c r="OPF42"/>
      <c r="OPG42" s="124"/>
      <c r="OPH42"/>
      <c r="OPI42" s="124"/>
      <c r="OPJ42"/>
      <c r="OPK42" s="124"/>
      <c r="OPL42"/>
      <c r="OPM42" s="124"/>
      <c r="OPN42"/>
      <c r="OPO42" s="124"/>
      <c r="OPP42"/>
      <c r="OPQ42" s="124"/>
      <c r="OPR42"/>
      <c r="OPS42" s="124"/>
      <c r="OPT42"/>
      <c r="OPU42" s="124"/>
      <c r="OPV42"/>
      <c r="OPW42" s="124"/>
      <c r="OPX42"/>
      <c r="OPY42" s="124"/>
      <c r="OPZ42"/>
      <c r="OQA42" s="124"/>
      <c r="OQB42"/>
      <c r="OQC42" s="124"/>
      <c r="OQD42"/>
      <c r="OQE42" s="124"/>
      <c r="OQF42"/>
      <c r="OQG42" s="124"/>
      <c r="OQH42"/>
      <c r="OQI42" s="124"/>
      <c r="OQJ42"/>
      <c r="OQK42" s="124"/>
      <c r="OQL42"/>
      <c r="OQM42" s="124"/>
      <c r="OQN42"/>
      <c r="OQO42" s="124"/>
      <c r="OQP42"/>
      <c r="OQQ42" s="124"/>
      <c r="OQR42"/>
      <c r="OQS42" s="124"/>
      <c r="OQT42"/>
      <c r="OQU42" s="124"/>
      <c r="OQV42"/>
      <c r="OQW42" s="124"/>
      <c r="OQX42"/>
      <c r="OQY42" s="124"/>
      <c r="OQZ42"/>
      <c r="ORA42" s="124"/>
      <c r="ORB42"/>
      <c r="ORC42" s="124"/>
      <c r="ORD42"/>
      <c r="ORE42" s="124"/>
      <c r="ORF42"/>
      <c r="ORG42" s="124"/>
      <c r="ORH42"/>
      <c r="ORI42" s="124"/>
      <c r="ORJ42"/>
      <c r="ORK42" s="124"/>
      <c r="ORL42"/>
      <c r="ORM42" s="124"/>
      <c r="ORN42"/>
      <c r="ORO42" s="124"/>
      <c r="ORP42"/>
      <c r="ORQ42" s="124"/>
      <c r="ORR42"/>
      <c r="ORS42" s="124"/>
      <c r="ORT42"/>
      <c r="ORU42" s="124"/>
      <c r="ORV42"/>
      <c r="ORW42" s="124"/>
      <c r="ORX42"/>
      <c r="ORY42" s="124"/>
      <c r="ORZ42"/>
      <c r="OSA42" s="124"/>
      <c r="OSB42"/>
      <c r="OSC42" s="124"/>
      <c r="OSD42"/>
      <c r="OSE42" s="124"/>
      <c r="OSF42"/>
      <c r="OSG42" s="124"/>
      <c r="OSH42"/>
      <c r="OSI42" s="124"/>
      <c r="OSJ42"/>
      <c r="OSK42" s="124"/>
      <c r="OSL42"/>
      <c r="OSM42" s="124"/>
      <c r="OSN42"/>
      <c r="OSO42" s="124"/>
      <c r="OSP42"/>
      <c r="OSQ42" s="124"/>
      <c r="OSR42"/>
      <c r="OSS42" s="124"/>
      <c r="OST42"/>
      <c r="OSU42" s="124"/>
      <c r="OSV42"/>
      <c r="OSW42" s="124"/>
      <c r="OSX42"/>
      <c r="OSY42" s="124"/>
      <c r="OSZ42"/>
      <c r="OTA42" s="124"/>
      <c r="OTB42"/>
      <c r="OTC42" s="124"/>
      <c r="OTD42"/>
      <c r="OTE42" s="124"/>
      <c r="OTF42"/>
      <c r="OTG42" s="124"/>
      <c r="OTH42"/>
      <c r="OTI42" s="124"/>
      <c r="OTJ42"/>
      <c r="OTK42" s="124"/>
      <c r="OTL42"/>
      <c r="OTM42" s="124"/>
      <c r="OTN42"/>
      <c r="OTO42" s="124"/>
      <c r="OTP42"/>
      <c r="OTQ42" s="124"/>
      <c r="OTR42"/>
      <c r="OTS42" s="124"/>
      <c r="OTT42"/>
      <c r="OTU42" s="124"/>
      <c r="OTV42"/>
      <c r="OTW42" s="124"/>
      <c r="OTX42"/>
      <c r="OTY42" s="124"/>
      <c r="OTZ42"/>
      <c r="OUA42" s="124"/>
      <c r="OUB42"/>
      <c r="OUC42" s="124"/>
      <c r="OUD42"/>
      <c r="OUE42" s="124"/>
      <c r="OUF42"/>
      <c r="OUG42" s="124"/>
      <c r="OUH42"/>
      <c r="OUI42" s="124"/>
      <c r="OUJ42"/>
      <c r="OUK42" s="124"/>
      <c r="OUL42"/>
      <c r="OUM42" s="124"/>
      <c r="OUN42"/>
      <c r="OUO42" s="124"/>
      <c r="OUP42"/>
      <c r="OUQ42" s="124"/>
      <c r="OUR42"/>
      <c r="OUS42" s="124"/>
      <c r="OUT42"/>
      <c r="OUU42" s="124"/>
      <c r="OUV42"/>
      <c r="OUW42" s="124"/>
      <c r="OUX42"/>
      <c r="OUY42" s="124"/>
      <c r="OUZ42"/>
      <c r="OVA42" s="124"/>
      <c r="OVB42"/>
      <c r="OVC42" s="124"/>
      <c r="OVD42"/>
      <c r="OVE42" s="124"/>
      <c r="OVF42"/>
      <c r="OVG42" s="124"/>
      <c r="OVH42"/>
      <c r="OVI42" s="124"/>
      <c r="OVJ42"/>
      <c r="OVK42" s="124"/>
      <c r="OVL42"/>
      <c r="OVM42" s="124"/>
      <c r="OVN42"/>
      <c r="OVO42" s="124"/>
      <c r="OVP42"/>
      <c r="OVQ42" s="124"/>
      <c r="OVR42"/>
      <c r="OVS42" s="124"/>
      <c r="OVT42"/>
      <c r="OVU42" s="124"/>
      <c r="OVV42"/>
      <c r="OVW42" s="124"/>
      <c r="OVX42"/>
      <c r="OVY42" s="124"/>
      <c r="OVZ42"/>
      <c r="OWA42" s="124"/>
      <c r="OWB42"/>
      <c r="OWC42" s="124"/>
      <c r="OWD42"/>
      <c r="OWE42" s="124"/>
      <c r="OWF42"/>
      <c r="OWG42" s="124"/>
      <c r="OWH42"/>
      <c r="OWI42" s="124"/>
      <c r="OWJ42"/>
      <c r="OWK42" s="124"/>
      <c r="OWL42"/>
      <c r="OWM42" s="124"/>
      <c r="OWN42"/>
      <c r="OWO42" s="124"/>
      <c r="OWP42"/>
      <c r="OWQ42" s="124"/>
      <c r="OWR42"/>
      <c r="OWS42" s="124"/>
      <c r="OWT42"/>
      <c r="OWU42" s="124"/>
      <c r="OWV42"/>
      <c r="OWW42" s="124"/>
      <c r="OWX42"/>
      <c r="OWY42" s="124"/>
      <c r="OWZ42"/>
      <c r="OXA42" s="124"/>
      <c r="OXB42"/>
      <c r="OXC42" s="124"/>
      <c r="OXD42"/>
      <c r="OXE42" s="124"/>
      <c r="OXF42"/>
      <c r="OXG42" s="124"/>
      <c r="OXH42"/>
      <c r="OXI42" s="124"/>
      <c r="OXJ42"/>
      <c r="OXK42" s="124"/>
      <c r="OXL42"/>
      <c r="OXM42" s="124"/>
      <c r="OXN42"/>
      <c r="OXO42" s="124"/>
      <c r="OXP42"/>
      <c r="OXQ42" s="124"/>
      <c r="OXR42"/>
      <c r="OXS42" s="124"/>
      <c r="OXT42"/>
      <c r="OXU42" s="124"/>
      <c r="OXV42"/>
      <c r="OXW42" s="124"/>
      <c r="OXX42"/>
      <c r="OXY42" s="124"/>
      <c r="OXZ42"/>
      <c r="OYA42" s="124"/>
      <c r="OYB42"/>
      <c r="OYC42" s="124"/>
      <c r="OYD42"/>
      <c r="OYE42" s="124"/>
      <c r="OYF42"/>
      <c r="OYG42" s="124"/>
      <c r="OYH42"/>
      <c r="OYI42" s="124"/>
      <c r="OYJ42"/>
      <c r="OYK42" s="124"/>
      <c r="OYL42"/>
      <c r="OYM42" s="124"/>
      <c r="OYN42"/>
      <c r="OYO42" s="124"/>
      <c r="OYP42"/>
      <c r="OYQ42" s="124"/>
      <c r="OYR42"/>
      <c r="OYS42" s="124"/>
      <c r="OYT42"/>
      <c r="OYU42" s="124"/>
      <c r="OYV42"/>
      <c r="OYW42" s="124"/>
      <c r="OYX42"/>
      <c r="OYY42" s="124"/>
      <c r="OYZ42"/>
      <c r="OZA42" s="124"/>
      <c r="OZB42"/>
      <c r="OZC42" s="124"/>
      <c r="OZD42"/>
      <c r="OZE42" s="124"/>
      <c r="OZF42"/>
      <c r="OZG42" s="124"/>
      <c r="OZH42"/>
      <c r="OZI42" s="124"/>
      <c r="OZJ42"/>
      <c r="OZK42" s="124"/>
      <c r="OZL42"/>
      <c r="OZM42" s="124"/>
      <c r="OZN42"/>
      <c r="OZO42" s="124"/>
      <c r="OZP42"/>
      <c r="OZQ42" s="124"/>
      <c r="OZR42"/>
      <c r="OZS42" s="124"/>
      <c r="OZT42"/>
      <c r="OZU42" s="124"/>
      <c r="OZV42"/>
      <c r="OZW42" s="124"/>
      <c r="OZX42"/>
      <c r="OZY42" s="124"/>
      <c r="OZZ42"/>
      <c r="PAA42" s="124"/>
      <c r="PAB42"/>
      <c r="PAC42" s="124"/>
      <c r="PAD42"/>
      <c r="PAE42" s="124"/>
      <c r="PAF42"/>
      <c r="PAG42" s="124"/>
      <c r="PAH42"/>
      <c r="PAI42" s="124"/>
      <c r="PAJ42"/>
      <c r="PAK42" s="124"/>
      <c r="PAL42"/>
      <c r="PAM42" s="124"/>
      <c r="PAN42"/>
      <c r="PAO42" s="124"/>
      <c r="PAP42"/>
      <c r="PAQ42" s="124"/>
      <c r="PAR42"/>
      <c r="PAS42" s="124"/>
      <c r="PAT42"/>
      <c r="PAU42" s="124"/>
      <c r="PAV42"/>
      <c r="PAW42" s="124"/>
      <c r="PAX42"/>
      <c r="PAY42" s="124"/>
      <c r="PAZ42"/>
      <c r="PBA42" s="124"/>
      <c r="PBB42"/>
      <c r="PBC42" s="124"/>
      <c r="PBD42"/>
      <c r="PBE42" s="124"/>
      <c r="PBF42"/>
      <c r="PBG42" s="124"/>
      <c r="PBH42"/>
      <c r="PBI42" s="124"/>
      <c r="PBJ42"/>
      <c r="PBK42" s="124"/>
      <c r="PBL42"/>
      <c r="PBM42" s="124"/>
      <c r="PBN42"/>
      <c r="PBO42" s="124"/>
      <c r="PBP42"/>
      <c r="PBQ42" s="124"/>
      <c r="PBR42"/>
      <c r="PBS42" s="124"/>
      <c r="PBT42"/>
      <c r="PBU42" s="124"/>
      <c r="PBV42"/>
      <c r="PBW42" s="124"/>
      <c r="PBX42"/>
      <c r="PBY42" s="124"/>
      <c r="PBZ42"/>
      <c r="PCA42" s="124"/>
      <c r="PCB42"/>
      <c r="PCC42" s="124"/>
      <c r="PCD42"/>
      <c r="PCE42" s="124"/>
      <c r="PCF42"/>
      <c r="PCG42" s="124"/>
      <c r="PCH42"/>
      <c r="PCI42" s="124"/>
      <c r="PCJ42"/>
      <c r="PCK42" s="124"/>
      <c r="PCL42"/>
      <c r="PCM42" s="124"/>
      <c r="PCN42"/>
      <c r="PCO42" s="124"/>
      <c r="PCP42"/>
      <c r="PCQ42" s="124"/>
      <c r="PCR42"/>
      <c r="PCS42" s="124"/>
      <c r="PCT42"/>
      <c r="PCU42" s="124"/>
      <c r="PCV42"/>
      <c r="PCW42" s="124"/>
      <c r="PCX42"/>
      <c r="PCY42" s="124"/>
      <c r="PCZ42"/>
      <c r="PDA42" s="124"/>
      <c r="PDB42"/>
      <c r="PDC42" s="124"/>
      <c r="PDD42"/>
      <c r="PDE42" s="124"/>
      <c r="PDF42"/>
      <c r="PDG42" s="124"/>
      <c r="PDH42"/>
      <c r="PDI42" s="124"/>
      <c r="PDJ42"/>
      <c r="PDK42" s="124"/>
      <c r="PDL42"/>
      <c r="PDM42" s="124"/>
      <c r="PDN42"/>
      <c r="PDO42" s="124"/>
      <c r="PDP42"/>
      <c r="PDQ42" s="124"/>
      <c r="PDR42"/>
      <c r="PDS42" s="124"/>
      <c r="PDT42"/>
      <c r="PDU42" s="124"/>
      <c r="PDV42"/>
      <c r="PDW42" s="124"/>
      <c r="PDX42"/>
      <c r="PDY42" s="124"/>
      <c r="PDZ42"/>
      <c r="PEA42" s="124"/>
      <c r="PEB42"/>
      <c r="PEC42" s="124"/>
      <c r="PED42"/>
      <c r="PEE42" s="124"/>
      <c r="PEF42"/>
      <c r="PEG42" s="124"/>
      <c r="PEH42"/>
      <c r="PEI42" s="124"/>
      <c r="PEJ42"/>
      <c r="PEK42" s="124"/>
      <c r="PEL42"/>
      <c r="PEM42" s="124"/>
      <c r="PEN42"/>
      <c r="PEO42" s="124"/>
      <c r="PEP42"/>
      <c r="PEQ42" s="124"/>
      <c r="PER42"/>
      <c r="PES42" s="124"/>
      <c r="PET42"/>
      <c r="PEU42" s="124"/>
      <c r="PEV42"/>
      <c r="PEW42" s="124"/>
      <c r="PEX42"/>
      <c r="PEY42" s="124"/>
      <c r="PEZ42"/>
      <c r="PFA42" s="124"/>
      <c r="PFB42"/>
      <c r="PFC42" s="124"/>
      <c r="PFD42"/>
      <c r="PFE42" s="124"/>
      <c r="PFF42"/>
      <c r="PFG42" s="124"/>
      <c r="PFH42"/>
      <c r="PFI42" s="124"/>
      <c r="PFJ42"/>
      <c r="PFK42" s="124"/>
      <c r="PFL42"/>
      <c r="PFM42" s="124"/>
      <c r="PFN42"/>
      <c r="PFO42" s="124"/>
      <c r="PFP42"/>
      <c r="PFQ42" s="124"/>
      <c r="PFR42"/>
      <c r="PFS42" s="124"/>
      <c r="PFT42"/>
      <c r="PFU42" s="124"/>
      <c r="PFV42"/>
      <c r="PFW42" s="124"/>
      <c r="PFX42"/>
      <c r="PFY42" s="124"/>
      <c r="PFZ42"/>
      <c r="PGA42" s="124"/>
      <c r="PGB42"/>
      <c r="PGC42" s="124"/>
      <c r="PGD42"/>
      <c r="PGE42" s="124"/>
      <c r="PGF42"/>
      <c r="PGG42" s="124"/>
      <c r="PGH42"/>
      <c r="PGI42" s="124"/>
      <c r="PGJ42"/>
      <c r="PGK42" s="124"/>
      <c r="PGL42"/>
      <c r="PGM42" s="124"/>
      <c r="PGN42"/>
      <c r="PGO42" s="124"/>
      <c r="PGP42"/>
      <c r="PGQ42" s="124"/>
      <c r="PGR42"/>
      <c r="PGS42" s="124"/>
      <c r="PGT42"/>
      <c r="PGU42" s="124"/>
      <c r="PGV42"/>
      <c r="PGW42" s="124"/>
      <c r="PGX42"/>
      <c r="PGY42" s="124"/>
      <c r="PGZ42"/>
      <c r="PHA42" s="124"/>
      <c r="PHB42"/>
      <c r="PHC42" s="124"/>
      <c r="PHD42"/>
      <c r="PHE42" s="124"/>
      <c r="PHF42"/>
      <c r="PHG42" s="124"/>
      <c r="PHH42"/>
      <c r="PHI42" s="124"/>
      <c r="PHJ42"/>
      <c r="PHK42" s="124"/>
      <c r="PHL42"/>
      <c r="PHM42" s="124"/>
      <c r="PHN42"/>
      <c r="PHO42" s="124"/>
      <c r="PHP42"/>
      <c r="PHQ42" s="124"/>
      <c r="PHR42"/>
      <c r="PHS42" s="124"/>
      <c r="PHT42"/>
      <c r="PHU42" s="124"/>
      <c r="PHV42"/>
      <c r="PHW42" s="124"/>
      <c r="PHX42"/>
      <c r="PHY42" s="124"/>
      <c r="PHZ42"/>
      <c r="PIA42" s="124"/>
      <c r="PIB42"/>
      <c r="PIC42" s="124"/>
      <c r="PID42"/>
      <c r="PIE42" s="124"/>
      <c r="PIF42"/>
      <c r="PIG42" s="124"/>
      <c r="PIH42"/>
      <c r="PII42" s="124"/>
      <c r="PIJ42"/>
      <c r="PIK42" s="124"/>
      <c r="PIL42"/>
      <c r="PIM42" s="124"/>
      <c r="PIN42"/>
      <c r="PIO42" s="124"/>
      <c r="PIP42"/>
      <c r="PIQ42" s="124"/>
      <c r="PIR42"/>
      <c r="PIS42" s="124"/>
      <c r="PIT42"/>
      <c r="PIU42" s="124"/>
      <c r="PIV42"/>
      <c r="PIW42" s="124"/>
      <c r="PIX42"/>
      <c r="PIY42" s="124"/>
      <c r="PIZ42"/>
      <c r="PJA42" s="124"/>
      <c r="PJB42"/>
      <c r="PJC42" s="124"/>
      <c r="PJD42"/>
      <c r="PJE42" s="124"/>
      <c r="PJF42"/>
      <c r="PJG42" s="124"/>
      <c r="PJH42"/>
      <c r="PJI42" s="124"/>
      <c r="PJJ42"/>
      <c r="PJK42" s="124"/>
      <c r="PJL42"/>
      <c r="PJM42" s="124"/>
      <c r="PJN42"/>
      <c r="PJO42" s="124"/>
      <c r="PJP42"/>
      <c r="PJQ42" s="124"/>
      <c r="PJR42"/>
      <c r="PJS42" s="124"/>
      <c r="PJT42"/>
      <c r="PJU42" s="124"/>
      <c r="PJV42"/>
      <c r="PJW42" s="124"/>
      <c r="PJX42"/>
      <c r="PJY42" s="124"/>
      <c r="PJZ42"/>
      <c r="PKA42" s="124"/>
      <c r="PKB42"/>
      <c r="PKC42" s="124"/>
      <c r="PKD42"/>
      <c r="PKE42" s="124"/>
      <c r="PKF42"/>
      <c r="PKG42" s="124"/>
      <c r="PKH42"/>
      <c r="PKI42" s="124"/>
      <c r="PKJ42"/>
      <c r="PKK42" s="124"/>
      <c r="PKL42"/>
      <c r="PKM42" s="124"/>
      <c r="PKN42"/>
      <c r="PKO42" s="124"/>
      <c r="PKP42"/>
      <c r="PKQ42" s="124"/>
      <c r="PKR42"/>
      <c r="PKS42" s="124"/>
      <c r="PKT42"/>
      <c r="PKU42" s="124"/>
      <c r="PKV42"/>
      <c r="PKW42" s="124"/>
      <c r="PKX42"/>
      <c r="PKY42" s="124"/>
      <c r="PKZ42"/>
      <c r="PLA42" s="124"/>
      <c r="PLB42"/>
      <c r="PLC42" s="124"/>
      <c r="PLD42"/>
      <c r="PLE42" s="124"/>
      <c r="PLF42"/>
      <c r="PLG42" s="124"/>
      <c r="PLH42"/>
      <c r="PLI42" s="124"/>
      <c r="PLJ42"/>
      <c r="PLK42" s="124"/>
      <c r="PLL42"/>
      <c r="PLM42" s="124"/>
      <c r="PLN42"/>
      <c r="PLO42" s="124"/>
      <c r="PLP42"/>
      <c r="PLQ42" s="124"/>
      <c r="PLR42"/>
      <c r="PLS42" s="124"/>
      <c r="PLT42"/>
      <c r="PLU42" s="124"/>
      <c r="PLV42"/>
      <c r="PLW42" s="124"/>
      <c r="PLX42"/>
      <c r="PLY42" s="124"/>
      <c r="PLZ42"/>
      <c r="PMA42" s="124"/>
      <c r="PMB42"/>
      <c r="PMC42" s="124"/>
      <c r="PMD42"/>
      <c r="PME42" s="124"/>
      <c r="PMF42"/>
      <c r="PMG42" s="124"/>
      <c r="PMH42"/>
      <c r="PMI42" s="124"/>
      <c r="PMJ42"/>
      <c r="PMK42" s="124"/>
      <c r="PML42"/>
      <c r="PMM42" s="124"/>
      <c r="PMN42"/>
      <c r="PMO42" s="124"/>
      <c r="PMP42"/>
      <c r="PMQ42" s="124"/>
      <c r="PMR42"/>
      <c r="PMS42" s="124"/>
      <c r="PMT42"/>
      <c r="PMU42" s="124"/>
      <c r="PMV42"/>
      <c r="PMW42" s="124"/>
      <c r="PMX42"/>
      <c r="PMY42" s="124"/>
      <c r="PMZ42"/>
      <c r="PNA42" s="124"/>
      <c r="PNB42"/>
      <c r="PNC42" s="124"/>
      <c r="PND42"/>
      <c r="PNE42" s="124"/>
      <c r="PNF42"/>
      <c r="PNG42" s="124"/>
      <c r="PNH42"/>
      <c r="PNI42" s="124"/>
      <c r="PNJ42"/>
      <c r="PNK42" s="124"/>
      <c r="PNL42"/>
      <c r="PNM42" s="124"/>
      <c r="PNN42"/>
      <c r="PNO42" s="124"/>
      <c r="PNP42"/>
      <c r="PNQ42" s="124"/>
      <c r="PNR42"/>
      <c r="PNS42" s="124"/>
      <c r="PNT42"/>
      <c r="PNU42" s="124"/>
      <c r="PNV42"/>
      <c r="PNW42" s="124"/>
      <c r="PNX42"/>
      <c r="PNY42" s="124"/>
      <c r="PNZ42"/>
      <c r="POA42" s="124"/>
      <c r="POB42"/>
      <c r="POC42" s="124"/>
      <c r="POD42"/>
      <c r="POE42" s="124"/>
      <c r="POF42"/>
      <c r="POG42" s="124"/>
      <c r="POH42"/>
      <c r="POI42" s="124"/>
      <c r="POJ42"/>
      <c r="POK42" s="124"/>
      <c r="POL42"/>
      <c r="POM42" s="124"/>
      <c r="PON42"/>
      <c r="POO42" s="124"/>
      <c r="POP42"/>
      <c r="POQ42" s="124"/>
      <c r="POR42"/>
      <c r="POS42" s="124"/>
      <c r="POT42"/>
      <c r="POU42" s="124"/>
      <c r="POV42"/>
      <c r="POW42" s="124"/>
      <c r="POX42"/>
      <c r="POY42" s="124"/>
      <c r="POZ42"/>
      <c r="PPA42" s="124"/>
      <c r="PPB42"/>
      <c r="PPC42" s="124"/>
      <c r="PPD42"/>
      <c r="PPE42" s="124"/>
      <c r="PPF42"/>
      <c r="PPG42" s="124"/>
      <c r="PPH42"/>
      <c r="PPI42" s="124"/>
      <c r="PPJ42"/>
      <c r="PPK42" s="124"/>
      <c r="PPL42"/>
      <c r="PPM42" s="124"/>
      <c r="PPN42"/>
      <c r="PPO42" s="124"/>
      <c r="PPP42"/>
      <c r="PPQ42" s="124"/>
      <c r="PPR42"/>
      <c r="PPS42" s="124"/>
      <c r="PPT42"/>
      <c r="PPU42" s="124"/>
      <c r="PPV42"/>
      <c r="PPW42" s="124"/>
      <c r="PPX42"/>
      <c r="PPY42" s="124"/>
      <c r="PPZ42"/>
      <c r="PQA42" s="124"/>
      <c r="PQB42"/>
      <c r="PQC42" s="124"/>
      <c r="PQD42"/>
      <c r="PQE42" s="124"/>
      <c r="PQF42"/>
      <c r="PQG42" s="124"/>
      <c r="PQH42"/>
      <c r="PQI42" s="124"/>
      <c r="PQJ42"/>
      <c r="PQK42" s="124"/>
      <c r="PQL42"/>
      <c r="PQM42" s="124"/>
      <c r="PQN42"/>
      <c r="PQO42" s="124"/>
      <c r="PQP42"/>
      <c r="PQQ42" s="124"/>
      <c r="PQR42"/>
      <c r="PQS42" s="124"/>
      <c r="PQT42"/>
      <c r="PQU42" s="124"/>
      <c r="PQV42"/>
      <c r="PQW42" s="124"/>
      <c r="PQX42"/>
      <c r="PQY42" s="124"/>
      <c r="PQZ42"/>
      <c r="PRA42" s="124"/>
      <c r="PRB42"/>
      <c r="PRC42" s="124"/>
      <c r="PRD42"/>
      <c r="PRE42" s="124"/>
      <c r="PRF42"/>
      <c r="PRG42" s="124"/>
      <c r="PRH42"/>
      <c r="PRI42" s="124"/>
      <c r="PRJ42"/>
      <c r="PRK42" s="124"/>
      <c r="PRL42"/>
      <c r="PRM42" s="124"/>
      <c r="PRN42"/>
      <c r="PRO42" s="124"/>
      <c r="PRP42"/>
      <c r="PRQ42" s="124"/>
      <c r="PRR42"/>
      <c r="PRS42" s="124"/>
      <c r="PRT42"/>
      <c r="PRU42" s="124"/>
      <c r="PRV42"/>
      <c r="PRW42" s="124"/>
      <c r="PRX42"/>
      <c r="PRY42" s="124"/>
      <c r="PRZ42"/>
      <c r="PSA42" s="124"/>
      <c r="PSB42"/>
      <c r="PSC42" s="124"/>
      <c r="PSD42"/>
      <c r="PSE42" s="124"/>
      <c r="PSF42"/>
      <c r="PSG42" s="124"/>
      <c r="PSH42"/>
      <c r="PSI42" s="124"/>
      <c r="PSJ42"/>
      <c r="PSK42" s="124"/>
      <c r="PSL42"/>
      <c r="PSM42" s="124"/>
      <c r="PSN42"/>
      <c r="PSO42" s="124"/>
      <c r="PSP42"/>
      <c r="PSQ42" s="124"/>
      <c r="PSR42"/>
      <c r="PSS42" s="124"/>
      <c r="PST42"/>
      <c r="PSU42" s="124"/>
      <c r="PSV42"/>
      <c r="PSW42" s="124"/>
      <c r="PSX42"/>
      <c r="PSY42" s="124"/>
      <c r="PSZ42"/>
      <c r="PTA42" s="124"/>
      <c r="PTB42"/>
      <c r="PTC42" s="124"/>
      <c r="PTD42"/>
      <c r="PTE42" s="124"/>
      <c r="PTF42"/>
      <c r="PTG42" s="124"/>
      <c r="PTH42"/>
      <c r="PTI42" s="124"/>
      <c r="PTJ42"/>
      <c r="PTK42" s="124"/>
      <c r="PTL42"/>
      <c r="PTM42" s="124"/>
      <c r="PTN42"/>
      <c r="PTO42" s="124"/>
      <c r="PTP42"/>
      <c r="PTQ42" s="124"/>
      <c r="PTR42"/>
      <c r="PTS42" s="124"/>
      <c r="PTT42"/>
      <c r="PTU42" s="124"/>
      <c r="PTV42"/>
      <c r="PTW42" s="124"/>
      <c r="PTX42"/>
      <c r="PTY42" s="124"/>
      <c r="PTZ42"/>
      <c r="PUA42" s="124"/>
      <c r="PUB42"/>
      <c r="PUC42" s="124"/>
      <c r="PUD42"/>
      <c r="PUE42" s="124"/>
      <c r="PUF42"/>
      <c r="PUG42" s="124"/>
      <c r="PUH42"/>
      <c r="PUI42" s="124"/>
      <c r="PUJ42"/>
      <c r="PUK42" s="124"/>
      <c r="PUL42"/>
      <c r="PUM42" s="124"/>
      <c r="PUN42"/>
      <c r="PUO42" s="124"/>
      <c r="PUP42"/>
      <c r="PUQ42" s="124"/>
      <c r="PUR42"/>
      <c r="PUS42" s="124"/>
      <c r="PUT42"/>
      <c r="PUU42" s="124"/>
      <c r="PUV42"/>
      <c r="PUW42" s="124"/>
      <c r="PUX42"/>
      <c r="PUY42" s="124"/>
      <c r="PUZ42"/>
      <c r="PVA42" s="124"/>
      <c r="PVB42"/>
      <c r="PVC42" s="124"/>
      <c r="PVD42"/>
      <c r="PVE42" s="124"/>
      <c r="PVF42"/>
      <c r="PVG42" s="124"/>
      <c r="PVH42"/>
      <c r="PVI42" s="124"/>
      <c r="PVJ42"/>
      <c r="PVK42" s="124"/>
      <c r="PVL42"/>
      <c r="PVM42" s="124"/>
      <c r="PVN42"/>
      <c r="PVO42" s="124"/>
      <c r="PVP42"/>
      <c r="PVQ42" s="124"/>
      <c r="PVR42"/>
      <c r="PVS42" s="124"/>
      <c r="PVT42"/>
      <c r="PVU42" s="124"/>
      <c r="PVV42"/>
      <c r="PVW42" s="124"/>
      <c r="PVX42"/>
      <c r="PVY42" s="124"/>
      <c r="PVZ42"/>
      <c r="PWA42" s="124"/>
      <c r="PWB42"/>
      <c r="PWC42" s="124"/>
      <c r="PWD42"/>
      <c r="PWE42" s="124"/>
      <c r="PWF42"/>
      <c r="PWG42" s="124"/>
      <c r="PWH42"/>
      <c r="PWI42" s="124"/>
      <c r="PWJ42"/>
      <c r="PWK42" s="124"/>
      <c r="PWL42"/>
      <c r="PWM42" s="124"/>
      <c r="PWN42"/>
      <c r="PWO42" s="124"/>
      <c r="PWP42"/>
      <c r="PWQ42" s="124"/>
      <c r="PWR42"/>
      <c r="PWS42" s="124"/>
      <c r="PWT42"/>
      <c r="PWU42" s="124"/>
      <c r="PWV42"/>
      <c r="PWW42" s="124"/>
      <c r="PWX42"/>
      <c r="PWY42" s="124"/>
      <c r="PWZ42"/>
      <c r="PXA42" s="124"/>
      <c r="PXB42"/>
      <c r="PXC42" s="124"/>
      <c r="PXD42"/>
      <c r="PXE42" s="124"/>
      <c r="PXF42"/>
      <c r="PXG42" s="124"/>
      <c r="PXH42"/>
      <c r="PXI42" s="124"/>
      <c r="PXJ42"/>
      <c r="PXK42" s="124"/>
      <c r="PXL42"/>
      <c r="PXM42" s="124"/>
      <c r="PXN42"/>
      <c r="PXO42" s="124"/>
      <c r="PXP42"/>
      <c r="PXQ42" s="124"/>
      <c r="PXR42"/>
      <c r="PXS42" s="124"/>
      <c r="PXT42"/>
      <c r="PXU42" s="124"/>
      <c r="PXV42"/>
      <c r="PXW42" s="124"/>
      <c r="PXX42"/>
      <c r="PXY42" s="124"/>
      <c r="PXZ42"/>
      <c r="PYA42" s="124"/>
      <c r="PYB42"/>
      <c r="PYC42" s="124"/>
      <c r="PYD42"/>
      <c r="PYE42" s="124"/>
      <c r="PYF42"/>
      <c r="PYG42" s="124"/>
      <c r="PYH42"/>
      <c r="PYI42" s="124"/>
      <c r="PYJ42"/>
      <c r="PYK42" s="124"/>
      <c r="PYL42"/>
      <c r="PYM42" s="124"/>
      <c r="PYN42"/>
      <c r="PYO42" s="124"/>
      <c r="PYP42"/>
      <c r="PYQ42" s="124"/>
      <c r="PYR42"/>
      <c r="PYS42" s="124"/>
      <c r="PYT42"/>
      <c r="PYU42" s="124"/>
      <c r="PYV42"/>
      <c r="PYW42" s="124"/>
      <c r="PYX42"/>
      <c r="PYY42" s="124"/>
      <c r="PYZ42"/>
      <c r="PZA42" s="124"/>
      <c r="PZB42"/>
      <c r="PZC42" s="124"/>
      <c r="PZD42"/>
      <c r="PZE42" s="124"/>
      <c r="PZF42"/>
      <c r="PZG42" s="124"/>
      <c r="PZH42"/>
      <c r="PZI42" s="124"/>
      <c r="PZJ42"/>
      <c r="PZK42" s="124"/>
      <c r="PZL42"/>
      <c r="PZM42" s="124"/>
      <c r="PZN42"/>
      <c r="PZO42" s="124"/>
      <c r="PZP42"/>
      <c r="PZQ42" s="124"/>
      <c r="PZR42"/>
      <c r="PZS42" s="124"/>
      <c r="PZT42"/>
      <c r="PZU42" s="124"/>
      <c r="PZV42"/>
      <c r="PZW42" s="124"/>
      <c r="PZX42"/>
      <c r="PZY42" s="124"/>
      <c r="PZZ42"/>
      <c r="QAA42" s="124"/>
      <c r="QAB42"/>
      <c r="QAC42" s="124"/>
      <c r="QAD42"/>
      <c r="QAE42" s="124"/>
      <c r="QAF42"/>
      <c r="QAG42" s="124"/>
      <c r="QAH42"/>
      <c r="QAI42" s="124"/>
      <c r="QAJ42"/>
      <c r="QAK42" s="124"/>
      <c r="QAL42"/>
      <c r="QAM42" s="124"/>
      <c r="QAN42"/>
      <c r="QAO42" s="124"/>
      <c r="QAP42"/>
      <c r="QAQ42" s="124"/>
      <c r="QAR42"/>
      <c r="QAS42" s="124"/>
      <c r="QAT42"/>
      <c r="QAU42" s="124"/>
      <c r="QAV42"/>
      <c r="QAW42" s="124"/>
      <c r="QAX42"/>
      <c r="QAY42" s="124"/>
      <c r="QAZ42"/>
      <c r="QBA42" s="124"/>
      <c r="QBB42"/>
      <c r="QBC42" s="124"/>
      <c r="QBD42"/>
      <c r="QBE42" s="124"/>
      <c r="QBF42"/>
      <c r="QBG42" s="124"/>
      <c r="QBH42"/>
      <c r="QBI42" s="124"/>
      <c r="QBJ42"/>
      <c r="QBK42" s="124"/>
      <c r="QBL42"/>
      <c r="QBM42" s="124"/>
      <c r="QBN42"/>
      <c r="QBO42" s="124"/>
      <c r="QBP42"/>
      <c r="QBQ42" s="124"/>
      <c r="QBR42"/>
      <c r="QBS42" s="124"/>
      <c r="QBT42"/>
      <c r="QBU42" s="124"/>
      <c r="QBV42"/>
      <c r="QBW42" s="124"/>
      <c r="QBX42"/>
      <c r="QBY42" s="124"/>
      <c r="QBZ42"/>
      <c r="QCA42" s="124"/>
      <c r="QCB42"/>
      <c r="QCC42" s="124"/>
      <c r="QCD42"/>
      <c r="QCE42" s="124"/>
      <c r="QCF42"/>
      <c r="QCG42" s="124"/>
      <c r="QCH42"/>
      <c r="QCI42" s="124"/>
      <c r="QCJ42"/>
      <c r="QCK42" s="124"/>
      <c r="QCL42"/>
      <c r="QCM42" s="124"/>
      <c r="QCN42"/>
      <c r="QCO42" s="124"/>
      <c r="QCP42"/>
      <c r="QCQ42" s="124"/>
      <c r="QCR42"/>
      <c r="QCS42" s="124"/>
      <c r="QCT42"/>
      <c r="QCU42" s="124"/>
      <c r="QCV42"/>
      <c r="QCW42" s="124"/>
      <c r="QCX42"/>
      <c r="QCY42" s="124"/>
      <c r="QCZ42"/>
      <c r="QDA42" s="124"/>
      <c r="QDB42"/>
      <c r="QDC42" s="124"/>
      <c r="QDD42"/>
      <c r="QDE42" s="124"/>
      <c r="QDF42"/>
      <c r="QDG42" s="124"/>
      <c r="QDH42"/>
      <c r="QDI42" s="124"/>
      <c r="QDJ42"/>
      <c r="QDK42" s="124"/>
      <c r="QDL42"/>
      <c r="QDM42" s="124"/>
      <c r="QDN42"/>
      <c r="QDO42" s="124"/>
      <c r="QDP42"/>
      <c r="QDQ42" s="124"/>
      <c r="QDR42"/>
      <c r="QDS42" s="124"/>
      <c r="QDT42"/>
      <c r="QDU42" s="124"/>
      <c r="QDV42"/>
      <c r="QDW42" s="124"/>
      <c r="QDX42"/>
      <c r="QDY42" s="124"/>
      <c r="QDZ42"/>
      <c r="QEA42" s="124"/>
      <c r="QEB42"/>
      <c r="QEC42" s="124"/>
      <c r="QED42"/>
      <c r="QEE42" s="124"/>
      <c r="QEF42"/>
      <c r="QEG42" s="124"/>
      <c r="QEH42"/>
      <c r="QEI42" s="124"/>
      <c r="QEJ42"/>
      <c r="QEK42" s="124"/>
      <c r="QEL42"/>
      <c r="QEM42" s="124"/>
      <c r="QEN42"/>
      <c r="QEO42" s="124"/>
      <c r="QEP42"/>
      <c r="QEQ42" s="124"/>
      <c r="QER42"/>
      <c r="QES42" s="124"/>
      <c r="QET42"/>
      <c r="QEU42" s="124"/>
      <c r="QEV42"/>
      <c r="QEW42" s="124"/>
      <c r="QEX42"/>
      <c r="QEY42" s="124"/>
      <c r="QEZ42"/>
      <c r="QFA42" s="124"/>
      <c r="QFB42"/>
      <c r="QFC42" s="124"/>
      <c r="QFD42"/>
      <c r="QFE42" s="124"/>
      <c r="QFF42"/>
      <c r="QFG42" s="124"/>
      <c r="QFH42"/>
      <c r="QFI42" s="124"/>
      <c r="QFJ42"/>
      <c r="QFK42" s="124"/>
      <c r="QFL42"/>
      <c r="QFM42" s="124"/>
      <c r="QFN42"/>
      <c r="QFO42" s="124"/>
      <c r="QFP42"/>
      <c r="QFQ42" s="124"/>
      <c r="QFR42"/>
      <c r="QFS42" s="124"/>
      <c r="QFT42"/>
      <c r="QFU42" s="124"/>
      <c r="QFV42"/>
      <c r="QFW42" s="124"/>
      <c r="QFX42"/>
      <c r="QFY42" s="124"/>
      <c r="QFZ42"/>
      <c r="QGA42" s="124"/>
      <c r="QGB42"/>
      <c r="QGC42" s="124"/>
      <c r="QGD42"/>
      <c r="QGE42" s="124"/>
      <c r="QGF42"/>
      <c r="QGG42" s="124"/>
      <c r="QGH42"/>
      <c r="QGI42" s="124"/>
      <c r="QGJ42"/>
      <c r="QGK42" s="124"/>
      <c r="QGL42"/>
      <c r="QGM42" s="124"/>
      <c r="QGN42"/>
      <c r="QGO42" s="124"/>
      <c r="QGP42"/>
      <c r="QGQ42" s="124"/>
      <c r="QGR42"/>
      <c r="QGS42" s="124"/>
      <c r="QGT42"/>
      <c r="QGU42" s="124"/>
      <c r="QGV42"/>
      <c r="QGW42" s="124"/>
      <c r="QGX42"/>
      <c r="QGY42" s="124"/>
      <c r="QGZ42"/>
      <c r="QHA42" s="124"/>
      <c r="QHB42"/>
      <c r="QHC42" s="124"/>
      <c r="QHD42"/>
      <c r="QHE42" s="124"/>
      <c r="QHF42"/>
      <c r="QHG42" s="124"/>
      <c r="QHH42"/>
      <c r="QHI42" s="124"/>
      <c r="QHJ42"/>
      <c r="QHK42" s="124"/>
      <c r="QHL42"/>
      <c r="QHM42" s="124"/>
      <c r="QHN42"/>
      <c r="QHO42" s="124"/>
      <c r="QHP42"/>
      <c r="QHQ42" s="124"/>
      <c r="QHR42"/>
      <c r="QHS42" s="124"/>
      <c r="QHT42"/>
      <c r="QHU42" s="124"/>
      <c r="QHV42"/>
      <c r="QHW42" s="124"/>
      <c r="QHX42"/>
      <c r="QHY42" s="124"/>
      <c r="QHZ42"/>
      <c r="QIA42" s="124"/>
      <c r="QIB42"/>
      <c r="QIC42" s="124"/>
      <c r="QID42"/>
      <c r="QIE42" s="124"/>
      <c r="QIF42"/>
      <c r="QIG42" s="124"/>
      <c r="QIH42"/>
      <c r="QII42" s="124"/>
      <c r="QIJ42"/>
      <c r="QIK42" s="124"/>
      <c r="QIL42"/>
      <c r="QIM42" s="124"/>
      <c r="QIN42"/>
      <c r="QIO42" s="124"/>
      <c r="QIP42"/>
      <c r="QIQ42" s="124"/>
      <c r="QIR42"/>
      <c r="QIS42" s="124"/>
      <c r="QIT42"/>
      <c r="QIU42" s="124"/>
      <c r="QIV42"/>
      <c r="QIW42" s="124"/>
      <c r="QIX42"/>
      <c r="QIY42" s="124"/>
      <c r="QIZ42"/>
      <c r="QJA42" s="124"/>
      <c r="QJB42"/>
      <c r="QJC42" s="124"/>
      <c r="QJD42"/>
      <c r="QJE42" s="124"/>
      <c r="QJF42"/>
      <c r="QJG42" s="124"/>
      <c r="QJH42"/>
      <c r="QJI42" s="124"/>
      <c r="QJJ42"/>
      <c r="QJK42" s="124"/>
      <c r="QJL42"/>
      <c r="QJM42" s="124"/>
      <c r="QJN42"/>
      <c r="QJO42" s="124"/>
      <c r="QJP42"/>
      <c r="QJQ42" s="124"/>
      <c r="QJR42"/>
      <c r="QJS42" s="124"/>
      <c r="QJT42"/>
      <c r="QJU42" s="124"/>
      <c r="QJV42"/>
      <c r="QJW42" s="124"/>
      <c r="QJX42"/>
      <c r="QJY42" s="124"/>
      <c r="QJZ42"/>
      <c r="QKA42" s="124"/>
      <c r="QKB42"/>
      <c r="QKC42" s="124"/>
      <c r="QKD42"/>
      <c r="QKE42" s="124"/>
      <c r="QKF42"/>
      <c r="QKG42" s="124"/>
      <c r="QKH42"/>
      <c r="QKI42" s="124"/>
      <c r="QKJ42"/>
      <c r="QKK42" s="124"/>
      <c r="QKL42"/>
      <c r="QKM42" s="124"/>
      <c r="QKN42"/>
      <c r="QKO42" s="124"/>
      <c r="QKP42"/>
      <c r="QKQ42" s="124"/>
      <c r="QKR42"/>
      <c r="QKS42" s="124"/>
      <c r="QKT42"/>
      <c r="QKU42" s="124"/>
      <c r="QKV42"/>
      <c r="QKW42" s="124"/>
      <c r="QKX42"/>
      <c r="QKY42" s="124"/>
      <c r="QKZ42"/>
      <c r="QLA42" s="124"/>
      <c r="QLB42"/>
      <c r="QLC42" s="124"/>
      <c r="QLD42"/>
      <c r="QLE42" s="124"/>
      <c r="QLF42"/>
      <c r="QLG42" s="124"/>
      <c r="QLH42"/>
      <c r="QLI42" s="124"/>
      <c r="QLJ42"/>
      <c r="QLK42" s="124"/>
      <c r="QLL42"/>
      <c r="QLM42" s="124"/>
      <c r="QLN42"/>
      <c r="QLO42" s="124"/>
      <c r="QLP42"/>
      <c r="QLQ42" s="124"/>
      <c r="QLR42"/>
      <c r="QLS42" s="124"/>
      <c r="QLT42"/>
      <c r="QLU42" s="124"/>
      <c r="QLV42"/>
      <c r="QLW42" s="124"/>
      <c r="QLX42"/>
      <c r="QLY42" s="124"/>
      <c r="QLZ42"/>
      <c r="QMA42" s="124"/>
      <c r="QMB42"/>
      <c r="QMC42" s="124"/>
      <c r="QMD42"/>
      <c r="QME42" s="124"/>
      <c r="QMF42"/>
      <c r="QMG42" s="124"/>
      <c r="QMH42"/>
      <c r="QMI42" s="124"/>
      <c r="QMJ42"/>
      <c r="QMK42" s="124"/>
      <c r="QML42"/>
      <c r="QMM42" s="124"/>
      <c r="QMN42"/>
      <c r="QMO42" s="124"/>
      <c r="QMP42"/>
      <c r="QMQ42" s="124"/>
      <c r="QMR42"/>
      <c r="QMS42" s="124"/>
      <c r="QMT42"/>
      <c r="QMU42" s="124"/>
      <c r="QMV42"/>
      <c r="QMW42" s="124"/>
      <c r="QMX42"/>
      <c r="QMY42" s="124"/>
      <c r="QMZ42"/>
      <c r="QNA42" s="124"/>
      <c r="QNB42"/>
      <c r="QNC42" s="124"/>
      <c r="QND42"/>
      <c r="QNE42" s="124"/>
      <c r="QNF42"/>
      <c r="QNG42" s="124"/>
      <c r="QNH42"/>
      <c r="QNI42" s="124"/>
      <c r="QNJ42"/>
      <c r="QNK42" s="124"/>
      <c r="QNL42"/>
      <c r="QNM42" s="124"/>
      <c r="QNN42"/>
      <c r="QNO42" s="124"/>
      <c r="QNP42"/>
      <c r="QNQ42" s="124"/>
      <c r="QNR42"/>
      <c r="QNS42" s="124"/>
      <c r="QNT42"/>
      <c r="QNU42" s="124"/>
      <c r="QNV42"/>
      <c r="QNW42" s="124"/>
      <c r="QNX42"/>
      <c r="QNY42" s="124"/>
      <c r="QNZ42"/>
      <c r="QOA42" s="124"/>
      <c r="QOB42"/>
      <c r="QOC42" s="124"/>
      <c r="QOD42"/>
      <c r="QOE42" s="124"/>
      <c r="QOF42"/>
      <c r="QOG42" s="124"/>
      <c r="QOH42"/>
      <c r="QOI42" s="124"/>
      <c r="QOJ42"/>
      <c r="QOK42" s="124"/>
      <c r="QOL42"/>
      <c r="QOM42" s="124"/>
      <c r="QON42"/>
      <c r="QOO42" s="124"/>
      <c r="QOP42"/>
      <c r="QOQ42" s="124"/>
      <c r="QOR42"/>
      <c r="QOS42" s="124"/>
      <c r="QOT42"/>
      <c r="QOU42" s="124"/>
      <c r="QOV42"/>
      <c r="QOW42" s="124"/>
      <c r="QOX42"/>
      <c r="QOY42" s="124"/>
      <c r="QOZ42"/>
      <c r="QPA42" s="124"/>
      <c r="QPB42"/>
      <c r="QPC42" s="124"/>
      <c r="QPD42"/>
      <c r="QPE42" s="124"/>
      <c r="QPF42"/>
      <c r="QPG42" s="124"/>
      <c r="QPH42"/>
      <c r="QPI42" s="124"/>
      <c r="QPJ42"/>
      <c r="QPK42" s="124"/>
      <c r="QPL42"/>
      <c r="QPM42" s="124"/>
      <c r="QPN42"/>
      <c r="QPO42" s="124"/>
      <c r="QPP42"/>
      <c r="QPQ42" s="124"/>
      <c r="QPR42"/>
      <c r="QPS42" s="124"/>
      <c r="QPT42"/>
      <c r="QPU42" s="124"/>
      <c r="QPV42"/>
      <c r="QPW42" s="124"/>
      <c r="QPX42"/>
      <c r="QPY42" s="124"/>
      <c r="QPZ42"/>
      <c r="QQA42" s="124"/>
      <c r="QQB42"/>
      <c r="QQC42" s="124"/>
      <c r="QQD42"/>
      <c r="QQE42" s="124"/>
      <c r="QQF42"/>
      <c r="QQG42" s="124"/>
      <c r="QQH42"/>
      <c r="QQI42" s="124"/>
      <c r="QQJ42"/>
      <c r="QQK42" s="124"/>
      <c r="QQL42"/>
      <c r="QQM42" s="124"/>
      <c r="QQN42"/>
      <c r="QQO42" s="124"/>
      <c r="QQP42"/>
      <c r="QQQ42" s="124"/>
      <c r="QQR42"/>
      <c r="QQS42" s="124"/>
      <c r="QQT42"/>
      <c r="QQU42" s="124"/>
      <c r="QQV42"/>
      <c r="QQW42" s="124"/>
      <c r="QQX42"/>
      <c r="QQY42" s="124"/>
      <c r="QQZ42"/>
      <c r="QRA42" s="124"/>
      <c r="QRB42"/>
      <c r="QRC42" s="124"/>
      <c r="QRD42"/>
      <c r="QRE42" s="124"/>
      <c r="QRF42"/>
      <c r="QRG42" s="124"/>
      <c r="QRH42"/>
      <c r="QRI42" s="124"/>
      <c r="QRJ42"/>
      <c r="QRK42" s="124"/>
      <c r="QRL42"/>
      <c r="QRM42" s="124"/>
      <c r="QRN42"/>
      <c r="QRO42" s="124"/>
      <c r="QRP42"/>
      <c r="QRQ42" s="124"/>
      <c r="QRR42"/>
      <c r="QRS42" s="124"/>
      <c r="QRT42"/>
      <c r="QRU42" s="124"/>
      <c r="QRV42"/>
      <c r="QRW42" s="124"/>
      <c r="QRX42"/>
      <c r="QRY42" s="124"/>
      <c r="QRZ42"/>
      <c r="QSA42" s="124"/>
      <c r="QSB42"/>
      <c r="QSC42" s="124"/>
      <c r="QSD42"/>
      <c r="QSE42" s="124"/>
      <c r="QSF42"/>
      <c r="QSG42" s="124"/>
      <c r="QSH42"/>
      <c r="QSI42" s="124"/>
      <c r="QSJ42"/>
      <c r="QSK42" s="124"/>
      <c r="QSL42"/>
      <c r="QSM42" s="124"/>
      <c r="QSN42"/>
      <c r="QSO42" s="124"/>
      <c r="QSP42"/>
      <c r="QSQ42" s="124"/>
      <c r="QSR42"/>
      <c r="QSS42" s="124"/>
      <c r="QST42"/>
      <c r="QSU42" s="124"/>
      <c r="QSV42"/>
      <c r="QSW42" s="124"/>
      <c r="QSX42"/>
      <c r="QSY42" s="124"/>
      <c r="QSZ42"/>
      <c r="QTA42" s="124"/>
      <c r="QTB42"/>
      <c r="QTC42" s="124"/>
      <c r="QTD42"/>
      <c r="QTE42" s="124"/>
      <c r="QTF42"/>
      <c r="QTG42" s="124"/>
      <c r="QTH42"/>
      <c r="QTI42" s="124"/>
      <c r="QTJ42"/>
      <c r="QTK42" s="124"/>
      <c r="QTL42"/>
      <c r="QTM42" s="124"/>
      <c r="QTN42"/>
      <c r="QTO42" s="124"/>
      <c r="QTP42"/>
      <c r="QTQ42" s="124"/>
      <c r="QTR42"/>
      <c r="QTS42" s="124"/>
      <c r="QTT42"/>
      <c r="QTU42" s="124"/>
      <c r="QTV42"/>
      <c r="QTW42" s="124"/>
      <c r="QTX42"/>
      <c r="QTY42" s="124"/>
      <c r="QTZ42"/>
      <c r="QUA42" s="124"/>
      <c r="QUB42"/>
      <c r="QUC42" s="124"/>
      <c r="QUD42"/>
      <c r="QUE42" s="124"/>
      <c r="QUF42"/>
      <c r="QUG42" s="124"/>
      <c r="QUH42"/>
      <c r="QUI42" s="124"/>
      <c r="QUJ42"/>
      <c r="QUK42" s="124"/>
      <c r="QUL42"/>
      <c r="QUM42" s="124"/>
      <c r="QUN42"/>
      <c r="QUO42" s="124"/>
      <c r="QUP42"/>
      <c r="QUQ42" s="124"/>
      <c r="QUR42"/>
      <c r="QUS42" s="124"/>
      <c r="QUT42"/>
      <c r="QUU42" s="124"/>
      <c r="QUV42"/>
      <c r="QUW42" s="124"/>
      <c r="QUX42"/>
      <c r="QUY42" s="124"/>
      <c r="QUZ42"/>
      <c r="QVA42" s="124"/>
      <c r="QVB42"/>
      <c r="QVC42" s="124"/>
      <c r="QVD42"/>
      <c r="QVE42" s="124"/>
      <c r="QVF42"/>
      <c r="QVG42" s="124"/>
      <c r="QVH42"/>
      <c r="QVI42" s="124"/>
      <c r="QVJ42"/>
      <c r="QVK42" s="124"/>
      <c r="QVL42"/>
      <c r="QVM42" s="124"/>
      <c r="QVN42"/>
      <c r="QVO42" s="124"/>
      <c r="QVP42"/>
      <c r="QVQ42" s="124"/>
      <c r="QVR42"/>
      <c r="QVS42" s="124"/>
      <c r="QVT42"/>
      <c r="QVU42" s="124"/>
      <c r="QVV42"/>
      <c r="QVW42" s="124"/>
      <c r="QVX42"/>
      <c r="QVY42" s="124"/>
      <c r="QVZ42"/>
      <c r="QWA42" s="124"/>
      <c r="QWB42"/>
      <c r="QWC42" s="124"/>
      <c r="QWD42"/>
      <c r="QWE42" s="124"/>
      <c r="QWF42"/>
      <c r="QWG42" s="124"/>
      <c r="QWH42"/>
      <c r="QWI42" s="124"/>
      <c r="QWJ42"/>
      <c r="QWK42" s="124"/>
      <c r="QWL42"/>
      <c r="QWM42" s="124"/>
      <c r="QWN42"/>
      <c r="QWO42" s="124"/>
      <c r="QWP42"/>
      <c r="QWQ42" s="124"/>
      <c r="QWR42"/>
      <c r="QWS42" s="124"/>
      <c r="QWT42"/>
      <c r="QWU42" s="124"/>
      <c r="QWV42"/>
      <c r="QWW42" s="124"/>
      <c r="QWX42"/>
      <c r="QWY42" s="124"/>
      <c r="QWZ42"/>
      <c r="QXA42" s="124"/>
      <c r="QXB42"/>
      <c r="QXC42" s="124"/>
      <c r="QXD42"/>
      <c r="QXE42" s="124"/>
      <c r="QXF42"/>
      <c r="QXG42" s="124"/>
      <c r="QXH42"/>
      <c r="QXI42" s="124"/>
      <c r="QXJ42"/>
      <c r="QXK42" s="124"/>
      <c r="QXL42"/>
      <c r="QXM42" s="124"/>
      <c r="QXN42"/>
      <c r="QXO42" s="124"/>
      <c r="QXP42"/>
      <c r="QXQ42" s="124"/>
      <c r="QXR42"/>
      <c r="QXS42" s="124"/>
      <c r="QXT42"/>
      <c r="QXU42" s="124"/>
      <c r="QXV42"/>
      <c r="QXW42" s="124"/>
      <c r="QXX42"/>
      <c r="QXY42" s="124"/>
      <c r="QXZ42"/>
      <c r="QYA42" s="124"/>
      <c r="QYB42"/>
      <c r="QYC42" s="124"/>
      <c r="QYD42"/>
      <c r="QYE42" s="124"/>
      <c r="QYF42"/>
      <c r="QYG42" s="124"/>
      <c r="QYH42"/>
      <c r="QYI42" s="124"/>
      <c r="QYJ42"/>
      <c r="QYK42" s="124"/>
      <c r="QYL42"/>
      <c r="QYM42" s="124"/>
      <c r="QYN42"/>
      <c r="QYO42" s="124"/>
      <c r="QYP42"/>
      <c r="QYQ42" s="124"/>
      <c r="QYR42"/>
      <c r="QYS42" s="124"/>
      <c r="QYT42"/>
      <c r="QYU42" s="124"/>
      <c r="QYV42"/>
      <c r="QYW42" s="124"/>
      <c r="QYX42"/>
      <c r="QYY42" s="124"/>
      <c r="QYZ42"/>
      <c r="QZA42" s="124"/>
      <c r="QZB42"/>
      <c r="QZC42" s="124"/>
      <c r="QZD42"/>
      <c r="QZE42" s="124"/>
      <c r="QZF42"/>
      <c r="QZG42" s="124"/>
      <c r="QZH42"/>
      <c r="QZI42" s="124"/>
      <c r="QZJ42"/>
      <c r="QZK42" s="124"/>
      <c r="QZL42"/>
      <c r="QZM42" s="124"/>
      <c r="QZN42"/>
      <c r="QZO42" s="124"/>
      <c r="QZP42"/>
      <c r="QZQ42" s="124"/>
      <c r="QZR42"/>
      <c r="QZS42" s="124"/>
      <c r="QZT42"/>
      <c r="QZU42" s="124"/>
      <c r="QZV42"/>
      <c r="QZW42" s="124"/>
      <c r="QZX42"/>
      <c r="QZY42" s="124"/>
      <c r="QZZ42"/>
      <c r="RAA42" s="124"/>
      <c r="RAB42"/>
      <c r="RAC42" s="124"/>
      <c r="RAD42"/>
      <c r="RAE42" s="124"/>
      <c r="RAF42"/>
      <c r="RAG42" s="124"/>
      <c r="RAH42"/>
      <c r="RAI42" s="124"/>
      <c r="RAJ42"/>
      <c r="RAK42" s="124"/>
      <c r="RAL42"/>
      <c r="RAM42" s="124"/>
      <c r="RAN42"/>
      <c r="RAO42" s="124"/>
      <c r="RAP42"/>
      <c r="RAQ42" s="124"/>
      <c r="RAR42"/>
      <c r="RAS42" s="124"/>
      <c r="RAT42"/>
      <c r="RAU42" s="124"/>
      <c r="RAV42"/>
      <c r="RAW42" s="124"/>
      <c r="RAX42"/>
      <c r="RAY42" s="124"/>
      <c r="RAZ42"/>
      <c r="RBA42" s="124"/>
      <c r="RBB42"/>
      <c r="RBC42" s="124"/>
      <c r="RBD42"/>
      <c r="RBE42" s="124"/>
      <c r="RBF42"/>
      <c r="RBG42" s="124"/>
      <c r="RBH42"/>
      <c r="RBI42" s="124"/>
      <c r="RBJ42"/>
      <c r="RBK42" s="124"/>
      <c r="RBL42"/>
      <c r="RBM42" s="124"/>
      <c r="RBN42"/>
      <c r="RBO42" s="124"/>
      <c r="RBP42"/>
      <c r="RBQ42" s="124"/>
      <c r="RBR42"/>
      <c r="RBS42" s="124"/>
      <c r="RBT42"/>
      <c r="RBU42" s="124"/>
      <c r="RBV42"/>
      <c r="RBW42" s="124"/>
      <c r="RBX42"/>
      <c r="RBY42" s="124"/>
      <c r="RBZ42"/>
      <c r="RCA42" s="124"/>
      <c r="RCB42"/>
      <c r="RCC42" s="124"/>
      <c r="RCD42"/>
      <c r="RCE42" s="124"/>
      <c r="RCF42"/>
      <c r="RCG42" s="124"/>
      <c r="RCH42"/>
      <c r="RCI42" s="124"/>
      <c r="RCJ42"/>
      <c r="RCK42" s="124"/>
      <c r="RCL42"/>
      <c r="RCM42" s="124"/>
      <c r="RCN42"/>
      <c r="RCO42" s="124"/>
      <c r="RCP42"/>
      <c r="RCQ42" s="124"/>
      <c r="RCR42"/>
      <c r="RCS42" s="124"/>
      <c r="RCT42"/>
      <c r="RCU42" s="124"/>
      <c r="RCV42"/>
      <c r="RCW42" s="124"/>
      <c r="RCX42"/>
      <c r="RCY42" s="124"/>
      <c r="RCZ42"/>
      <c r="RDA42" s="124"/>
      <c r="RDB42"/>
      <c r="RDC42" s="124"/>
      <c r="RDD42"/>
      <c r="RDE42" s="124"/>
      <c r="RDF42"/>
      <c r="RDG42" s="124"/>
      <c r="RDH42"/>
      <c r="RDI42" s="124"/>
      <c r="RDJ42"/>
      <c r="RDK42" s="124"/>
      <c r="RDL42"/>
      <c r="RDM42" s="124"/>
      <c r="RDN42"/>
      <c r="RDO42" s="124"/>
      <c r="RDP42"/>
      <c r="RDQ42" s="124"/>
      <c r="RDR42"/>
      <c r="RDS42" s="124"/>
      <c r="RDT42"/>
      <c r="RDU42" s="124"/>
      <c r="RDV42"/>
      <c r="RDW42" s="124"/>
      <c r="RDX42"/>
      <c r="RDY42" s="124"/>
      <c r="RDZ42"/>
      <c r="REA42" s="124"/>
      <c r="REB42"/>
      <c r="REC42" s="124"/>
      <c r="RED42"/>
      <c r="REE42" s="124"/>
      <c r="REF42"/>
      <c r="REG42" s="124"/>
      <c r="REH42"/>
      <c r="REI42" s="124"/>
      <c r="REJ42"/>
      <c r="REK42" s="124"/>
      <c r="REL42"/>
      <c r="REM42" s="124"/>
      <c r="REN42"/>
      <c r="REO42" s="124"/>
      <c r="REP42"/>
      <c r="REQ42" s="124"/>
      <c r="RER42"/>
      <c r="RES42" s="124"/>
      <c r="RET42"/>
      <c r="REU42" s="124"/>
      <c r="REV42"/>
      <c r="REW42" s="124"/>
      <c r="REX42"/>
      <c r="REY42" s="124"/>
      <c r="REZ42"/>
      <c r="RFA42" s="124"/>
      <c r="RFB42"/>
      <c r="RFC42" s="124"/>
      <c r="RFD42"/>
      <c r="RFE42" s="124"/>
      <c r="RFF42"/>
      <c r="RFG42" s="124"/>
      <c r="RFH42"/>
      <c r="RFI42" s="124"/>
      <c r="RFJ42"/>
      <c r="RFK42" s="124"/>
      <c r="RFL42"/>
      <c r="RFM42" s="124"/>
      <c r="RFN42"/>
      <c r="RFO42" s="124"/>
      <c r="RFP42"/>
      <c r="RFQ42" s="124"/>
      <c r="RFR42"/>
      <c r="RFS42" s="124"/>
      <c r="RFT42"/>
      <c r="RFU42" s="124"/>
      <c r="RFV42"/>
      <c r="RFW42" s="124"/>
      <c r="RFX42"/>
      <c r="RFY42" s="124"/>
      <c r="RFZ42"/>
      <c r="RGA42" s="124"/>
      <c r="RGB42"/>
      <c r="RGC42" s="124"/>
      <c r="RGD42"/>
      <c r="RGE42" s="124"/>
      <c r="RGF42"/>
      <c r="RGG42" s="124"/>
      <c r="RGH42"/>
      <c r="RGI42" s="124"/>
      <c r="RGJ42"/>
      <c r="RGK42" s="124"/>
      <c r="RGL42"/>
      <c r="RGM42" s="124"/>
      <c r="RGN42"/>
      <c r="RGO42" s="124"/>
      <c r="RGP42"/>
      <c r="RGQ42" s="124"/>
      <c r="RGR42"/>
      <c r="RGS42" s="124"/>
      <c r="RGT42"/>
      <c r="RGU42" s="124"/>
      <c r="RGV42"/>
      <c r="RGW42" s="124"/>
      <c r="RGX42"/>
      <c r="RGY42" s="124"/>
      <c r="RGZ42"/>
      <c r="RHA42" s="124"/>
      <c r="RHB42"/>
      <c r="RHC42" s="124"/>
      <c r="RHD42"/>
      <c r="RHE42" s="124"/>
      <c r="RHF42"/>
      <c r="RHG42" s="124"/>
      <c r="RHH42"/>
      <c r="RHI42" s="124"/>
      <c r="RHJ42"/>
      <c r="RHK42" s="124"/>
      <c r="RHL42"/>
      <c r="RHM42" s="124"/>
      <c r="RHN42"/>
      <c r="RHO42" s="124"/>
      <c r="RHP42"/>
      <c r="RHQ42" s="124"/>
      <c r="RHR42"/>
      <c r="RHS42" s="124"/>
      <c r="RHT42"/>
      <c r="RHU42" s="124"/>
      <c r="RHV42"/>
      <c r="RHW42" s="124"/>
      <c r="RHX42"/>
      <c r="RHY42" s="124"/>
      <c r="RHZ42"/>
      <c r="RIA42" s="124"/>
      <c r="RIB42"/>
      <c r="RIC42" s="124"/>
      <c r="RID42"/>
      <c r="RIE42" s="124"/>
      <c r="RIF42"/>
      <c r="RIG42" s="124"/>
      <c r="RIH42"/>
      <c r="RII42" s="124"/>
      <c r="RIJ42"/>
      <c r="RIK42" s="124"/>
      <c r="RIL42"/>
      <c r="RIM42" s="124"/>
      <c r="RIN42"/>
      <c r="RIO42" s="124"/>
      <c r="RIP42"/>
      <c r="RIQ42" s="124"/>
      <c r="RIR42"/>
      <c r="RIS42" s="124"/>
      <c r="RIT42"/>
      <c r="RIU42" s="124"/>
      <c r="RIV42"/>
      <c r="RIW42" s="124"/>
      <c r="RIX42"/>
      <c r="RIY42" s="124"/>
      <c r="RIZ42"/>
      <c r="RJA42" s="124"/>
      <c r="RJB42"/>
      <c r="RJC42" s="124"/>
      <c r="RJD42"/>
      <c r="RJE42" s="124"/>
      <c r="RJF42"/>
      <c r="RJG42" s="124"/>
      <c r="RJH42"/>
      <c r="RJI42" s="124"/>
      <c r="RJJ42"/>
      <c r="RJK42" s="124"/>
      <c r="RJL42"/>
      <c r="RJM42" s="124"/>
      <c r="RJN42"/>
      <c r="RJO42" s="124"/>
      <c r="RJP42"/>
      <c r="RJQ42" s="124"/>
      <c r="RJR42"/>
      <c r="RJS42" s="124"/>
      <c r="RJT42"/>
      <c r="RJU42" s="124"/>
      <c r="RJV42"/>
      <c r="RJW42" s="124"/>
      <c r="RJX42"/>
      <c r="RJY42" s="124"/>
      <c r="RJZ42"/>
      <c r="RKA42" s="124"/>
      <c r="RKB42"/>
      <c r="RKC42" s="124"/>
      <c r="RKD42"/>
      <c r="RKE42" s="124"/>
      <c r="RKF42"/>
      <c r="RKG42" s="124"/>
      <c r="RKH42"/>
      <c r="RKI42" s="124"/>
      <c r="RKJ42"/>
      <c r="RKK42" s="124"/>
      <c r="RKL42"/>
      <c r="RKM42" s="124"/>
      <c r="RKN42"/>
      <c r="RKO42" s="124"/>
      <c r="RKP42"/>
      <c r="RKQ42" s="124"/>
      <c r="RKR42"/>
      <c r="RKS42" s="124"/>
      <c r="RKT42"/>
      <c r="RKU42" s="124"/>
      <c r="RKV42"/>
      <c r="RKW42" s="124"/>
      <c r="RKX42"/>
      <c r="RKY42" s="124"/>
      <c r="RKZ42"/>
      <c r="RLA42" s="124"/>
      <c r="RLB42"/>
      <c r="RLC42" s="124"/>
      <c r="RLD42"/>
      <c r="RLE42" s="124"/>
      <c r="RLF42"/>
      <c r="RLG42" s="124"/>
      <c r="RLH42"/>
      <c r="RLI42" s="124"/>
      <c r="RLJ42"/>
      <c r="RLK42" s="124"/>
      <c r="RLL42"/>
      <c r="RLM42" s="124"/>
      <c r="RLN42"/>
      <c r="RLO42" s="124"/>
      <c r="RLP42"/>
      <c r="RLQ42" s="124"/>
      <c r="RLR42"/>
      <c r="RLS42" s="124"/>
      <c r="RLT42"/>
      <c r="RLU42" s="124"/>
      <c r="RLV42"/>
      <c r="RLW42" s="124"/>
      <c r="RLX42"/>
      <c r="RLY42" s="124"/>
      <c r="RLZ42"/>
      <c r="RMA42" s="124"/>
      <c r="RMB42"/>
      <c r="RMC42" s="124"/>
      <c r="RMD42"/>
      <c r="RME42" s="124"/>
      <c r="RMF42"/>
      <c r="RMG42" s="124"/>
      <c r="RMH42"/>
      <c r="RMI42" s="124"/>
      <c r="RMJ42"/>
      <c r="RMK42" s="124"/>
      <c r="RML42"/>
      <c r="RMM42" s="124"/>
      <c r="RMN42"/>
      <c r="RMO42" s="124"/>
      <c r="RMP42"/>
      <c r="RMQ42" s="124"/>
      <c r="RMR42"/>
      <c r="RMS42" s="124"/>
      <c r="RMT42"/>
      <c r="RMU42" s="124"/>
      <c r="RMV42"/>
      <c r="RMW42" s="124"/>
      <c r="RMX42"/>
      <c r="RMY42" s="124"/>
      <c r="RMZ42"/>
      <c r="RNA42" s="124"/>
      <c r="RNB42"/>
      <c r="RNC42" s="124"/>
      <c r="RND42"/>
      <c r="RNE42" s="124"/>
      <c r="RNF42"/>
      <c r="RNG42" s="124"/>
      <c r="RNH42"/>
      <c r="RNI42" s="124"/>
      <c r="RNJ42"/>
      <c r="RNK42" s="124"/>
      <c r="RNL42"/>
      <c r="RNM42" s="124"/>
      <c r="RNN42"/>
      <c r="RNO42" s="124"/>
      <c r="RNP42"/>
      <c r="RNQ42" s="124"/>
      <c r="RNR42"/>
      <c r="RNS42" s="124"/>
      <c r="RNT42"/>
      <c r="RNU42" s="124"/>
      <c r="RNV42"/>
      <c r="RNW42" s="124"/>
      <c r="RNX42"/>
      <c r="RNY42" s="124"/>
      <c r="RNZ42"/>
      <c r="ROA42" s="124"/>
      <c r="ROB42"/>
      <c r="ROC42" s="124"/>
      <c r="ROD42"/>
      <c r="ROE42" s="124"/>
      <c r="ROF42"/>
      <c r="ROG42" s="124"/>
      <c r="ROH42"/>
      <c r="ROI42" s="124"/>
      <c r="ROJ42"/>
      <c r="ROK42" s="124"/>
      <c r="ROL42"/>
      <c r="ROM42" s="124"/>
      <c r="RON42"/>
      <c r="ROO42" s="124"/>
      <c r="ROP42"/>
      <c r="ROQ42" s="124"/>
      <c r="ROR42"/>
      <c r="ROS42" s="124"/>
      <c r="ROT42"/>
      <c r="ROU42" s="124"/>
      <c r="ROV42"/>
      <c r="ROW42" s="124"/>
      <c r="ROX42"/>
      <c r="ROY42" s="124"/>
      <c r="ROZ42"/>
      <c r="RPA42" s="124"/>
      <c r="RPB42"/>
      <c r="RPC42" s="124"/>
      <c r="RPD42"/>
      <c r="RPE42" s="124"/>
      <c r="RPF42"/>
      <c r="RPG42" s="124"/>
      <c r="RPH42"/>
      <c r="RPI42" s="124"/>
      <c r="RPJ42"/>
      <c r="RPK42" s="124"/>
      <c r="RPL42"/>
      <c r="RPM42" s="124"/>
      <c r="RPN42"/>
      <c r="RPO42" s="124"/>
      <c r="RPP42"/>
      <c r="RPQ42" s="124"/>
      <c r="RPR42"/>
      <c r="RPS42" s="124"/>
      <c r="RPT42"/>
      <c r="RPU42" s="124"/>
      <c r="RPV42"/>
      <c r="RPW42" s="124"/>
      <c r="RPX42"/>
      <c r="RPY42" s="124"/>
      <c r="RPZ42"/>
      <c r="RQA42" s="124"/>
      <c r="RQB42"/>
      <c r="RQC42" s="124"/>
      <c r="RQD42"/>
      <c r="RQE42" s="124"/>
      <c r="RQF42"/>
      <c r="RQG42" s="124"/>
      <c r="RQH42"/>
      <c r="RQI42" s="124"/>
      <c r="RQJ42"/>
      <c r="RQK42" s="124"/>
      <c r="RQL42"/>
      <c r="RQM42" s="124"/>
      <c r="RQN42"/>
      <c r="RQO42" s="124"/>
      <c r="RQP42"/>
      <c r="RQQ42" s="124"/>
      <c r="RQR42"/>
      <c r="RQS42" s="124"/>
      <c r="RQT42"/>
      <c r="RQU42" s="124"/>
      <c r="RQV42"/>
      <c r="RQW42" s="124"/>
      <c r="RQX42"/>
      <c r="RQY42" s="124"/>
      <c r="RQZ42"/>
      <c r="RRA42" s="124"/>
      <c r="RRB42"/>
      <c r="RRC42" s="124"/>
      <c r="RRD42"/>
      <c r="RRE42" s="124"/>
      <c r="RRF42"/>
      <c r="RRG42" s="124"/>
      <c r="RRH42"/>
      <c r="RRI42" s="124"/>
      <c r="RRJ42"/>
      <c r="RRK42" s="124"/>
      <c r="RRL42"/>
      <c r="RRM42" s="124"/>
      <c r="RRN42"/>
      <c r="RRO42" s="124"/>
      <c r="RRP42"/>
      <c r="RRQ42" s="124"/>
      <c r="RRR42"/>
      <c r="RRS42" s="124"/>
      <c r="RRT42"/>
      <c r="RRU42" s="124"/>
      <c r="RRV42"/>
      <c r="RRW42" s="124"/>
      <c r="RRX42"/>
      <c r="RRY42" s="124"/>
      <c r="RRZ42"/>
      <c r="RSA42" s="124"/>
      <c r="RSB42"/>
      <c r="RSC42" s="124"/>
      <c r="RSD42"/>
      <c r="RSE42" s="124"/>
      <c r="RSF42"/>
      <c r="RSG42" s="124"/>
      <c r="RSH42"/>
      <c r="RSI42" s="124"/>
      <c r="RSJ42"/>
      <c r="RSK42" s="124"/>
      <c r="RSL42"/>
      <c r="RSM42" s="124"/>
      <c r="RSN42"/>
      <c r="RSO42" s="124"/>
      <c r="RSP42"/>
      <c r="RSQ42" s="124"/>
      <c r="RSR42"/>
      <c r="RSS42" s="124"/>
      <c r="RST42"/>
      <c r="RSU42" s="124"/>
      <c r="RSV42"/>
      <c r="RSW42" s="124"/>
      <c r="RSX42"/>
      <c r="RSY42" s="124"/>
      <c r="RSZ42"/>
      <c r="RTA42" s="124"/>
      <c r="RTB42"/>
      <c r="RTC42" s="124"/>
      <c r="RTD42"/>
      <c r="RTE42" s="124"/>
      <c r="RTF42"/>
      <c r="RTG42" s="124"/>
      <c r="RTH42"/>
      <c r="RTI42" s="124"/>
      <c r="RTJ42"/>
      <c r="RTK42" s="124"/>
      <c r="RTL42"/>
      <c r="RTM42" s="124"/>
      <c r="RTN42"/>
      <c r="RTO42" s="124"/>
      <c r="RTP42"/>
      <c r="RTQ42" s="124"/>
      <c r="RTR42"/>
      <c r="RTS42" s="124"/>
      <c r="RTT42"/>
      <c r="RTU42" s="124"/>
      <c r="RTV42"/>
      <c r="RTW42" s="124"/>
      <c r="RTX42"/>
      <c r="RTY42" s="124"/>
      <c r="RTZ42"/>
      <c r="RUA42" s="124"/>
      <c r="RUB42"/>
      <c r="RUC42" s="124"/>
      <c r="RUD42"/>
      <c r="RUE42" s="124"/>
      <c r="RUF42"/>
      <c r="RUG42" s="124"/>
      <c r="RUH42"/>
      <c r="RUI42" s="124"/>
      <c r="RUJ42"/>
      <c r="RUK42" s="124"/>
      <c r="RUL42"/>
      <c r="RUM42" s="124"/>
      <c r="RUN42"/>
      <c r="RUO42" s="124"/>
      <c r="RUP42"/>
      <c r="RUQ42" s="124"/>
      <c r="RUR42"/>
      <c r="RUS42" s="124"/>
      <c r="RUT42"/>
      <c r="RUU42" s="124"/>
      <c r="RUV42"/>
      <c r="RUW42" s="124"/>
      <c r="RUX42"/>
      <c r="RUY42" s="124"/>
      <c r="RUZ42"/>
      <c r="RVA42" s="124"/>
      <c r="RVB42"/>
      <c r="RVC42" s="124"/>
      <c r="RVD42"/>
      <c r="RVE42" s="124"/>
      <c r="RVF42"/>
      <c r="RVG42" s="124"/>
      <c r="RVH42"/>
      <c r="RVI42" s="124"/>
      <c r="RVJ42"/>
      <c r="RVK42" s="124"/>
      <c r="RVL42"/>
      <c r="RVM42" s="124"/>
      <c r="RVN42"/>
      <c r="RVO42" s="124"/>
      <c r="RVP42"/>
      <c r="RVQ42" s="124"/>
      <c r="RVR42"/>
      <c r="RVS42" s="124"/>
      <c r="RVT42"/>
      <c r="RVU42" s="124"/>
      <c r="RVV42"/>
      <c r="RVW42" s="124"/>
      <c r="RVX42"/>
      <c r="RVY42" s="124"/>
      <c r="RVZ42"/>
      <c r="RWA42" s="124"/>
      <c r="RWB42"/>
      <c r="RWC42" s="124"/>
      <c r="RWD42"/>
      <c r="RWE42" s="124"/>
      <c r="RWF42"/>
      <c r="RWG42" s="124"/>
      <c r="RWH42"/>
      <c r="RWI42" s="124"/>
      <c r="RWJ42"/>
      <c r="RWK42" s="124"/>
      <c r="RWL42"/>
      <c r="RWM42" s="124"/>
      <c r="RWN42"/>
      <c r="RWO42" s="124"/>
      <c r="RWP42"/>
      <c r="RWQ42" s="124"/>
      <c r="RWR42"/>
      <c r="RWS42" s="124"/>
      <c r="RWT42"/>
      <c r="RWU42" s="124"/>
      <c r="RWV42"/>
      <c r="RWW42" s="124"/>
      <c r="RWX42"/>
      <c r="RWY42" s="124"/>
      <c r="RWZ42"/>
      <c r="RXA42" s="124"/>
      <c r="RXB42"/>
      <c r="RXC42" s="124"/>
      <c r="RXD42"/>
      <c r="RXE42" s="124"/>
      <c r="RXF42"/>
      <c r="RXG42" s="124"/>
      <c r="RXH42"/>
      <c r="RXI42" s="124"/>
      <c r="RXJ42"/>
      <c r="RXK42" s="124"/>
      <c r="RXL42"/>
      <c r="RXM42" s="124"/>
      <c r="RXN42"/>
      <c r="RXO42" s="124"/>
      <c r="RXP42"/>
      <c r="RXQ42" s="124"/>
      <c r="RXR42"/>
      <c r="RXS42" s="124"/>
      <c r="RXT42"/>
      <c r="RXU42" s="124"/>
      <c r="RXV42"/>
      <c r="RXW42" s="124"/>
      <c r="RXX42"/>
      <c r="RXY42" s="124"/>
      <c r="RXZ42"/>
      <c r="RYA42" s="124"/>
      <c r="RYB42"/>
      <c r="RYC42" s="124"/>
      <c r="RYD42"/>
      <c r="RYE42" s="124"/>
      <c r="RYF42"/>
      <c r="RYG42" s="124"/>
      <c r="RYH42"/>
      <c r="RYI42" s="124"/>
      <c r="RYJ42"/>
      <c r="RYK42" s="124"/>
      <c r="RYL42"/>
      <c r="RYM42" s="124"/>
      <c r="RYN42"/>
      <c r="RYO42" s="124"/>
      <c r="RYP42"/>
      <c r="RYQ42" s="124"/>
      <c r="RYR42"/>
      <c r="RYS42" s="124"/>
      <c r="RYT42"/>
      <c r="RYU42" s="124"/>
      <c r="RYV42"/>
      <c r="RYW42" s="124"/>
      <c r="RYX42"/>
      <c r="RYY42" s="124"/>
      <c r="RYZ42"/>
      <c r="RZA42" s="124"/>
      <c r="RZB42"/>
      <c r="RZC42" s="124"/>
      <c r="RZD42"/>
      <c r="RZE42" s="124"/>
      <c r="RZF42"/>
      <c r="RZG42" s="124"/>
      <c r="RZH42"/>
      <c r="RZI42" s="124"/>
      <c r="RZJ42"/>
      <c r="RZK42" s="124"/>
      <c r="RZL42"/>
      <c r="RZM42" s="124"/>
      <c r="RZN42"/>
      <c r="RZO42" s="124"/>
      <c r="RZP42"/>
      <c r="RZQ42" s="124"/>
      <c r="RZR42"/>
      <c r="RZS42" s="124"/>
      <c r="RZT42"/>
      <c r="RZU42" s="124"/>
      <c r="RZV42"/>
      <c r="RZW42" s="124"/>
      <c r="RZX42"/>
      <c r="RZY42" s="124"/>
      <c r="RZZ42"/>
      <c r="SAA42" s="124"/>
      <c r="SAB42"/>
      <c r="SAC42" s="124"/>
      <c r="SAD42"/>
      <c r="SAE42" s="124"/>
      <c r="SAF42"/>
      <c r="SAG42" s="124"/>
      <c r="SAH42"/>
      <c r="SAI42" s="124"/>
      <c r="SAJ42"/>
      <c r="SAK42" s="124"/>
      <c r="SAL42"/>
      <c r="SAM42" s="124"/>
      <c r="SAN42"/>
      <c r="SAO42" s="124"/>
      <c r="SAP42"/>
      <c r="SAQ42" s="124"/>
      <c r="SAR42"/>
      <c r="SAS42" s="124"/>
      <c r="SAT42"/>
      <c r="SAU42" s="124"/>
      <c r="SAV42"/>
      <c r="SAW42" s="124"/>
      <c r="SAX42"/>
      <c r="SAY42" s="124"/>
      <c r="SAZ42"/>
      <c r="SBA42" s="124"/>
      <c r="SBB42"/>
      <c r="SBC42" s="124"/>
      <c r="SBD42"/>
      <c r="SBE42" s="124"/>
      <c r="SBF42"/>
      <c r="SBG42" s="124"/>
      <c r="SBH42"/>
      <c r="SBI42" s="124"/>
      <c r="SBJ42"/>
      <c r="SBK42" s="124"/>
      <c r="SBL42"/>
      <c r="SBM42" s="124"/>
      <c r="SBN42"/>
      <c r="SBO42" s="124"/>
      <c r="SBP42"/>
      <c r="SBQ42" s="124"/>
      <c r="SBR42"/>
      <c r="SBS42" s="124"/>
      <c r="SBT42"/>
      <c r="SBU42" s="124"/>
      <c r="SBV42"/>
      <c r="SBW42" s="124"/>
      <c r="SBX42"/>
      <c r="SBY42" s="124"/>
      <c r="SBZ42"/>
      <c r="SCA42" s="124"/>
      <c r="SCB42"/>
      <c r="SCC42" s="124"/>
      <c r="SCD42"/>
      <c r="SCE42" s="124"/>
      <c r="SCF42"/>
      <c r="SCG42" s="124"/>
      <c r="SCH42"/>
      <c r="SCI42" s="124"/>
      <c r="SCJ42"/>
      <c r="SCK42" s="124"/>
      <c r="SCL42"/>
      <c r="SCM42" s="124"/>
      <c r="SCN42"/>
      <c r="SCO42" s="124"/>
      <c r="SCP42"/>
      <c r="SCQ42" s="124"/>
      <c r="SCR42"/>
      <c r="SCS42" s="124"/>
      <c r="SCT42"/>
      <c r="SCU42" s="124"/>
      <c r="SCV42"/>
      <c r="SCW42" s="124"/>
      <c r="SCX42"/>
      <c r="SCY42" s="124"/>
      <c r="SCZ42"/>
      <c r="SDA42" s="124"/>
      <c r="SDB42"/>
      <c r="SDC42" s="124"/>
      <c r="SDD42"/>
      <c r="SDE42" s="124"/>
      <c r="SDF42"/>
      <c r="SDG42" s="124"/>
      <c r="SDH42"/>
      <c r="SDI42" s="124"/>
      <c r="SDJ42"/>
      <c r="SDK42" s="124"/>
      <c r="SDL42"/>
      <c r="SDM42" s="124"/>
      <c r="SDN42"/>
      <c r="SDO42" s="124"/>
      <c r="SDP42"/>
      <c r="SDQ42" s="124"/>
      <c r="SDR42"/>
      <c r="SDS42" s="124"/>
      <c r="SDT42"/>
      <c r="SDU42" s="124"/>
      <c r="SDV42"/>
      <c r="SDW42" s="124"/>
      <c r="SDX42"/>
      <c r="SDY42" s="124"/>
      <c r="SDZ42"/>
      <c r="SEA42" s="124"/>
      <c r="SEB42"/>
      <c r="SEC42" s="124"/>
      <c r="SED42"/>
      <c r="SEE42" s="124"/>
      <c r="SEF42"/>
      <c r="SEG42" s="124"/>
      <c r="SEH42"/>
      <c r="SEI42" s="124"/>
      <c r="SEJ42"/>
      <c r="SEK42" s="124"/>
      <c r="SEL42"/>
      <c r="SEM42" s="124"/>
      <c r="SEN42"/>
      <c r="SEO42" s="124"/>
      <c r="SEP42"/>
      <c r="SEQ42" s="124"/>
      <c r="SER42"/>
      <c r="SES42" s="124"/>
      <c r="SET42"/>
      <c r="SEU42" s="124"/>
      <c r="SEV42"/>
      <c r="SEW42" s="124"/>
      <c r="SEX42"/>
      <c r="SEY42" s="124"/>
      <c r="SEZ42"/>
      <c r="SFA42" s="124"/>
      <c r="SFB42"/>
      <c r="SFC42" s="124"/>
      <c r="SFD42"/>
      <c r="SFE42" s="124"/>
      <c r="SFF42"/>
      <c r="SFG42" s="124"/>
      <c r="SFH42"/>
      <c r="SFI42" s="124"/>
      <c r="SFJ42"/>
      <c r="SFK42" s="124"/>
      <c r="SFL42"/>
      <c r="SFM42" s="124"/>
      <c r="SFN42"/>
      <c r="SFO42" s="124"/>
      <c r="SFP42"/>
      <c r="SFQ42" s="124"/>
      <c r="SFR42"/>
      <c r="SFS42" s="124"/>
      <c r="SFT42"/>
      <c r="SFU42" s="124"/>
      <c r="SFV42"/>
      <c r="SFW42" s="124"/>
      <c r="SFX42"/>
      <c r="SFY42" s="124"/>
      <c r="SFZ42"/>
      <c r="SGA42" s="124"/>
      <c r="SGB42"/>
      <c r="SGC42" s="124"/>
      <c r="SGD42"/>
      <c r="SGE42" s="124"/>
      <c r="SGF42"/>
      <c r="SGG42" s="124"/>
      <c r="SGH42"/>
      <c r="SGI42" s="124"/>
      <c r="SGJ42"/>
      <c r="SGK42" s="124"/>
      <c r="SGL42"/>
      <c r="SGM42" s="124"/>
      <c r="SGN42"/>
      <c r="SGO42" s="124"/>
      <c r="SGP42"/>
      <c r="SGQ42" s="124"/>
      <c r="SGR42"/>
      <c r="SGS42" s="124"/>
      <c r="SGT42"/>
      <c r="SGU42" s="124"/>
      <c r="SGV42"/>
      <c r="SGW42" s="124"/>
      <c r="SGX42"/>
      <c r="SGY42" s="124"/>
      <c r="SGZ42"/>
      <c r="SHA42" s="124"/>
      <c r="SHB42"/>
      <c r="SHC42" s="124"/>
      <c r="SHD42"/>
      <c r="SHE42" s="124"/>
      <c r="SHF42"/>
      <c r="SHG42" s="124"/>
      <c r="SHH42"/>
      <c r="SHI42" s="124"/>
      <c r="SHJ42"/>
      <c r="SHK42" s="124"/>
      <c r="SHL42"/>
      <c r="SHM42" s="124"/>
      <c r="SHN42"/>
      <c r="SHO42" s="124"/>
      <c r="SHP42"/>
      <c r="SHQ42" s="124"/>
      <c r="SHR42"/>
      <c r="SHS42" s="124"/>
      <c r="SHT42"/>
      <c r="SHU42" s="124"/>
      <c r="SHV42"/>
      <c r="SHW42" s="124"/>
      <c r="SHX42"/>
      <c r="SHY42" s="124"/>
      <c r="SHZ42"/>
      <c r="SIA42" s="124"/>
      <c r="SIB42"/>
      <c r="SIC42" s="124"/>
      <c r="SID42"/>
      <c r="SIE42" s="124"/>
      <c r="SIF42"/>
      <c r="SIG42" s="124"/>
      <c r="SIH42"/>
      <c r="SII42" s="124"/>
      <c r="SIJ42"/>
      <c r="SIK42" s="124"/>
      <c r="SIL42"/>
      <c r="SIM42" s="124"/>
      <c r="SIN42"/>
      <c r="SIO42" s="124"/>
      <c r="SIP42"/>
      <c r="SIQ42" s="124"/>
      <c r="SIR42"/>
      <c r="SIS42" s="124"/>
      <c r="SIT42"/>
      <c r="SIU42" s="124"/>
      <c r="SIV42"/>
      <c r="SIW42" s="124"/>
      <c r="SIX42"/>
      <c r="SIY42" s="124"/>
      <c r="SIZ42"/>
      <c r="SJA42" s="124"/>
      <c r="SJB42"/>
      <c r="SJC42" s="124"/>
      <c r="SJD42"/>
      <c r="SJE42" s="124"/>
      <c r="SJF42"/>
      <c r="SJG42" s="124"/>
      <c r="SJH42"/>
      <c r="SJI42" s="124"/>
      <c r="SJJ42"/>
      <c r="SJK42" s="124"/>
      <c r="SJL42"/>
      <c r="SJM42" s="124"/>
      <c r="SJN42"/>
      <c r="SJO42" s="124"/>
      <c r="SJP42"/>
      <c r="SJQ42" s="124"/>
      <c r="SJR42"/>
      <c r="SJS42" s="124"/>
      <c r="SJT42"/>
      <c r="SJU42" s="124"/>
      <c r="SJV42"/>
      <c r="SJW42" s="124"/>
      <c r="SJX42"/>
      <c r="SJY42" s="124"/>
      <c r="SJZ42"/>
      <c r="SKA42" s="124"/>
      <c r="SKB42"/>
      <c r="SKC42" s="124"/>
      <c r="SKD42"/>
      <c r="SKE42" s="124"/>
      <c r="SKF42"/>
      <c r="SKG42" s="124"/>
      <c r="SKH42"/>
      <c r="SKI42" s="124"/>
      <c r="SKJ42"/>
      <c r="SKK42" s="124"/>
      <c r="SKL42"/>
      <c r="SKM42" s="124"/>
      <c r="SKN42"/>
      <c r="SKO42" s="124"/>
      <c r="SKP42"/>
      <c r="SKQ42" s="124"/>
      <c r="SKR42"/>
      <c r="SKS42" s="124"/>
      <c r="SKT42"/>
      <c r="SKU42" s="124"/>
      <c r="SKV42"/>
      <c r="SKW42" s="124"/>
      <c r="SKX42"/>
      <c r="SKY42" s="124"/>
      <c r="SKZ42"/>
      <c r="SLA42" s="124"/>
      <c r="SLB42"/>
      <c r="SLC42" s="124"/>
      <c r="SLD42"/>
      <c r="SLE42" s="124"/>
      <c r="SLF42"/>
      <c r="SLG42" s="124"/>
      <c r="SLH42"/>
      <c r="SLI42" s="124"/>
      <c r="SLJ42"/>
      <c r="SLK42" s="124"/>
      <c r="SLL42"/>
      <c r="SLM42" s="124"/>
      <c r="SLN42"/>
      <c r="SLO42" s="124"/>
      <c r="SLP42"/>
      <c r="SLQ42" s="124"/>
      <c r="SLR42"/>
      <c r="SLS42" s="124"/>
      <c r="SLT42"/>
      <c r="SLU42" s="124"/>
      <c r="SLV42"/>
      <c r="SLW42" s="124"/>
      <c r="SLX42"/>
      <c r="SLY42" s="124"/>
      <c r="SLZ42"/>
      <c r="SMA42" s="124"/>
      <c r="SMB42"/>
      <c r="SMC42" s="124"/>
      <c r="SMD42"/>
      <c r="SME42" s="124"/>
      <c r="SMF42"/>
      <c r="SMG42" s="124"/>
      <c r="SMH42"/>
      <c r="SMI42" s="124"/>
      <c r="SMJ42"/>
      <c r="SMK42" s="124"/>
      <c r="SML42"/>
      <c r="SMM42" s="124"/>
      <c r="SMN42"/>
      <c r="SMO42" s="124"/>
      <c r="SMP42"/>
      <c r="SMQ42" s="124"/>
      <c r="SMR42"/>
      <c r="SMS42" s="124"/>
      <c r="SMT42"/>
      <c r="SMU42" s="124"/>
      <c r="SMV42"/>
      <c r="SMW42" s="124"/>
      <c r="SMX42"/>
      <c r="SMY42" s="124"/>
      <c r="SMZ42"/>
      <c r="SNA42" s="124"/>
      <c r="SNB42"/>
      <c r="SNC42" s="124"/>
      <c r="SND42"/>
      <c r="SNE42" s="124"/>
      <c r="SNF42"/>
      <c r="SNG42" s="124"/>
      <c r="SNH42"/>
      <c r="SNI42" s="124"/>
      <c r="SNJ42"/>
      <c r="SNK42" s="124"/>
      <c r="SNL42"/>
      <c r="SNM42" s="124"/>
      <c r="SNN42"/>
      <c r="SNO42" s="124"/>
      <c r="SNP42"/>
      <c r="SNQ42" s="124"/>
      <c r="SNR42"/>
      <c r="SNS42" s="124"/>
      <c r="SNT42"/>
      <c r="SNU42" s="124"/>
      <c r="SNV42"/>
      <c r="SNW42" s="124"/>
      <c r="SNX42"/>
      <c r="SNY42" s="124"/>
      <c r="SNZ42"/>
      <c r="SOA42" s="124"/>
      <c r="SOB42"/>
      <c r="SOC42" s="124"/>
      <c r="SOD42"/>
      <c r="SOE42" s="124"/>
      <c r="SOF42"/>
      <c r="SOG42" s="124"/>
      <c r="SOH42"/>
      <c r="SOI42" s="124"/>
      <c r="SOJ42"/>
      <c r="SOK42" s="124"/>
      <c r="SOL42"/>
      <c r="SOM42" s="124"/>
      <c r="SON42"/>
      <c r="SOO42" s="124"/>
      <c r="SOP42"/>
      <c r="SOQ42" s="124"/>
      <c r="SOR42"/>
      <c r="SOS42" s="124"/>
      <c r="SOT42"/>
      <c r="SOU42" s="124"/>
      <c r="SOV42"/>
      <c r="SOW42" s="124"/>
      <c r="SOX42"/>
      <c r="SOY42" s="124"/>
      <c r="SOZ42"/>
      <c r="SPA42" s="124"/>
      <c r="SPB42"/>
      <c r="SPC42" s="124"/>
      <c r="SPD42"/>
      <c r="SPE42" s="124"/>
      <c r="SPF42"/>
      <c r="SPG42" s="124"/>
      <c r="SPH42"/>
      <c r="SPI42" s="124"/>
      <c r="SPJ42"/>
      <c r="SPK42" s="124"/>
      <c r="SPL42"/>
      <c r="SPM42" s="124"/>
      <c r="SPN42"/>
      <c r="SPO42" s="124"/>
      <c r="SPP42"/>
      <c r="SPQ42" s="124"/>
      <c r="SPR42"/>
      <c r="SPS42" s="124"/>
      <c r="SPT42"/>
      <c r="SPU42" s="124"/>
      <c r="SPV42"/>
      <c r="SPW42" s="124"/>
      <c r="SPX42"/>
      <c r="SPY42" s="124"/>
      <c r="SPZ42"/>
      <c r="SQA42" s="124"/>
      <c r="SQB42"/>
      <c r="SQC42" s="124"/>
      <c r="SQD42"/>
      <c r="SQE42" s="124"/>
      <c r="SQF42"/>
      <c r="SQG42" s="124"/>
      <c r="SQH42"/>
      <c r="SQI42" s="124"/>
      <c r="SQJ42"/>
      <c r="SQK42" s="124"/>
      <c r="SQL42"/>
      <c r="SQM42" s="124"/>
      <c r="SQN42"/>
      <c r="SQO42" s="124"/>
      <c r="SQP42"/>
      <c r="SQQ42" s="124"/>
      <c r="SQR42"/>
      <c r="SQS42" s="124"/>
      <c r="SQT42"/>
      <c r="SQU42" s="124"/>
      <c r="SQV42"/>
      <c r="SQW42" s="124"/>
      <c r="SQX42"/>
      <c r="SQY42" s="124"/>
      <c r="SQZ42"/>
      <c r="SRA42" s="124"/>
      <c r="SRB42"/>
      <c r="SRC42" s="124"/>
      <c r="SRD42"/>
      <c r="SRE42" s="124"/>
      <c r="SRF42"/>
      <c r="SRG42" s="124"/>
      <c r="SRH42"/>
      <c r="SRI42" s="124"/>
      <c r="SRJ42"/>
      <c r="SRK42" s="124"/>
      <c r="SRL42"/>
      <c r="SRM42" s="124"/>
      <c r="SRN42"/>
      <c r="SRO42" s="124"/>
      <c r="SRP42"/>
      <c r="SRQ42" s="124"/>
      <c r="SRR42"/>
      <c r="SRS42" s="124"/>
      <c r="SRT42"/>
      <c r="SRU42" s="124"/>
      <c r="SRV42"/>
      <c r="SRW42" s="124"/>
      <c r="SRX42"/>
      <c r="SRY42" s="124"/>
      <c r="SRZ42"/>
      <c r="SSA42" s="124"/>
      <c r="SSB42"/>
      <c r="SSC42" s="124"/>
      <c r="SSD42"/>
      <c r="SSE42" s="124"/>
      <c r="SSF42"/>
      <c r="SSG42" s="124"/>
      <c r="SSH42"/>
      <c r="SSI42" s="124"/>
      <c r="SSJ42"/>
      <c r="SSK42" s="124"/>
      <c r="SSL42"/>
      <c r="SSM42" s="124"/>
      <c r="SSN42"/>
      <c r="SSO42" s="124"/>
      <c r="SSP42"/>
      <c r="SSQ42" s="124"/>
      <c r="SSR42"/>
      <c r="SSS42" s="124"/>
      <c r="SST42"/>
      <c r="SSU42" s="124"/>
      <c r="SSV42"/>
      <c r="SSW42" s="124"/>
      <c r="SSX42"/>
      <c r="SSY42" s="124"/>
      <c r="SSZ42"/>
      <c r="STA42" s="124"/>
      <c r="STB42"/>
      <c r="STC42" s="124"/>
      <c r="STD42"/>
      <c r="STE42" s="124"/>
      <c r="STF42"/>
      <c r="STG42" s="124"/>
      <c r="STH42"/>
      <c r="STI42" s="124"/>
      <c r="STJ42"/>
      <c r="STK42" s="124"/>
      <c r="STL42"/>
      <c r="STM42" s="124"/>
      <c r="STN42"/>
      <c r="STO42" s="124"/>
      <c r="STP42"/>
      <c r="STQ42" s="124"/>
      <c r="STR42"/>
      <c r="STS42" s="124"/>
      <c r="STT42"/>
      <c r="STU42" s="124"/>
      <c r="STV42"/>
      <c r="STW42" s="124"/>
      <c r="STX42"/>
      <c r="STY42" s="124"/>
      <c r="STZ42"/>
      <c r="SUA42" s="124"/>
      <c r="SUB42"/>
      <c r="SUC42" s="124"/>
      <c r="SUD42"/>
      <c r="SUE42" s="124"/>
      <c r="SUF42"/>
      <c r="SUG42" s="124"/>
      <c r="SUH42"/>
      <c r="SUI42" s="124"/>
      <c r="SUJ42"/>
      <c r="SUK42" s="124"/>
      <c r="SUL42"/>
      <c r="SUM42" s="124"/>
      <c r="SUN42"/>
      <c r="SUO42" s="124"/>
      <c r="SUP42"/>
      <c r="SUQ42" s="124"/>
      <c r="SUR42"/>
      <c r="SUS42" s="124"/>
      <c r="SUT42"/>
      <c r="SUU42" s="124"/>
      <c r="SUV42"/>
      <c r="SUW42" s="124"/>
      <c r="SUX42"/>
      <c r="SUY42" s="124"/>
      <c r="SUZ42"/>
      <c r="SVA42" s="124"/>
      <c r="SVB42"/>
      <c r="SVC42" s="124"/>
      <c r="SVD42"/>
      <c r="SVE42" s="124"/>
      <c r="SVF42"/>
      <c r="SVG42" s="124"/>
      <c r="SVH42"/>
      <c r="SVI42" s="124"/>
      <c r="SVJ42"/>
      <c r="SVK42" s="124"/>
      <c r="SVL42"/>
      <c r="SVM42" s="124"/>
      <c r="SVN42"/>
      <c r="SVO42" s="124"/>
      <c r="SVP42"/>
      <c r="SVQ42" s="124"/>
      <c r="SVR42"/>
      <c r="SVS42" s="124"/>
      <c r="SVT42"/>
      <c r="SVU42" s="124"/>
      <c r="SVV42"/>
      <c r="SVW42" s="124"/>
      <c r="SVX42"/>
      <c r="SVY42" s="124"/>
      <c r="SVZ42"/>
      <c r="SWA42" s="124"/>
      <c r="SWB42"/>
      <c r="SWC42" s="124"/>
      <c r="SWD42"/>
      <c r="SWE42" s="124"/>
      <c r="SWF42"/>
      <c r="SWG42" s="124"/>
      <c r="SWH42"/>
      <c r="SWI42" s="124"/>
      <c r="SWJ42"/>
      <c r="SWK42" s="124"/>
      <c r="SWL42"/>
      <c r="SWM42" s="124"/>
      <c r="SWN42"/>
      <c r="SWO42" s="124"/>
      <c r="SWP42"/>
      <c r="SWQ42" s="124"/>
      <c r="SWR42"/>
      <c r="SWS42" s="124"/>
      <c r="SWT42"/>
      <c r="SWU42" s="124"/>
      <c r="SWV42"/>
      <c r="SWW42" s="124"/>
      <c r="SWX42"/>
      <c r="SWY42" s="124"/>
      <c r="SWZ42"/>
      <c r="SXA42" s="124"/>
      <c r="SXB42"/>
      <c r="SXC42" s="124"/>
      <c r="SXD42"/>
      <c r="SXE42" s="124"/>
      <c r="SXF42"/>
      <c r="SXG42" s="124"/>
      <c r="SXH42"/>
      <c r="SXI42" s="124"/>
      <c r="SXJ42"/>
      <c r="SXK42" s="124"/>
      <c r="SXL42"/>
      <c r="SXM42" s="124"/>
      <c r="SXN42"/>
      <c r="SXO42" s="124"/>
      <c r="SXP42"/>
      <c r="SXQ42" s="124"/>
      <c r="SXR42"/>
      <c r="SXS42" s="124"/>
      <c r="SXT42"/>
      <c r="SXU42" s="124"/>
      <c r="SXV42"/>
      <c r="SXW42" s="124"/>
      <c r="SXX42"/>
      <c r="SXY42" s="124"/>
      <c r="SXZ42"/>
      <c r="SYA42" s="124"/>
      <c r="SYB42"/>
      <c r="SYC42" s="124"/>
      <c r="SYD42"/>
      <c r="SYE42" s="124"/>
      <c r="SYF42"/>
      <c r="SYG42" s="124"/>
      <c r="SYH42"/>
      <c r="SYI42" s="124"/>
      <c r="SYJ42"/>
      <c r="SYK42" s="124"/>
      <c r="SYL42"/>
      <c r="SYM42" s="124"/>
      <c r="SYN42"/>
      <c r="SYO42" s="124"/>
      <c r="SYP42"/>
      <c r="SYQ42" s="124"/>
      <c r="SYR42"/>
      <c r="SYS42" s="124"/>
      <c r="SYT42"/>
      <c r="SYU42" s="124"/>
      <c r="SYV42"/>
      <c r="SYW42" s="124"/>
      <c r="SYX42"/>
      <c r="SYY42" s="124"/>
      <c r="SYZ42"/>
      <c r="SZA42" s="124"/>
      <c r="SZB42"/>
      <c r="SZC42" s="124"/>
      <c r="SZD42"/>
      <c r="SZE42" s="124"/>
      <c r="SZF42"/>
      <c r="SZG42" s="124"/>
      <c r="SZH42"/>
      <c r="SZI42" s="124"/>
      <c r="SZJ42"/>
      <c r="SZK42" s="124"/>
      <c r="SZL42"/>
      <c r="SZM42" s="124"/>
      <c r="SZN42"/>
      <c r="SZO42" s="124"/>
      <c r="SZP42"/>
      <c r="SZQ42" s="124"/>
      <c r="SZR42"/>
      <c r="SZS42" s="124"/>
      <c r="SZT42"/>
      <c r="SZU42" s="124"/>
      <c r="SZV42"/>
      <c r="SZW42" s="124"/>
      <c r="SZX42"/>
      <c r="SZY42" s="124"/>
      <c r="SZZ42"/>
      <c r="TAA42" s="124"/>
      <c r="TAB42"/>
      <c r="TAC42" s="124"/>
      <c r="TAD42"/>
      <c r="TAE42" s="124"/>
      <c r="TAF42"/>
      <c r="TAG42" s="124"/>
      <c r="TAH42"/>
      <c r="TAI42" s="124"/>
      <c r="TAJ42"/>
      <c r="TAK42" s="124"/>
      <c r="TAL42"/>
      <c r="TAM42" s="124"/>
      <c r="TAN42"/>
      <c r="TAO42" s="124"/>
      <c r="TAP42"/>
      <c r="TAQ42" s="124"/>
      <c r="TAR42"/>
      <c r="TAS42" s="124"/>
      <c r="TAT42"/>
      <c r="TAU42" s="124"/>
      <c r="TAV42"/>
      <c r="TAW42" s="124"/>
      <c r="TAX42"/>
      <c r="TAY42" s="124"/>
      <c r="TAZ42"/>
      <c r="TBA42" s="124"/>
      <c r="TBB42"/>
      <c r="TBC42" s="124"/>
      <c r="TBD42"/>
      <c r="TBE42" s="124"/>
      <c r="TBF42"/>
      <c r="TBG42" s="124"/>
      <c r="TBH42"/>
      <c r="TBI42" s="124"/>
      <c r="TBJ42"/>
      <c r="TBK42" s="124"/>
      <c r="TBL42"/>
      <c r="TBM42" s="124"/>
      <c r="TBN42"/>
      <c r="TBO42" s="124"/>
      <c r="TBP42"/>
      <c r="TBQ42" s="124"/>
      <c r="TBR42"/>
      <c r="TBS42" s="124"/>
      <c r="TBT42"/>
      <c r="TBU42" s="124"/>
      <c r="TBV42"/>
      <c r="TBW42" s="124"/>
      <c r="TBX42"/>
      <c r="TBY42" s="124"/>
      <c r="TBZ42"/>
      <c r="TCA42" s="124"/>
      <c r="TCB42"/>
      <c r="TCC42" s="124"/>
      <c r="TCD42"/>
      <c r="TCE42" s="124"/>
      <c r="TCF42"/>
      <c r="TCG42" s="124"/>
      <c r="TCH42"/>
      <c r="TCI42" s="124"/>
      <c r="TCJ42"/>
      <c r="TCK42" s="124"/>
      <c r="TCL42"/>
      <c r="TCM42" s="124"/>
      <c r="TCN42"/>
      <c r="TCO42" s="124"/>
      <c r="TCP42"/>
      <c r="TCQ42" s="124"/>
      <c r="TCR42"/>
      <c r="TCS42" s="124"/>
      <c r="TCT42"/>
      <c r="TCU42" s="124"/>
      <c r="TCV42"/>
      <c r="TCW42" s="124"/>
      <c r="TCX42"/>
      <c r="TCY42" s="124"/>
      <c r="TCZ42"/>
      <c r="TDA42" s="124"/>
      <c r="TDB42"/>
      <c r="TDC42" s="124"/>
      <c r="TDD42"/>
      <c r="TDE42" s="124"/>
      <c r="TDF42"/>
      <c r="TDG42" s="124"/>
      <c r="TDH42"/>
      <c r="TDI42" s="124"/>
      <c r="TDJ42"/>
      <c r="TDK42" s="124"/>
      <c r="TDL42"/>
      <c r="TDM42" s="124"/>
      <c r="TDN42"/>
      <c r="TDO42" s="124"/>
      <c r="TDP42"/>
      <c r="TDQ42" s="124"/>
      <c r="TDR42"/>
      <c r="TDS42" s="124"/>
      <c r="TDT42"/>
      <c r="TDU42" s="124"/>
      <c r="TDV42"/>
      <c r="TDW42" s="124"/>
      <c r="TDX42"/>
      <c r="TDY42" s="124"/>
      <c r="TDZ42"/>
      <c r="TEA42" s="124"/>
      <c r="TEB42"/>
      <c r="TEC42" s="124"/>
      <c r="TED42"/>
      <c r="TEE42" s="124"/>
      <c r="TEF42"/>
      <c r="TEG42" s="124"/>
      <c r="TEH42"/>
      <c r="TEI42" s="124"/>
      <c r="TEJ42"/>
      <c r="TEK42" s="124"/>
      <c r="TEL42"/>
      <c r="TEM42" s="124"/>
      <c r="TEN42"/>
      <c r="TEO42" s="124"/>
      <c r="TEP42"/>
      <c r="TEQ42" s="124"/>
      <c r="TER42"/>
      <c r="TES42" s="124"/>
      <c r="TET42"/>
      <c r="TEU42" s="124"/>
      <c r="TEV42"/>
      <c r="TEW42" s="124"/>
      <c r="TEX42"/>
      <c r="TEY42" s="124"/>
      <c r="TEZ42"/>
      <c r="TFA42" s="124"/>
      <c r="TFB42"/>
      <c r="TFC42" s="124"/>
      <c r="TFD42"/>
      <c r="TFE42" s="124"/>
      <c r="TFF42"/>
      <c r="TFG42" s="124"/>
      <c r="TFH42"/>
      <c r="TFI42" s="124"/>
      <c r="TFJ42"/>
      <c r="TFK42" s="124"/>
      <c r="TFL42"/>
      <c r="TFM42" s="124"/>
      <c r="TFN42"/>
      <c r="TFO42" s="124"/>
      <c r="TFP42"/>
      <c r="TFQ42" s="124"/>
      <c r="TFR42"/>
      <c r="TFS42" s="124"/>
      <c r="TFT42"/>
      <c r="TFU42" s="124"/>
      <c r="TFV42"/>
      <c r="TFW42" s="124"/>
      <c r="TFX42"/>
      <c r="TFY42" s="124"/>
      <c r="TFZ42"/>
      <c r="TGA42" s="124"/>
      <c r="TGB42"/>
      <c r="TGC42" s="124"/>
      <c r="TGD42"/>
      <c r="TGE42" s="124"/>
      <c r="TGF42"/>
      <c r="TGG42" s="124"/>
      <c r="TGH42"/>
      <c r="TGI42" s="124"/>
      <c r="TGJ42"/>
      <c r="TGK42" s="124"/>
      <c r="TGL42"/>
      <c r="TGM42" s="124"/>
      <c r="TGN42"/>
      <c r="TGO42" s="124"/>
      <c r="TGP42"/>
      <c r="TGQ42" s="124"/>
      <c r="TGR42"/>
      <c r="TGS42" s="124"/>
      <c r="TGT42"/>
      <c r="TGU42" s="124"/>
      <c r="TGV42"/>
      <c r="TGW42" s="124"/>
      <c r="TGX42"/>
      <c r="TGY42" s="124"/>
      <c r="TGZ42"/>
      <c r="THA42" s="124"/>
      <c r="THB42"/>
      <c r="THC42" s="124"/>
      <c r="THD42"/>
      <c r="THE42" s="124"/>
      <c r="THF42"/>
      <c r="THG42" s="124"/>
      <c r="THH42"/>
      <c r="THI42" s="124"/>
      <c r="THJ42"/>
      <c r="THK42" s="124"/>
      <c r="THL42"/>
      <c r="THM42" s="124"/>
      <c r="THN42"/>
      <c r="THO42" s="124"/>
      <c r="THP42"/>
      <c r="THQ42" s="124"/>
      <c r="THR42"/>
      <c r="THS42" s="124"/>
      <c r="THT42"/>
      <c r="THU42" s="124"/>
      <c r="THV42"/>
      <c r="THW42" s="124"/>
      <c r="THX42"/>
      <c r="THY42" s="124"/>
      <c r="THZ42"/>
      <c r="TIA42" s="124"/>
      <c r="TIB42"/>
      <c r="TIC42" s="124"/>
      <c r="TID42"/>
      <c r="TIE42" s="124"/>
      <c r="TIF42"/>
      <c r="TIG42" s="124"/>
      <c r="TIH42"/>
      <c r="TII42" s="124"/>
      <c r="TIJ42"/>
      <c r="TIK42" s="124"/>
      <c r="TIL42"/>
      <c r="TIM42" s="124"/>
      <c r="TIN42"/>
      <c r="TIO42" s="124"/>
      <c r="TIP42"/>
      <c r="TIQ42" s="124"/>
      <c r="TIR42"/>
      <c r="TIS42" s="124"/>
      <c r="TIT42"/>
      <c r="TIU42" s="124"/>
      <c r="TIV42"/>
      <c r="TIW42" s="124"/>
      <c r="TIX42"/>
      <c r="TIY42" s="124"/>
      <c r="TIZ42"/>
      <c r="TJA42" s="124"/>
      <c r="TJB42"/>
      <c r="TJC42" s="124"/>
      <c r="TJD42"/>
      <c r="TJE42" s="124"/>
      <c r="TJF42"/>
      <c r="TJG42" s="124"/>
      <c r="TJH42"/>
      <c r="TJI42" s="124"/>
      <c r="TJJ42"/>
      <c r="TJK42" s="124"/>
      <c r="TJL42"/>
      <c r="TJM42" s="124"/>
      <c r="TJN42"/>
      <c r="TJO42" s="124"/>
      <c r="TJP42"/>
      <c r="TJQ42" s="124"/>
      <c r="TJR42"/>
      <c r="TJS42" s="124"/>
      <c r="TJT42"/>
      <c r="TJU42" s="124"/>
      <c r="TJV42"/>
      <c r="TJW42" s="124"/>
      <c r="TJX42"/>
      <c r="TJY42" s="124"/>
      <c r="TJZ42"/>
      <c r="TKA42" s="124"/>
      <c r="TKB42"/>
      <c r="TKC42" s="124"/>
      <c r="TKD42"/>
      <c r="TKE42" s="124"/>
      <c r="TKF42"/>
      <c r="TKG42" s="124"/>
      <c r="TKH42"/>
      <c r="TKI42" s="124"/>
      <c r="TKJ42"/>
      <c r="TKK42" s="124"/>
      <c r="TKL42"/>
      <c r="TKM42" s="124"/>
      <c r="TKN42"/>
      <c r="TKO42" s="124"/>
      <c r="TKP42"/>
      <c r="TKQ42" s="124"/>
      <c r="TKR42"/>
      <c r="TKS42" s="124"/>
      <c r="TKT42"/>
      <c r="TKU42" s="124"/>
      <c r="TKV42"/>
      <c r="TKW42" s="124"/>
      <c r="TKX42"/>
      <c r="TKY42" s="124"/>
      <c r="TKZ42"/>
      <c r="TLA42" s="124"/>
      <c r="TLB42"/>
      <c r="TLC42" s="124"/>
      <c r="TLD42"/>
      <c r="TLE42" s="124"/>
      <c r="TLF42"/>
      <c r="TLG42" s="124"/>
      <c r="TLH42"/>
      <c r="TLI42" s="124"/>
      <c r="TLJ42"/>
      <c r="TLK42" s="124"/>
      <c r="TLL42"/>
      <c r="TLM42" s="124"/>
      <c r="TLN42"/>
      <c r="TLO42" s="124"/>
      <c r="TLP42"/>
      <c r="TLQ42" s="124"/>
      <c r="TLR42"/>
      <c r="TLS42" s="124"/>
      <c r="TLT42"/>
      <c r="TLU42" s="124"/>
      <c r="TLV42"/>
      <c r="TLW42" s="124"/>
      <c r="TLX42"/>
      <c r="TLY42" s="124"/>
      <c r="TLZ42"/>
      <c r="TMA42" s="124"/>
      <c r="TMB42"/>
      <c r="TMC42" s="124"/>
      <c r="TMD42"/>
      <c r="TME42" s="124"/>
      <c r="TMF42"/>
      <c r="TMG42" s="124"/>
      <c r="TMH42"/>
      <c r="TMI42" s="124"/>
      <c r="TMJ42"/>
      <c r="TMK42" s="124"/>
      <c r="TML42"/>
      <c r="TMM42" s="124"/>
      <c r="TMN42"/>
      <c r="TMO42" s="124"/>
      <c r="TMP42"/>
      <c r="TMQ42" s="124"/>
      <c r="TMR42"/>
      <c r="TMS42" s="124"/>
      <c r="TMT42"/>
      <c r="TMU42" s="124"/>
      <c r="TMV42"/>
      <c r="TMW42" s="124"/>
      <c r="TMX42"/>
      <c r="TMY42" s="124"/>
      <c r="TMZ42"/>
      <c r="TNA42" s="124"/>
      <c r="TNB42"/>
      <c r="TNC42" s="124"/>
      <c r="TND42"/>
      <c r="TNE42" s="124"/>
      <c r="TNF42"/>
      <c r="TNG42" s="124"/>
      <c r="TNH42"/>
      <c r="TNI42" s="124"/>
      <c r="TNJ42"/>
      <c r="TNK42" s="124"/>
      <c r="TNL42"/>
      <c r="TNM42" s="124"/>
      <c r="TNN42"/>
      <c r="TNO42" s="124"/>
      <c r="TNP42"/>
      <c r="TNQ42" s="124"/>
      <c r="TNR42"/>
      <c r="TNS42" s="124"/>
      <c r="TNT42"/>
      <c r="TNU42" s="124"/>
      <c r="TNV42"/>
      <c r="TNW42" s="124"/>
      <c r="TNX42"/>
      <c r="TNY42" s="124"/>
      <c r="TNZ42"/>
      <c r="TOA42" s="124"/>
      <c r="TOB42"/>
      <c r="TOC42" s="124"/>
      <c r="TOD42"/>
      <c r="TOE42" s="124"/>
      <c r="TOF42"/>
      <c r="TOG42" s="124"/>
      <c r="TOH42"/>
      <c r="TOI42" s="124"/>
      <c r="TOJ42"/>
      <c r="TOK42" s="124"/>
      <c r="TOL42"/>
      <c r="TOM42" s="124"/>
      <c r="TON42"/>
      <c r="TOO42" s="124"/>
      <c r="TOP42"/>
      <c r="TOQ42" s="124"/>
      <c r="TOR42"/>
      <c r="TOS42" s="124"/>
      <c r="TOT42"/>
      <c r="TOU42" s="124"/>
      <c r="TOV42"/>
      <c r="TOW42" s="124"/>
      <c r="TOX42"/>
      <c r="TOY42" s="124"/>
      <c r="TOZ42"/>
      <c r="TPA42" s="124"/>
      <c r="TPB42"/>
      <c r="TPC42" s="124"/>
      <c r="TPD42"/>
      <c r="TPE42" s="124"/>
      <c r="TPF42"/>
      <c r="TPG42" s="124"/>
      <c r="TPH42"/>
      <c r="TPI42" s="124"/>
      <c r="TPJ42"/>
      <c r="TPK42" s="124"/>
      <c r="TPL42"/>
      <c r="TPM42" s="124"/>
      <c r="TPN42"/>
      <c r="TPO42" s="124"/>
      <c r="TPP42"/>
      <c r="TPQ42" s="124"/>
      <c r="TPR42"/>
      <c r="TPS42" s="124"/>
      <c r="TPT42"/>
      <c r="TPU42" s="124"/>
      <c r="TPV42"/>
      <c r="TPW42" s="124"/>
      <c r="TPX42"/>
      <c r="TPY42" s="124"/>
      <c r="TPZ42"/>
      <c r="TQA42" s="124"/>
      <c r="TQB42"/>
      <c r="TQC42" s="124"/>
      <c r="TQD42"/>
      <c r="TQE42" s="124"/>
      <c r="TQF42"/>
      <c r="TQG42" s="124"/>
      <c r="TQH42"/>
      <c r="TQI42" s="124"/>
      <c r="TQJ42"/>
      <c r="TQK42" s="124"/>
      <c r="TQL42"/>
      <c r="TQM42" s="124"/>
      <c r="TQN42"/>
      <c r="TQO42" s="124"/>
      <c r="TQP42"/>
      <c r="TQQ42" s="124"/>
      <c r="TQR42"/>
      <c r="TQS42" s="124"/>
      <c r="TQT42"/>
      <c r="TQU42" s="124"/>
      <c r="TQV42"/>
      <c r="TQW42" s="124"/>
      <c r="TQX42"/>
      <c r="TQY42" s="124"/>
      <c r="TQZ42"/>
      <c r="TRA42" s="124"/>
      <c r="TRB42"/>
      <c r="TRC42" s="124"/>
      <c r="TRD42"/>
      <c r="TRE42" s="124"/>
      <c r="TRF42"/>
      <c r="TRG42" s="124"/>
      <c r="TRH42"/>
      <c r="TRI42" s="124"/>
      <c r="TRJ42"/>
      <c r="TRK42" s="124"/>
      <c r="TRL42"/>
      <c r="TRM42" s="124"/>
      <c r="TRN42"/>
      <c r="TRO42" s="124"/>
      <c r="TRP42"/>
      <c r="TRQ42" s="124"/>
      <c r="TRR42"/>
      <c r="TRS42" s="124"/>
      <c r="TRT42"/>
      <c r="TRU42" s="124"/>
      <c r="TRV42"/>
      <c r="TRW42" s="124"/>
      <c r="TRX42"/>
      <c r="TRY42" s="124"/>
      <c r="TRZ42"/>
      <c r="TSA42" s="124"/>
      <c r="TSB42"/>
      <c r="TSC42" s="124"/>
      <c r="TSD42"/>
      <c r="TSE42" s="124"/>
      <c r="TSF42"/>
      <c r="TSG42" s="124"/>
      <c r="TSH42"/>
      <c r="TSI42" s="124"/>
      <c r="TSJ42"/>
      <c r="TSK42" s="124"/>
      <c r="TSL42"/>
      <c r="TSM42" s="124"/>
      <c r="TSN42"/>
      <c r="TSO42" s="124"/>
      <c r="TSP42"/>
      <c r="TSQ42" s="124"/>
      <c r="TSR42"/>
      <c r="TSS42" s="124"/>
      <c r="TST42"/>
      <c r="TSU42" s="124"/>
      <c r="TSV42"/>
      <c r="TSW42" s="124"/>
      <c r="TSX42"/>
      <c r="TSY42" s="124"/>
      <c r="TSZ42"/>
      <c r="TTA42" s="124"/>
      <c r="TTB42"/>
      <c r="TTC42" s="124"/>
      <c r="TTD42"/>
      <c r="TTE42" s="124"/>
      <c r="TTF42"/>
      <c r="TTG42" s="124"/>
      <c r="TTH42"/>
      <c r="TTI42" s="124"/>
      <c r="TTJ42"/>
      <c r="TTK42" s="124"/>
      <c r="TTL42"/>
      <c r="TTM42" s="124"/>
      <c r="TTN42"/>
      <c r="TTO42" s="124"/>
      <c r="TTP42"/>
      <c r="TTQ42" s="124"/>
      <c r="TTR42"/>
      <c r="TTS42" s="124"/>
      <c r="TTT42"/>
      <c r="TTU42" s="124"/>
      <c r="TTV42"/>
      <c r="TTW42" s="124"/>
      <c r="TTX42"/>
      <c r="TTY42" s="124"/>
      <c r="TTZ42"/>
      <c r="TUA42" s="124"/>
      <c r="TUB42"/>
      <c r="TUC42" s="124"/>
      <c r="TUD42"/>
      <c r="TUE42" s="124"/>
      <c r="TUF42"/>
      <c r="TUG42" s="124"/>
      <c r="TUH42"/>
      <c r="TUI42" s="124"/>
      <c r="TUJ42"/>
      <c r="TUK42" s="124"/>
      <c r="TUL42"/>
      <c r="TUM42" s="124"/>
      <c r="TUN42"/>
      <c r="TUO42" s="124"/>
      <c r="TUP42"/>
      <c r="TUQ42" s="124"/>
      <c r="TUR42"/>
      <c r="TUS42" s="124"/>
      <c r="TUT42"/>
      <c r="TUU42" s="124"/>
      <c r="TUV42"/>
      <c r="TUW42" s="124"/>
      <c r="TUX42"/>
      <c r="TUY42" s="124"/>
      <c r="TUZ42"/>
      <c r="TVA42" s="124"/>
      <c r="TVB42"/>
      <c r="TVC42" s="124"/>
      <c r="TVD42"/>
      <c r="TVE42" s="124"/>
      <c r="TVF42"/>
      <c r="TVG42" s="124"/>
      <c r="TVH42"/>
      <c r="TVI42" s="124"/>
      <c r="TVJ42"/>
      <c r="TVK42" s="124"/>
      <c r="TVL42"/>
      <c r="TVM42" s="124"/>
      <c r="TVN42"/>
      <c r="TVO42" s="124"/>
      <c r="TVP42"/>
      <c r="TVQ42" s="124"/>
      <c r="TVR42"/>
      <c r="TVS42" s="124"/>
      <c r="TVT42"/>
      <c r="TVU42" s="124"/>
      <c r="TVV42"/>
      <c r="TVW42" s="124"/>
      <c r="TVX42"/>
      <c r="TVY42" s="124"/>
      <c r="TVZ42"/>
      <c r="TWA42" s="124"/>
      <c r="TWB42"/>
      <c r="TWC42" s="124"/>
      <c r="TWD42"/>
      <c r="TWE42" s="124"/>
      <c r="TWF42"/>
      <c r="TWG42" s="124"/>
      <c r="TWH42"/>
      <c r="TWI42" s="124"/>
      <c r="TWJ42"/>
      <c r="TWK42" s="124"/>
      <c r="TWL42"/>
      <c r="TWM42" s="124"/>
      <c r="TWN42"/>
      <c r="TWO42" s="124"/>
      <c r="TWP42"/>
      <c r="TWQ42" s="124"/>
      <c r="TWR42"/>
      <c r="TWS42" s="124"/>
      <c r="TWT42"/>
      <c r="TWU42" s="124"/>
      <c r="TWV42"/>
      <c r="TWW42" s="124"/>
      <c r="TWX42"/>
      <c r="TWY42" s="124"/>
      <c r="TWZ42"/>
      <c r="TXA42" s="124"/>
      <c r="TXB42"/>
      <c r="TXC42" s="124"/>
      <c r="TXD42"/>
      <c r="TXE42" s="124"/>
      <c r="TXF42"/>
      <c r="TXG42" s="124"/>
      <c r="TXH42"/>
      <c r="TXI42" s="124"/>
      <c r="TXJ42"/>
      <c r="TXK42" s="124"/>
      <c r="TXL42"/>
      <c r="TXM42" s="124"/>
      <c r="TXN42"/>
      <c r="TXO42" s="124"/>
      <c r="TXP42"/>
      <c r="TXQ42" s="124"/>
      <c r="TXR42"/>
      <c r="TXS42" s="124"/>
      <c r="TXT42"/>
      <c r="TXU42" s="124"/>
      <c r="TXV42"/>
      <c r="TXW42" s="124"/>
      <c r="TXX42"/>
      <c r="TXY42" s="124"/>
      <c r="TXZ42"/>
      <c r="TYA42" s="124"/>
      <c r="TYB42"/>
      <c r="TYC42" s="124"/>
      <c r="TYD42"/>
      <c r="TYE42" s="124"/>
      <c r="TYF42"/>
      <c r="TYG42" s="124"/>
      <c r="TYH42"/>
      <c r="TYI42" s="124"/>
      <c r="TYJ42"/>
      <c r="TYK42" s="124"/>
      <c r="TYL42"/>
      <c r="TYM42" s="124"/>
      <c r="TYN42"/>
      <c r="TYO42" s="124"/>
      <c r="TYP42"/>
      <c r="TYQ42" s="124"/>
      <c r="TYR42"/>
      <c r="TYS42" s="124"/>
      <c r="TYT42"/>
      <c r="TYU42" s="124"/>
      <c r="TYV42"/>
      <c r="TYW42" s="124"/>
      <c r="TYX42"/>
      <c r="TYY42" s="124"/>
      <c r="TYZ42"/>
      <c r="TZA42" s="124"/>
      <c r="TZB42"/>
      <c r="TZC42" s="124"/>
      <c r="TZD42"/>
      <c r="TZE42" s="124"/>
      <c r="TZF42"/>
      <c r="TZG42" s="124"/>
      <c r="TZH42"/>
      <c r="TZI42" s="124"/>
      <c r="TZJ42"/>
      <c r="TZK42" s="124"/>
      <c r="TZL42"/>
      <c r="TZM42" s="124"/>
      <c r="TZN42"/>
      <c r="TZO42" s="124"/>
      <c r="TZP42"/>
      <c r="TZQ42" s="124"/>
      <c r="TZR42"/>
      <c r="TZS42" s="124"/>
      <c r="TZT42"/>
      <c r="TZU42" s="124"/>
      <c r="TZV42"/>
      <c r="TZW42" s="124"/>
      <c r="TZX42"/>
      <c r="TZY42" s="124"/>
      <c r="TZZ42"/>
      <c r="UAA42" s="124"/>
      <c r="UAB42"/>
      <c r="UAC42" s="124"/>
      <c r="UAD42"/>
      <c r="UAE42" s="124"/>
      <c r="UAF42"/>
      <c r="UAG42" s="124"/>
      <c r="UAH42"/>
      <c r="UAI42" s="124"/>
      <c r="UAJ42"/>
      <c r="UAK42" s="124"/>
      <c r="UAL42"/>
      <c r="UAM42" s="124"/>
      <c r="UAN42"/>
      <c r="UAO42" s="124"/>
      <c r="UAP42"/>
      <c r="UAQ42" s="124"/>
      <c r="UAR42"/>
      <c r="UAS42" s="124"/>
      <c r="UAT42"/>
      <c r="UAU42" s="124"/>
      <c r="UAV42"/>
      <c r="UAW42" s="124"/>
      <c r="UAX42"/>
      <c r="UAY42" s="124"/>
      <c r="UAZ42"/>
      <c r="UBA42" s="124"/>
      <c r="UBB42"/>
      <c r="UBC42" s="124"/>
      <c r="UBD42"/>
      <c r="UBE42" s="124"/>
      <c r="UBF42"/>
      <c r="UBG42" s="124"/>
      <c r="UBH42"/>
      <c r="UBI42" s="124"/>
      <c r="UBJ42"/>
      <c r="UBK42" s="124"/>
      <c r="UBL42"/>
      <c r="UBM42" s="124"/>
      <c r="UBN42"/>
      <c r="UBO42" s="124"/>
      <c r="UBP42"/>
      <c r="UBQ42" s="124"/>
      <c r="UBR42"/>
      <c r="UBS42" s="124"/>
      <c r="UBT42"/>
      <c r="UBU42" s="124"/>
      <c r="UBV42"/>
      <c r="UBW42" s="124"/>
      <c r="UBX42"/>
      <c r="UBY42" s="124"/>
      <c r="UBZ42"/>
      <c r="UCA42" s="124"/>
      <c r="UCB42"/>
      <c r="UCC42" s="124"/>
      <c r="UCD42"/>
      <c r="UCE42" s="124"/>
      <c r="UCF42"/>
      <c r="UCG42" s="124"/>
      <c r="UCH42"/>
      <c r="UCI42" s="124"/>
      <c r="UCJ42"/>
      <c r="UCK42" s="124"/>
      <c r="UCL42"/>
      <c r="UCM42" s="124"/>
      <c r="UCN42"/>
      <c r="UCO42" s="124"/>
      <c r="UCP42"/>
      <c r="UCQ42" s="124"/>
      <c r="UCR42"/>
      <c r="UCS42" s="124"/>
      <c r="UCT42"/>
      <c r="UCU42" s="124"/>
      <c r="UCV42"/>
      <c r="UCW42" s="124"/>
      <c r="UCX42"/>
      <c r="UCY42" s="124"/>
      <c r="UCZ42"/>
      <c r="UDA42" s="124"/>
      <c r="UDB42"/>
      <c r="UDC42" s="124"/>
      <c r="UDD42"/>
      <c r="UDE42" s="124"/>
      <c r="UDF42"/>
      <c r="UDG42" s="124"/>
      <c r="UDH42"/>
      <c r="UDI42" s="124"/>
      <c r="UDJ42"/>
      <c r="UDK42" s="124"/>
      <c r="UDL42"/>
      <c r="UDM42" s="124"/>
      <c r="UDN42"/>
      <c r="UDO42" s="124"/>
      <c r="UDP42"/>
      <c r="UDQ42" s="124"/>
      <c r="UDR42"/>
      <c r="UDS42" s="124"/>
      <c r="UDT42"/>
      <c r="UDU42" s="124"/>
      <c r="UDV42"/>
      <c r="UDW42" s="124"/>
      <c r="UDX42"/>
      <c r="UDY42" s="124"/>
      <c r="UDZ42"/>
      <c r="UEA42" s="124"/>
      <c r="UEB42"/>
      <c r="UEC42" s="124"/>
      <c r="UED42"/>
      <c r="UEE42" s="124"/>
      <c r="UEF42"/>
      <c r="UEG42" s="124"/>
      <c r="UEH42"/>
      <c r="UEI42" s="124"/>
      <c r="UEJ42"/>
      <c r="UEK42" s="124"/>
      <c r="UEL42"/>
      <c r="UEM42" s="124"/>
      <c r="UEN42"/>
      <c r="UEO42" s="124"/>
      <c r="UEP42"/>
      <c r="UEQ42" s="124"/>
      <c r="UER42"/>
      <c r="UES42" s="124"/>
      <c r="UET42"/>
      <c r="UEU42" s="124"/>
      <c r="UEV42"/>
      <c r="UEW42" s="124"/>
      <c r="UEX42"/>
      <c r="UEY42" s="124"/>
      <c r="UEZ42"/>
      <c r="UFA42" s="124"/>
      <c r="UFB42"/>
      <c r="UFC42" s="124"/>
      <c r="UFD42"/>
      <c r="UFE42" s="124"/>
      <c r="UFF42"/>
      <c r="UFG42" s="124"/>
      <c r="UFH42"/>
      <c r="UFI42" s="124"/>
      <c r="UFJ42"/>
      <c r="UFK42" s="124"/>
      <c r="UFL42"/>
      <c r="UFM42" s="124"/>
      <c r="UFN42"/>
      <c r="UFO42" s="124"/>
      <c r="UFP42"/>
      <c r="UFQ42" s="124"/>
      <c r="UFR42"/>
      <c r="UFS42" s="124"/>
      <c r="UFT42"/>
      <c r="UFU42" s="124"/>
      <c r="UFV42"/>
      <c r="UFW42" s="124"/>
      <c r="UFX42"/>
      <c r="UFY42" s="124"/>
      <c r="UFZ42"/>
      <c r="UGA42" s="124"/>
      <c r="UGB42"/>
      <c r="UGC42" s="124"/>
      <c r="UGD42"/>
      <c r="UGE42" s="124"/>
      <c r="UGF42"/>
      <c r="UGG42" s="124"/>
      <c r="UGH42"/>
      <c r="UGI42" s="124"/>
      <c r="UGJ42"/>
      <c r="UGK42" s="124"/>
      <c r="UGL42"/>
      <c r="UGM42" s="124"/>
      <c r="UGN42"/>
      <c r="UGO42" s="124"/>
      <c r="UGP42"/>
      <c r="UGQ42" s="124"/>
      <c r="UGR42"/>
      <c r="UGS42" s="124"/>
      <c r="UGT42"/>
      <c r="UGU42" s="124"/>
      <c r="UGV42"/>
      <c r="UGW42" s="124"/>
      <c r="UGX42"/>
      <c r="UGY42" s="124"/>
      <c r="UGZ42"/>
      <c r="UHA42" s="124"/>
      <c r="UHB42"/>
      <c r="UHC42" s="124"/>
      <c r="UHD42"/>
      <c r="UHE42" s="124"/>
      <c r="UHF42"/>
      <c r="UHG42" s="124"/>
      <c r="UHH42"/>
      <c r="UHI42" s="124"/>
      <c r="UHJ42"/>
      <c r="UHK42" s="124"/>
      <c r="UHL42"/>
      <c r="UHM42" s="124"/>
      <c r="UHN42"/>
      <c r="UHO42" s="124"/>
      <c r="UHP42"/>
      <c r="UHQ42" s="124"/>
      <c r="UHR42"/>
      <c r="UHS42" s="124"/>
      <c r="UHT42"/>
      <c r="UHU42" s="124"/>
      <c r="UHV42"/>
      <c r="UHW42" s="124"/>
      <c r="UHX42"/>
      <c r="UHY42" s="124"/>
      <c r="UHZ42"/>
      <c r="UIA42" s="124"/>
      <c r="UIB42"/>
      <c r="UIC42" s="124"/>
      <c r="UID42"/>
      <c r="UIE42" s="124"/>
      <c r="UIF42"/>
      <c r="UIG42" s="124"/>
      <c r="UIH42"/>
      <c r="UII42" s="124"/>
      <c r="UIJ42"/>
      <c r="UIK42" s="124"/>
      <c r="UIL42"/>
      <c r="UIM42" s="124"/>
      <c r="UIN42"/>
      <c r="UIO42" s="124"/>
      <c r="UIP42"/>
      <c r="UIQ42" s="124"/>
      <c r="UIR42"/>
      <c r="UIS42" s="124"/>
      <c r="UIT42"/>
      <c r="UIU42" s="124"/>
      <c r="UIV42"/>
      <c r="UIW42" s="124"/>
      <c r="UIX42"/>
      <c r="UIY42" s="124"/>
      <c r="UIZ42"/>
      <c r="UJA42" s="124"/>
      <c r="UJB42"/>
      <c r="UJC42" s="124"/>
      <c r="UJD42"/>
      <c r="UJE42" s="124"/>
      <c r="UJF42"/>
      <c r="UJG42" s="124"/>
      <c r="UJH42"/>
      <c r="UJI42" s="124"/>
      <c r="UJJ42"/>
      <c r="UJK42" s="124"/>
      <c r="UJL42"/>
      <c r="UJM42" s="124"/>
      <c r="UJN42"/>
      <c r="UJO42" s="124"/>
      <c r="UJP42"/>
      <c r="UJQ42" s="124"/>
      <c r="UJR42"/>
      <c r="UJS42" s="124"/>
      <c r="UJT42"/>
      <c r="UJU42" s="124"/>
      <c r="UJV42"/>
      <c r="UJW42" s="124"/>
      <c r="UJX42"/>
      <c r="UJY42" s="124"/>
      <c r="UJZ42"/>
      <c r="UKA42" s="124"/>
      <c r="UKB42"/>
      <c r="UKC42" s="124"/>
      <c r="UKD42"/>
      <c r="UKE42" s="124"/>
      <c r="UKF42"/>
      <c r="UKG42" s="124"/>
      <c r="UKH42"/>
      <c r="UKI42" s="124"/>
      <c r="UKJ42"/>
      <c r="UKK42" s="124"/>
      <c r="UKL42"/>
      <c r="UKM42" s="124"/>
      <c r="UKN42"/>
      <c r="UKO42" s="124"/>
      <c r="UKP42"/>
      <c r="UKQ42" s="124"/>
      <c r="UKR42"/>
      <c r="UKS42" s="124"/>
      <c r="UKT42"/>
      <c r="UKU42" s="124"/>
      <c r="UKV42"/>
      <c r="UKW42" s="124"/>
      <c r="UKX42"/>
      <c r="UKY42" s="124"/>
      <c r="UKZ42"/>
      <c r="ULA42" s="124"/>
      <c r="ULB42"/>
      <c r="ULC42" s="124"/>
      <c r="ULD42"/>
      <c r="ULE42" s="124"/>
      <c r="ULF42"/>
      <c r="ULG42" s="124"/>
      <c r="ULH42"/>
      <c r="ULI42" s="124"/>
      <c r="ULJ42"/>
      <c r="ULK42" s="124"/>
      <c r="ULL42"/>
      <c r="ULM42" s="124"/>
      <c r="ULN42"/>
      <c r="ULO42" s="124"/>
      <c r="ULP42"/>
      <c r="ULQ42" s="124"/>
      <c r="ULR42"/>
      <c r="ULS42" s="124"/>
      <c r="ULT42"/>
      <c r="ULU42" s="124"/>
      <c r="ULV42"/>
      <c r="ULW42" s="124"/>
      <c r="ULX42"/>
      <c r="ULY42" s="124"/>
      <c r="ULZ42"/>
      <c r="UMA42" s="124"/>
      <c r="UMB42"/>
      <c r="UMC42" s="124"/>
      <c r="UMD42"/>
      <c r="UME42" s="124"/>
      <c r="UMF42"/>
      <c r="UMG42" s="124"/>
      <c r="UMH42"/>
      <c r="UMI42" s="124"/>
      <c r="UMJ42"/>
      <c r="UMK42" s="124"/>
      <c r="UML42"/>
      <c r="UMM42" s="124"/>
      <c r="UMN42"/>
      <c r="UMO42" s="124"/>
      <c r="UMP42"/>
      <c r="UMQ42" s="124"/>
      <c r="UMR42"/>
      <c r="UMS42" s="124"/>
      <c r="UMT42"/>
      <c r="UMU42" s="124"/>
      <c r="UMV42"/>
      <c r="UMW42" s="124"/>
      <c r="UMX42"/>
      <c r="UMY42" s="124"/>
      <c r="UMZ42"/>
      <c r="UNA42" s="124"/>
      <c r="UNB42"/>
      <c r="UNC42" s="124"/>
      <c r="UND42"/>
      <c r="UNE42" s="124"/>
      <c r="UNF42"/>
      <c r="UNG42" s="124"/>
      <c r="UNH42"/>
      <c r="UNI42" s="124"/>
      <c r="UNJ42"/>
      <c r="UNK42" s="124"/>
      <c r="UNL42"/>
      <c r="UNM42" s="124"/>
      <c r="UNN42"/>
      <c r="UNO42" s="124"/>
      <c r="UNP42"/>
      <c r="UNQ42" s="124"/>
      <c r="UNR42"/>
      <c r="UNS42" s="124"/>
      <c r="UNT42"/>
      <c r="UNU42" s="124"/>
      <c r="UNV42"/>
      <c r="UNW42" s="124"/>
      <c r="UNX42"/>
      <c r="UNY42" s="124"/>
      <c r="UNZ42"/>
      <c r="UOA42" s="124"/>
      <c r="UOB42"/>
      <c r="UOC42" s="124"/>
      <c r="UOD42"/>
      <c r="UOE42" s="124"/>
      <c r="UOF42"/>
      <c r="UOG42" s="124"/>
      <c r="UOH42"/>
      <c r="UOI42" s="124"/>
      <c r="UOJ42"/>
      <c r="UOK42" s="124"/>
      <c r="UOL42"/>
      <c r="UOM42" s="124"/>
      <c r="UON42"/>
      <c r="UOO42" s="124"/>
      <c r="UOP42"/>
      <c r="UOQ42" s="124"/>
      <c r="UOR42"/>
      <c r="UOS42" s="124"/>
      <c r="UOT42"/>
      <c r="UOU42" s="124"/>
      <c r="UOV42"/>
      <c r="UOW42" s="124"/>
      <c r="UOX42"/>
      <c r="UOY42" s="124"/>
      <c r="UOZ42"/>
      <c r="UPA42" s="124"/>
      <c r="UPB42"/>
      <c r="UPC42" s="124"/>
      <c r="UPD42"/>
      <c r="UPE42" s="124"/>
      <c r="UPF42"/>
      <c r="UPG42" s="124"/>
      <c r="UPH42"/>
      <c r="UPI42" s="124"/>
      <c r="UPJ42"/>
      <c r="UPK42" s="124"/>
      <c r="UPL42"/>
      <c r="UPM42" s="124"/>
      <c r="UPN42"/>
      <c r="UPO42" s="124"/>
      <c r="UPP42"/>
      <c r="UPQ42" s="124"/>
      <c r="UPR42"/>
      <c r="UPS42" s="124"/>
      <c r="UPT42"/>
      <c r="UPU42" s="124"/>
      <c r="UPV42"/>
      <c r="UPW42" s="124"/>
      <c r="UPX42"/>
      <c r="UPY42" s="124"/>
      <c r="UPZ42"/>
      <c r="UQA42" s="124"/>
      <c r="UQB42"/>
      <c r="UQC42" s="124"/>
      <c r="UQD42"/>
      <c r="UQE42" s="124"/>
      <c r="UQF42"/>
      <c r="UQG42" s="124"/>
      <c r="UQH42"/>
      <c r="UQI42" s="124"/>
      <c r="UQJ42"/>
      <c r="UQK42" s="124"/>
      <c r="UQL42"/>
      <c r="UQM42" s="124"/>
      <c r="UQN42"/>
      <c r="UQO42" s="124"/>
      <c r="UQP42"/>
      <c r="UQQ42" s="124"/>
      <c r="UQR42"/>
      <c r="UQS42" s="124"/>
      <c r="UQT42"/>
      <c r="UQU42" s="124"/>
      <c r="UQV42"/>
      <c r="UQW42" s="124"/>
      <c r="UQX42"/>
      <c r="UQY42" s="124"/>
      <c r="UQZ42"/>
      <c r="URA42" s="124"/>
      <c r="URB42"/>
      <c r="URC42" s="124"/>
      <c r="URD42"/>
      <c r="URE42" s="124"/>
      <c r="URF42"/>
      <c r="URG42" s="124"/>
      <c r="URH42"/>
      <c r="URI42" s="124"/>
      <c r="URJ42"/>
      <c r="URK42" s="124"/>
      <c r="URL42"/>
      <c r="URM42" s="124"/>
      <c r="URN42"/>
      <c r="URO42" s="124"/>
      <c r="URP42"/>
      <c r="URQ42" s="124"/>
      <c r="URR42"/>
      <c r="URS42" s="124"/>
      <c r="URT42"/>
      <c r="URU42" s="124"/>
      <c r="URV42"/>
      <c r="URW42" s="124"/>
      <c r="URX42"/>
      <c r="URY42" s="124"/>
      <c r="URZ42"/>
      <c r="USA42" s="124"/>
      <c r="USB42"/>
      <c r="USC42" s="124"/>
      <c r="USD42"/>
      <c r="USE42" s="124"/>
      <c r="USF42"/>
      <c r="USG42" s="124"/>
      <c r="USH42"/>
      <c r="USI42" s="124"/>
      <c r="USJ42"/>
      <c r="USK42" s="124"/>
      <c r="USL42"/>
      <c r="USM42" s="124"/>
      <c r="USN42"/>
      <c r="USO42" s="124"/>
      <c r="USP42"/>
      <c r="USQ42" s="124"/>
      <c r="USR42"/>
      <c r="USS42" s="124"/>
      <c r="UST42"/>
      <c r="USU42" s="124"/>
      <c r="USV42"/>
      <c r="USW42" s="124"/>
      <c r="USX42"/>
      <c r="USY42" s="124"/>
      <c r="USZ42"/>
      <c r="UTA42" s="124"/>
      <c r="UTB42"/>
      <c r="UTC42" s="124"/>
      <c r="UTD42"/>
      <c r="UTE42" s="124"/>
      <c r="UTF42"/>
      <c r="UTG42" s="124"/>
      <c r="UTH42"/>
      <c r="UTI42" s="124"/>
      <c r="UTJ42"/>
      <c r="UTK42" s="124"/>
      <c r="UTL42"/>
      <c r="UTM42" s="124"/>
      <c r="UTN42"/>
      <c r="UTO42" s="124"/>
      <c r="UTP42"/>
      <c r="UTQ42" s="124"/>
      <c r="UTR42"/>
      <c r="UTS42" s="124"/>
      <c r="UTT42"/>
      <c r="UTU42" s="124"/>
      <c r="UTV42"/>
      <c r="UTW42" s="124"/>
      <c r="UTX42"/>
      <c r="UTY42" s="124"/>
      <c r="UTZ42"/>
      <c r="UUA42" s="124"/>
      <c r="UUB42"/>
      <c r="UUC42" s="124"/>
      <c r="UUD42"/>
      <c r="UUE42" s="124"/>
      <c r="UUF42"/>
      <c r="UUG42" s="124"/>
      <c r="UUH42"/>
      <c r="UUI42" s="124"/>
      <c r="UUJ42"/>
      <c r="UUK42" s="124"/>
      <c r="UUL42"/>
      <c r="UUM42" s="124"/>
      <c r="UUN42"/>
      <c r="UUO42" s="124"/>
      <c r="UUP42"/>
      <c r="UUQ42" s="124"/>
      <c r="UUR42"/>
      <c r="UUS42" s="124"/>
      <c r="UUT42"/>
      <c r="UUU42" s="124"/>
      <c r="UUV42"/>
      <c r="UUW42" s="124"/>
      <c r="UUX42"/>
      <c r="UUY42" s="124"/>
      <c r="UUZ42"/>
      <c r="UVA42" s="124"/>
      <c r="UVB42"/>
      <c r="UVC42" s="124"/>
      <c r="UVD42"/>
      <c r="UVE42" s="124"/>
      <c r="UVF42"/>
      <c r="UVG42" s="124"/>
      <c r="UVH42"/>
      <c r="UVI42" s="124"/>
      <c r="UVJ42"/>
      <c r="UVK42" s="124"/>
      <c r="UVL42"/>
      <c r="UVM42" s="124"/>
      <c r="UVN42"/>
      <c r="UVO42" s="124"/>
      <c r="UVP42"/>
      <c r="UVQ42" s="124"/>
      <c r="UVR42"/>
      <c r="UVS42" s="124"/>
      <c r="UVT42"/>
      <c r="UVU42" s="124"/>
      <c r="UVV42"/>
      <c r="UVW42" s="124"/>
      <c r="UVX42"/>
      <c r="UVY42" s="124"/>
      <c r="UVZ42"/>
      <c r="UWA42" s="124"/>
      <c r="UWB42"/>
      <c r="UWC42" s="124"/>
      <c r="UWD42"/>
      <c r="UWE42" s="124"/>
      <c r="UWF42"/>
      <c r="UWG42" s="124"/>
      <c r="UWH42"/>
      <c r="UWI42" s="124"/>
      <c r="UWJ42"/>
      <c r="UWK42" s="124"/>
      <c r="UWL42"/>
      <c r="UWM42" s="124"/>
      <c r="UWN42"/>
      <c r="UWO42" s="124"/>
      <c r="UWP42"/>
      <c r="UWQ42" s="124"/>
      <c r="UWR42"/>
      <c r="UWS42" s="124"/>
      <c r="UWT42"/>
      <c r="UWU42" s="124"/>
      <c r="UWV42"/>
      <c r="UWW42" s="124"/>
      <c r="UWX42"/>
      <c r="UWY42" s="124"/>
      <c r="UWZ42"/>
      <c r="UXA42" s="124"/>
      <c r="UXB42"/>
      <c r="UXC42" s="124"/>
      <c r="UXD42"/>
      <c r="UXE42" s="124"/>
      <c r="UXF42"/>
      <c r="UXG42" s="124"/>
      <c r="UXH42"/>
      <c r="UXI42" s="124"/>
      <c r="UXJ42"/>
      <c r="UXK42" s="124"/>
      <c r="UXL42"/>
      <c r="UXM42" s="124"/>
      <c r="UXN42"/>
      <c r="UXO42" s="124"/>
      <c r="UXP42"/>
      <c r="UXQ42" s="124"/>
      <c r="UXR42"/>
      <c r="UXS42" s="124"/>
      <c r="UXT42"/>
      <c r="UXU42" s="124"/>
      <c r="UXV42"/>
      <c r="UXW42" s="124"/>
      <c r="UXX42"/>
      <c r="UXY42" s="124"/>
      <c r="UXZ42"/>
      <c r="UYA42" s="124"/>
      <c r="UYB42"/>
      <c r="UYC42" s="124"/>
      <c r="UYD42"/>
      <c r="UYE42" s="124"/>
      <c r="UYF42"/>
      <c r="UYG42" s="124"/>
      <c r="UYH42"/>
      <c r="UYI42" s="124"/>
      <c r="UYJ42"/>
      <c r="UYK42" s="124"/>
      <c r="UYL42"/>
      <c r="UYM42" s="124"/>
      <c r="UYN42"/>
      <c r="UYO42" s="124"/>
      <c r="UYP42"/>
      <c r="UYQ42" s="124"/>
      <c r="UYR42"/>
      <c r="UYS42" s="124"/>
      <c r="UYT42"/>
      <c r="UYU42" s="124"/>
      <c r="UYV42"/>
      <c r="UYW42" s="124"/>
      <c r="UYX42"/>
      <c r="UYY42" s="124"/>
      <c r="UYZ42"/>
      <c r="UZA42" s="124"/>
      <c r="UZB42"/>
      <c r="UZC42" s="124"/>
      <c r="UZD42"/>
      <c r="UZE42" s="124"/>
      <c r="UZF42"/>
      <c r="UZG42" s="124"/>
      <c r="UZH42"/>
      <c r="UZI42" s="124"/>
      <c r="UZJ42"/>
      <c r="UZK42" s="124"/>
      <c r="UZL42"/>
      <c r="UZM42" s="124"/>
      <c r="UZN42"/>
      <c r="UZO42" s="124"/>
      <c r="UZP42"/>
      <c r="UZQ42" s="124"/>
      <c r="UZR42"/>
      <c r="UZS42" s="124"/>
      <c r="UZT42"/>
      <c r="UZU42" s="124"/>
      <c r="UZV42"/>
      <c r="UZW42" s="124"/>
      <c r="UZX42"/>
      <c r="UZY42" s="124"/>
      <c r="UZZ42"/>
      <c r="VAA42" s="124"/>
      <c r="VAB42"/>
      <c r="VAC42" s="124"/>
      <c r="VAD42"/>
      <c r="VAE42" s="124"/>
      <c r="VAF42"/>
      <c r="VAG42" s="124"/>
      <c r="VAH42"/>
      <c r="VAI42" s="124"/>
      <c r="VAJ42"/>
      <c r="VAK42" s="124"/>
      <c r="VAL42"/>
      <c r="VAM42" s="124"/>
      <c r="VAN42"/>
      <c r="VAO42" s="124"/>
      <c r="VAP42"/>
      <c r="VAQ42" s="124"/>
      <c r="VAR42"/>
      <c r="VAS42" s="124"/>
      <c r="VAT42"/>
      <c r="VAU42" s="124"/>
      <c r="VAV42"/>
      <c r="VAW42" s="124"/>
      <c r="VAX42"/>
      <c r="VAY42" s="124"/>
      <c r="VAZ42"/>
      <c r="VBA42" s="124"/>
      <c r="VBB42"/>
      <c r="VBC42" s="124"/>
      <c r="VBD42"/>
      <c r="VBE42" s="124"/>
      <c r="VBF42"/>
      <c r="VBG42" s="124"/>
      <c r="VBH42"/>
      <c r="VBI42" s="124"/>
      <c r="VBJ42"/>
      <c r="VBK42" s="124"/>
      <c r="VBL42"/>
      <c r="VBM42" s="124"/>
      <c r="VBN42"/>
      <c r="VBO42" s="124"/>
      <c r="VBP42"/>
      <c r="VBQ42" s="124"/>
      <c r="VBR42"/>
      <c r="VBS42" s="124"/>
      <c r="VBT42"/>
      <c r="VBU42" s="124"/>
      <c r="VBV42"/>
      <c r="VBW42" s="124"/>
      <c r="VBX42"/>
      <c r="VBY42" s="124"/>
      <c r="VBZ42"/>
      <c r="VCA42" s="124"/>
      <c r="VCB42"/>
      <c r="VCC42" s="124"/>
      <c r="VCD42"/>
      <c r="VCE42" s="124"/>
      <c r="VCF42"/>
      <c r="VCG42" s="124"/>
      <c r="VCH42"/>
      <c r="VCI42" s="124"/>
      <c r="VCJ42"/>
      <c r="VCK42" s="124"/>
      <c r="VCL42"/>
      <c r="VCM42" s="124"/>
      <c r="VCN42"/>
      <c r="VCO42" s="124"/>
      <c r="VCP42"/>
      <c r="VCQ42" s="124"/>
      <c r="VCR42"/>
      <c r="VCS42" s="124"/>
      <c r="VCT42"/>
      <c r="VCU42" s="124"/>
      <c r="VCV42"/>
      <c r="VCW42" s="124"/>
      <c r="VCX42"/>
      <c r="VCY42" s="124"/>
      <c r="VCZ42"/>
      <c r="VDA42" s="124"/>
      <c r="VDB42"/>
      <c r="VDC42" s="124"/>
      <c r="VDD42"/>
      <c r="VDE42" s="124"/>
      <c r="VDF42"/>
      <c r="VDG42" s="124"/>
      <c r="VDH42"/>
      <c r="VDI42" s="124"/>
      <c r="VDJ42"/>
      <c r="VDK42" s="124"/>
      <c r="VDL42"/>
      <c r="VDM42" s="124"/>
      <c r="VDN42"/>
      <c r="VDO42" s="124"/>
      <c r="VDP42"/>
      <c r="VDQ42" s="124"/>
      <c r="VDR42"/>
      <c r="VDS42" s="124"/>
      <c r="VDT42"/>
      <c r="VDU42" s="124"/>
      <c r="VDV42"/>
      <c r="VDW42" s="124"/>
      <c r="VDX42"/>
      <c r="VDY42" s="124"/>
      <c r="VDZ42"/>
      <c r="VEA42" s="124"/>
      <c r="VEB42"/>
      <c r="VEC42" s="124"/>
      <c r="VED42"/>
      <c r="VEE42" s="124"/>
      <c r="VEF42"/>
      <c r="VEG42" s="124"/>
      <c r="VEH42"/>
      <c r="VEI42" s="124"/>
      <c r="VEJ42"/>
      <c r="VEK42" s="124"/>
      <c r="VEL42"/>
      <c r="VEM42" s="124"/>
      <c r="VEN42"/>
      <c r="VEO42" s="124"/>
      <c r="VEP42"/>
      <c r="VEQ42" s="124"/>
      <c r="VER42"/>
      <c r="VES42" s="124"/>
      <c r="VET42"/>
      <c r="VEU42" s="124"/>
      <c r="VEV42"/>
      <c r="VEW42" s="124"/>
      <c r="VEX42"/>
      <c r="VEY42" s="124"/>
      <c r="VEZ42"/>
      <c r="VFA42" s="124"/>
      <c r="VFB42"/>
      <c r="VFC42" s="124"/>
      <c r="VFD42"/>
      <c r="VFE42" s="124"/>
      <c r="VFF42"/>
      <c r="VFG42" s="124"/>
      <c r="VFH42"/>
      <c r="VFI42" s="124"/>
      <c r="VFJ42"/>
      <c r="VFK42" s="124"/>
      <c r="VFL42"/>
      <c r="VFM42" s="124"/>
      <c r="VFN42"/>
      <c r="VFO42" s="124"/>
      <c r="VFP42"/>
      <c r="VFQ42" s="124"/>
      <c r="VFR42"/>
      <c r="VFS42" s="124"/>
      <c r="VFT42"/>
      <c r="VFU42" s="124"/>
      <c r="VFV42"/>
      <c r="VFW42" s="124"/>
      <c r="VFX42"/>
      <c r="VFY42" s="124"/>
      <c r="VFZ42"/>
      <c r="VGA42" s="124"/>
      <c r="VGB42"/>
      <c r="VGC42" s="124"/>
      <c r="VGD42"/>
      <c r="VGE42" s="124"/>
      <c r="VGF42"/>
      <c r="VGG42" s="124"/>
      <c r="VGH42"/>
      <c r="VGI42" s="124"/>
      <c r="VGJ42"/>
      <c r="VGK42" s="124"/>
      <c r="VGL42"/>
      <c r="VGM42" s="124"/>
      <c r="VGN42"/>
      <c r="VGO42" s="124"/>
      <c r="VGP42"/>
      <c r="VGQ42" s="124"/>
      <c r="VGR42"/>
      <c r="VGS42" s="124"/>
      <c r="VGT42"/>
      <c r="VGU42" s="124"/>
      <c r="VGV42"/>
      <c r="VGW42" s="124"/>
      <c r="VGX42"/>
      <c r="VGY42" s="124"/>
      <c r="VGZ42"/>
      <c r="VHA42" s="124"/>
      <c r="VHB42"/>
      <c r="VHC42" s="124"/>
      <c r="VHD42"/>
      <c r="VHE42" s="124"/>
      <c r="VHF42"/>
      <c r="VHG42" s="124"/>
      <c r="VHH42"/>
      <c r="VHI42" s="124"/>
      <c r="VHJ42"/>
      <c r="VHK42" s="124"/>
      <c r="VHL42"/>
      <c r="VHM42" s="124"/>
      <c r="VHN42"/>
      <c r="VHO42" s="124"/>
      <c r="VHP42"/>
      <c r="VHQ42" s="124"/>
      <c r="VHR42"/>
      <c r="VHS42" s="124"/>
      <c r="VHT42"/>
      <c r="VHU42" s="124"/>
      <c r="VHV42"/>
      <c r="VHW42" s="124"/>
      <c r="VHX42"/>
      <c r="VHY42" s="124"/>
      <c r="VHZ42"/>
      <c r="VIA42" s="124"/>
      <c r="VIB42"/>
      <c r="VIC42" s="124"/>
      <c r="VID42"/>
      <c r="VIE42" s="124"/>
      <c r="VIF42"/>
      <c r="VIG42" s="124"/>
      <c r="VIH42"/>
      <c r="VII42" s="124"/>
      <c r="VIJ42"/>
      <c r="VIK42" s="124"/>
      <c r="VIL42"/>
      <c r="VIM42" s="124"/>
      <c r="VIN42"/>
      <c r="VIO42" s="124"/>
      <c r="VIP42"/>
      <c r="VIQ42" s="124"/>
      <c r="VIR42"/>
      <c r="VIS42" s="124"/>
      <c r="VIT42"/>
      <c r="VIU42" s="124"/>
      <c r="VIV42"/>
      <c r="VIW42" s="124"/>
      <c r="VIX42"/>
      <c r="VIY42" s="124"/>
      <c r="VIZ42"/>
      <c r="VJA42" s="124"/>
      <c r="VJB42"/>
      <c r="VJC42" s="124"/>
      <c r="VJD42"/>
      <c r="VJE42" s="124"/>
      <c r="VJF42"/>
      <c r="VJG42" s="124"/>
      <c r="VJH42"/>
      <c r="VJI42" s="124"/>
      <c r="VJJ42"/>
      <c r="VJK42" s="124"/>
      <c r="VJL42"/>
      <c r="VJM42" s="124"/>
      <c r="VJN42"/>
      <c r="VJO42" s="124"/>
      <c r="VJP42"/>
      <c r="VJQ42" s="124"/>
      <c r="VJR42"/>
      <c r="VJS42" s="124"/>
      <c r="VJT42"/>
      <c r="VJU42" s="124"/>
      <c r="VJV42"/>
      <c r="VJW42" s="124"/>
      <c r="VJX42"/>
      <c r="VJY42" s="124"/>
      <c r="VJZ42"/>
      <c r="VKA42" s="124"/>
      <c r="VKB42"/>
      <c r="VKC42" s="124"/>
      <c r="VKD42"/>
      <c r="VKE42" s="124"/>
      <c r="VKF42"/>
      <c r="VKG42" s="124"/>
      <c r="VKH42"/>
      <c r="VKI42" s="124"/>
      <c r="VKJ42"/>
      <c r="VKK42" s="124"/>
      <c r="VKL42"/>
      <c r="VKM42" s="124"/>
      <c r="VKN42"/>
      <c r="VKO42" s="124"/>
      <c r="VKP42"/>
      <c r="VKQ42" s="124"/>
      <c r="VKR42"/>
      <c r="VKS42" s="124"/>
      <c r="VKT42"/>
      <c r="VKU42" s="124"/>
      <c r="VKV42"/>
      <c r="VKW42" s="124"/>
      <c r="VKX42"/>
      <c r="VKY42" s="124"/>
      <c r="VKZ42"/>
      <c r="VLA42" s="124"/>
      <c r="VLB42"/>
      <c r="VLC42" s="124"/>
      <c r="VLD42"/>
      <c r="VLE42" s="124"/>
      <c r="VLF42"/>
      <c r="VLG42" s="124"/>
      <c r="VLH42"/>
      <c r="VLI42" s="124"/>
      <c r="VLJ42"/>
      <c r="VLK42" s="124"/>
      <c r="VLL42"/>
      <c r="VLM42" s="124"/>
      <c r="VLN42"/>
      <c r="VLO42" s="124"/>
      <c r="VLP42"/>
      <c r="VLQ42" s="124"/>
      <c r="VLR42"/>
      <c r="VLS42" s="124"/>
      <c r="VLT42"/>
      <c r="VLU42" s="124"/>
      <c r="VLV42"/>
      <c r="VLW42" s="124"/>
      <c r="VLX42"/>
      <c r="VLY42" s="124"/>
      <c r="VLZ42"/>
      <c r="VMA42" s="124"/>
      <c r="VMB42"/>
      <c r="VMC42" s="124"/>
      <c r="VMD42"/>
      <c r="VME42" s="124"/>
      <c r="VMF42"/>
      <c r="VMG42" s="124"/>
      <c r="VMH42"/>
      <c r="VMI42" s="124"/>
      <c r="VMJ42"/>
      <c r="VMK42" s="124"/>
      <c r="VML42"/>
      <c r="VMM42" s="124"/>
      <c r="VMN42"/>
      <c r="VMO42" s="124"/>
      <c r="VMP42"/>
      <c r="VMQ42" s="124"/>
      <c r="VMR42"/>
      <c r="VMS42" s="124"/>
      <c r="VMT42"/>
      <c r="VMU42" s="124"/>
      <c r="VMV42"/>
      <c r="VMW42" s="124"/>
      <c r="VMX42"/>
      <c r="VMY42" s="124"/>
      <c r="VMZ42"/>
      <c r="VNA42" s="124"/>
      <c r="VNB42"/>
      <c r="VNC42" s="124"/>
      <c r="VND42"/>
      <c r="VNE42" s="124"/>
      <c r="VNF42"/>
      <c r="VNG42" s="124"/>
      <c r="VNH42"/>
      <c r="VNI42" s="124"/>
      <c r="VNJ42"/>
      <c r="VNK42" s="124"/>
      <c r="VNL42"/>
      <c r="VNM42" s="124"/>
      <c r="VNN42"/>
      <c r="VNO42" s="124"/>
      <c r="VNP42"/>
      <c r="VNQ42" s="124"/>
      <c r="VNR42"/>
      <c r="VNS42" s="124"/>
      <c r="VNT42"/>
      <c r="VNU42" s="124"/>
      <c r="VNV42"/>
      <c r="VNW42" s="124"/>
      <c r="VNX42"/>
      <c r="VNY42" s="124"/>
      <c r="VNZ42"/>
      <c r="VOA42" s="124"/>
      <c r="VOB42"/>
      <c r="VOC42" s="124"/>
      <c r="VOD42"/>
      <c r="VOE42" s="124"/>
      <c r="VOF42"/>
      <c r="VOG42" s="124"/>
      <c r="VOH42"/>
      <c r="VOI42" s="124"/>
      <c r="VOJ42"/>
      <c r="VOK42" s="124"/>
      <c r="VOL42"/>
      <c r="VOM42" s="124"/>
      <c r="VON42"/>
      <c r="VOO42" s="124"/>
      <c r="VOP42"/>
      <c r="VOQ42" s="124"/>
      <c r="VOR42"/>
      <c r="VOS42" s="124"/>
      <c r="VOT42"/>
      <c r="VOU42" s="124"/>
      <c r="VOV42"/>
      <c r="VOW42" s="124"/>
      <c r="VOX42"/>
      <c r="VOY42" s="124"/>
      <c r="VOZ42"/>
      <c r="VPA42" s="124"/>
      <c r="VPB42"/>
      <c r="VPC42" s="124"/>
      <c r="VPD42"/>
      <c r="VPE42" s="124"/>
      <c r="VPF42"/>
      <c r="VPG42" s="124"/>
      <c r="VPH42"/>
      <c r="VPI42" s="124"/>
      <c r="VPJ42"/>
      <c r="VPK42" s="124"/>
      <c r="VPL42"/>
      <c r="VPM42" s="124"/>
      <c r="VPN42"/>
      <c r="VPO42" s="124"/>
      <c r="VPP42"/>
      <c r="VPQ42" s="124"/>
      <c r="VPR42"/>
      <c r="VPS42" s="124"/>
      <c r="VPT42"/>
      <c r="VPU42" s="124"/>
      <c r="VPV42"/>
      <c r="VPW42" s="124"/>
      <c r="VPX42"/>
      <c r="VPY42" s="124"/>
      <c r="VPZ42"/>
      <c r="VQA42" s="124"/>
      <c r="VQB42"/>
      <c r="VQC42" s="124"/>
      <c r="VQD42"/>
      <c r="VQE42" s="124"/>
      <c r="VQF42"/>
      <c r="VQG42" s="124"/>
      <c r="VQH42"/>
      <c r="VQI42" s="124"/>
      <c r="VQJ42"/>
      <c r="VQK42" s="124"/>
      <c r="VQL42"/>
      <c r="VQM42" s="124"/>
      <c r="VQN42"/>
      <c r="VQO42" s="124"/>
      <c r="VQP42"/>
      <c r="VQQ42" s="124"/>
      <c r="VQR42"/>
      <c r="VQS42" s="124"/>
      <c r="VQT42"/>
      <c r="VQU42" s="124"/>
      <c r="VQV42"/>
      <c r="VQW42" s="124"/>
      <c r="VQX42"/>
      <c r="VQY42" s="124"/>
      <c r="VQZ42"/>
      <c r="VRA42" s="124"/>
      <c r="VRB42"/>
      <c r="VRC42" s="124"/>
      <c r="VRD42"/>
      <c r="VRE42" s="124"/>
      <c r="VRF42"/>
      <c r="VRG42" s="124"/>
      <c r="VRH42"/>
      <c r="VRI42" s="124"/>
      <c r="VRJ42"/>
      <c r="VRK42" s="124"/>
      <c r="VRL42"/>
      <c r="VRM42" s="124"/>
      <c r="VRN42"/>
      <c r="VRO42" s="124"/>
      <c r="VRP42"/>
      <c r="VRQ42" s="124"/>
      <c r="VRR42"/>
      <c r="VRS42" s="124"/>
      <c r="VRT42"/>
      <c r="VRU42" s="124"/>
      <c r="VRV42"/>
      <c r="VRW42" s="124"/>
      <c r="VRX42"/>
      <c r="VRY42" s="124"/>
      <c r="VRZ42"/>
      <c r="VSA42" s="124"/>
      <c r="VSB42"/>
      <c r="VSC42" s="124"/>
      <c r="VSD42"/>
      <c r="VSE42" s="124"/>
      <c r="VSF42"/>
      <c r="VSG42" s="124"/>
      <c r="VSH42"/>
      <c r="VSI42" s="124"/>
      <c r="VSJ42"/>
      <c r="VSK42" s="124"/>
      <c r="VSL42"/>
      <c r="VSM42" s="124"/>
      <c r="VSN42"/>
      <c r="VSO42" s="124"/>
      <c r="VSP42"/>
      <c r="VSQ42" s="124"/>
      <c r="VSR42"/>
      <c r="VSS42" s="124"/>
      <c r="VST42"/>
      <c r="VSU42" s="124"/>
      <c r="VSV42"/>
      <c r="VSW42" s="124"/>
      <c r="VSX42"/>
      <c r="VSY42" s="124"/>
      <c r="VSZ42"/>
      <c r="VTA42" s="124"/>
      <c r="VTB42"/>
      <c r="VTC42" s="124"/>
      <c r="VTD42"/>
      <c r="VTE42" s="124"/>
      <c r="VTF42"/>
      <c r="VTG42" s="124"/>
      <c r="VTH42"/>
      <c r="VTI42" s="124"/>
      <c r="VTJ42"/>
      <c r="VTK42" s="124"/>
      <c r="VTL42"/>
      <c r="VTM42" s="124"/>
      <c r="VTN42"/>
      <c r="VTO42" s="124"/>
      <c r="VTP42"/>
      <c r="VTQ42" s="124"/>
      <c r="VTR42"/>
      <c r="VTS42" s="124"/>
      <c r="VTT42"/>
      <c r="VTU42" s="124"/>
      <c r="VTV42"/>
      <c r="VTW42" s="124"/>
      <c r="VTX42"/>
      <c r="VTY42" s="124"/>
      <c r="VTZ42"/>
      <c r="VUA42" s="124"/>
      <c r="VUB42"/>
      <c r="VUC42" s="124"/>
      <c r="VUD42"/>
      <c r="VUE42" s="124"/>
      <c r="VUF42"/>
      <c r="VUG42" s="124"/>
      <c r="VUH42"/>
      <c r="VUI42" s="124"/>
      <c r="VUJ42"/>
      <c r="VUK42" s="124"/>
      <c r="VUL42"/>
      <c r="VUM42" s="124"/>
      <c r="VUN42"/>
      <c r="VUO42" s="124"/>
      <c r="VUP42"/>
      <c r="VUQ42" s="124"/>
      <c r="VUR42"/>
      <c r="VUS42" s="124"/>
      <c r="VUT42"/>
      <c r="VUU42" s="124"/>
      <c r="VUV42"/>
      <c r="VUW42" s="124"/>
      <c r="VUX42"/>
      <c r="VUY42" s="124"/>
      <c r="VUZ42"/>
      <c r="VVA42" s="124"/>
      <c r="VVB42"/>
      <c r="VVC42" s="124"/>
      <c r="VVD42"/>
      <c r="VVE42" s="124"/>
      <c r="VVF42"/>
      <c r="VVG42" s="124"/>
      <c r="VVH42"/>
      <c r="VVI42" s="124"/>
      <c r="VVJ42"/>
      <c r="VVK42" s="124"/>
      <c r="VVL42"/>
      <c r="VVM42" s="124"/>
      <c r="VVN42"/>
      <c r="VVO42" s="124"/>
      <c r="VVP42"/>
      <c r="VVQ42" s="124"/>
      <c r="VVR42"/>
      <c r="VVS42" s="124"/>
      <c r="VVT42"/>
      <c r="VVU42" s="124"/>
      <c r="VVV42"/>
      <c r="VVW42" s="124"/>
      <c r="VVX42"/>
      <c r="VVY42" s="124"/>
      <c r="VVZ42"/>
      <c r="VWA42" s="124"/>
      <c r="VWB42"/>
      <c r="VWC42" s="124"/>
      <c r="VWD42"/>
      <c r="VWE42" s="124"/>
      <c r="VWF42"/>
      <c r="VWG42" s="124"/>
      <c r="VWH42"/>
      <c r="VWI42" s="124"/>
      <c r="VWJ42"/>
      <c r="VWK42" s="124"/>
      <c r="VWL42"/>
      <c r="VWM42" s="124"/>
      <c r="VWN42"/>
      <c r="VWO42" s="124"/>
      <c r="VWP42"/>
      <c r="VWQ42" s="124"/>
      <c r="VWR42"/>
      <c r="VWS42" s="124"/>
      <c r="VWT42"/>
      <c r="VWU42" s="124"/>
      <c r="VWV42"/>
      <c r="VWW42" s="124"/>
      <c r="VWX42"/>
      <c r="VWY42" s="124"/>
      <c r="VWZ42"/>
      <c r="VXA42" s="124"/>
      <c r="VXB42"/>
      <c r="VXC42" s="124"/>
      <c r="VXD42"/>
      <c r="VXE42" s="124"/>
      <c r="VXF42"/>
      <c r="VXG42" s="124"/>
      <c r="VXH42"/>
      <c r="VXI42" s="124"/>
      <c r="VXJ42"/>
      <c r="VXK42" s="124"/>
      <c r="VXL42"/>
      <c r="VXM42" s="124"/>
      <c r="VXN42"/>
      <c r="VXO42" s="124"/>
      <c r="VXP42"/>
      <c r="VXQ42" s="124"/>
      <c r="VXR42"/>
      <c r="VXS42" s="124"/>
      <c r="VXT42"/>
      <c r="VXU42" s="124"/>
      <c r="VXV42"/>
      <c r="VXW42" s="124"/>
      <c r="VXX42"/>
      <c r="VXY42" s="124"/>
      <c r="VXZ42"/>
      <c r="VYA42" s="124"/>
      <c r="VYB42"/>
      <c r="VYC42" s="124"/>
      <c r="VYD42"/>
      <c r="VYE42" s="124"/>
      <c r="VYF42"/>
      <c r="VYG42" s="124"/>
      <c r="VYH42"/>
      <c r="VYI42" s="124"/>
      <c r="VYJ42"/>
      <c r="VYK42" s="124"/>
      <c r="VYL42"/>
      <c r="VYM42" s="124"/>
      <c r="VYN42"/>
      <c r="VYO42" s="124"/>
      <c r="VYP42"/>
      <c r="VYQ42" s="124"/>
      <c r="VYR42"/>
      <c r="VYS42" s="124"/>
      <c r="VYT42"/>
      <c r="VYU42" s="124"/>
      <c r="VYV42"/>
      <c r="VYW42" s="124"/>
      <c r="VYX42"/>
      <c r="VYY42" s="124"/>
      <c r="VYZ42"/>
      <c r="VZA42" s="124"/>
      <c r="VZB42"/>
      <c r="VZC42" s="124"/>
      <c r="VZD42"/>
      <c r="VZE42" s="124"/>
      <c r="VZF42"/>
      <c r="VZG42" s="124"/>
      <c r="VZH42"/>
      <c r="VZI42" s="124"/>
      <c r="VZJ42"/>
      <c r="VZK42" s="124"/>
      <c r="VZL42"/>
      <c r="VZM42" s="124"/>
      <c r="VZN42"/>
      <c r="VZO42" s="124"/>
      <c r="VZP42"/>
      <c r="VZQ42" s="124"/>
      <c r="VZR42"/>
      <c r="VZS42" s="124"/>
      <c r="VZT42"/>
      <c r="VZU42" s="124"/>
      <c r="VZV42"/>
      <c r="VZW42" s="124"/>
      <c r="VZX42"/>
      <c r="VZY42" s="124"/>
      <c r="VZZ42"/>
      <c r="WAA42" s="124"/>
      <c r="WAB42"/>
      <c r="WAC42" s="124"/>
      <c r="WAD42"/>
      <c r="WAE42" s="124"/>
      <c r="WAF42"/>
      <c r="WAG42" s="124"/>
      <c r="WAH42"/>
      <c r="WAI42" s="124"/>
      <c r="WAJ42"/>
      <c r="WAK42" s="124"/>
      <c r="WAL42"/>
      <c r="WAM42" s="124"/>
      <c r="WAN42"/>
      <c r="WAO42" s="124"/>
      <c r="WAP42"/>
      <c r="WAQ42" s="124"/>
      <c r="WAR42"/>
      <c r="WAS42" s="124"/>
      <c r="WAT42"/>
      <c r="WAU42" s="124"/>
      <c r="WAV42"/>
      <c r="WAW42" s="124"/>
      <c r="WAX42"/>
      <c r="WAY42" s="124"/>
      <c r="WAZ42"/>
      <c r="WBA42" s="124"/>
      <c r="WBB42"/>
      <c r="WBC42" s="124"/>
      <c r="WBD42"/>
      <c r="WBE42" s="124"/>
      <c r="WBF42"/>
      <c r="WBG42" s="124"/>
      <c r="WBH42"/>
      <c r="WBI42" s="124"/>
      <c r="WBJ42"/>
      <c r="WBK42" s="124"/>
      <c r="WBL42"/>
      <c r="WBM42" s="124"/>
      <c r="WBN42"/>
      <c r="WBO42" s="124"/>
      <c r="WBP42"/>
      <c r="WBQ42" s="124"/>
      <c r="WBR42"/>
      <c r="WBS42" s="124"/>
      <c r="WBT42"/>
      <c r="WBU42" s="124"/>
      <c r="WBV42"/>
      <c r="WBW42" s="124"/>
      <c r="WBX42"/>
      <c r="WBY42" s="124"/>
      <c r="WBZ42"/>
      <c r="WCA42" s="124"/>
      <c r="WCB42"/>
      <c r="WCC42" s="124"/>
      <c r="WCD42"/>
      <c r="WCE42" s="124"/>
      <c r="WCF42"/>
      <c r="WCG42" s="124"/>
      <c r="WCH42"/>
      <c r="WCI42" s="124"/>
      <c r="WCJ42"/>
      <c r="WCK42" s="124"/>
      <c r="WCL42"/>
      <c r="WCM42" s="124"/>
      <c r="WCN42"/>
      <c r="WCO42" s="124"/>
      <c r="WCP42"/>
      <c r="WCQ42" s="124"/>
      <c r="WCR42"/>
      <c r="WCS42" s="124"/>
      <c r="WCT42"/>
      <c r="WCU42" s="124"/>
      <c r="WCV42"/>
      <c r="WCW42" s="124"/>
      <c r="WCX42"/>
      <c r="WCY42" s="124"/>
      <c r="WCZ42"/>
      <c r="WDA42" s="124"/>
      <c r="WDB42"/>
      <c r="WDC42" s="124"/>
      <c r="WDD42"/>
      <c r="WDE42" s="124"/>
      <c r="WDF42"/>
      <c r="WDG42" s="124"/>
      <c r="WDH42"/>
      <c r="WDI42" s="124"/>
      <c r="WDJ42"/>
      <c r="WDK42" s="124"/>
      <c r="WDL42"/>
      <c r="WDM42" s="124"/>
      <c r="WDN42"/>
      <c r="WDO42" s="124"/>
      <c r="WDP42"/>
      <c r="WDQ42" s="124"/>
      <c r="WDR42"/>
      <c r="WDS42" s="124"/>
      <c r="WDT42"/>
      <c r="WDU42" s="124"/>
      <c r="WDV42"/>
      <c r="WDW42" s="124"/>
      <c r="WDX42"/>
      <c r="WDY42" s="124"/>
      <c r="WDZ42"/>
      <c r="WEA42" s="124"/>
      <c r="WEB42"/>
      <c r="WEC42" s="124"/>
      <c r="WED42"/>
      <c r="WEE42" s="124"/>
      <c r="WEF42"/>
      <c r="WEG42" s="124"/>
      <c r="WEH42"/>
      <c r="WEI42" s="124"/>
      <c r="WEJ42"/>
      <c r="WEK42" s="124"/>
      <c r="WEL42"/>
      <c r="WEM42" s="124"/>
      <c r="WEN42"/>
      <c r="WEO42" s="124"/>
      <c r="WEP42"/>
      <c r="WEQ42" s="124"/>
      <c r="WER42"/>
      <c r="WES42" s="124"/>
      <c r="WET42"/>
      <c r="WEU42" s="124"/>
      <c r="WEV42"/>
      <c r="WEW42" s="124"/>
      <c r="WEX42"/>
      <c r="WEY42" s="124"/>
      <c r="WEZ42"/>
      <c r="WFA42" s="124"/>
      <c r="WFB42"/>
      <c r="WFC42" s="124"/>
      <c r="WFD42"/>
      <c r="WFE42" s="124"/>
      <c r="WFF42"/>
      <c r="WFG42" s="124"/>
      <c r="WFH42"/>
      <c r="WFI42" s="124"/>
      <c r="WFJ42"/>
      <c r="WFK42" s="124"/>
      <c r="WFL42"/>
      <c r="WFM42" s="124"/>
      <c r="WFN42"/>
      <c r="WFO42" s="124"/>
      <c r="WFP42"/>
      <c r="WFQ42" s="124"/>
      <c r="WFR42"/>
      <c r="WFS42" s="124"/>
      <c r="WFT42"/>
      <c r="WFU42" s="124"/>
      <c r="WFV42"/>
      <c r="WFW42" s="124"/>
      <c r="WFX42"/>
      <c r="WFY42" s="124"/>
      <c r="WFZ42"/>
      <c r="WGA42" s="124"/>
      <c r="WGB42"/>
      <c r="WGC42" s="124"/>
      <c r="WGD42"/>
      <c r="WGE42" s="124"/>
      <c r="WGF42"/>
      <c r="WGG42" s="124"/>
      <c r="WGH42"/>
      <c r="WGI42" s="124"/>
      <c r="WGJ42"/>
      <c r="WGK42" s="124"/>
      <c r="WGL42"/>
      <c r="WGM42" s="124"/>
      <c r="WGN42"/>
      <c r="WGO42" s="124"/>
      <c r="WGP42"/>
      <c r="WGQ42" s="124"/>
      <c r="WGR42"/>
      <c r="WGS42" s="124"/>
      <c r="WGT42"/>
      <c r="WGU42" s="124"/>
      <c r="WGV42"/>
      <c r="WGW42" s="124"/>
      <c r="WGX42"/>
      <c r="WGY42" s="124"/>
      <c r="WGZ42"/>
      <c r="WHA42" s="124"/>
      <c r="WHB42"/>
      <c r="WHC42" s="124"/>
      <c r="WHD42"/>
      <c r="WHE42" s="124"/>
      <c r="WHF42"/>
      <c r="WHG42" s="124"/>
      <c r="WHH42"/>
      <c r="WHI42" s="124"/>
      <c r="WHJ42"/>
      <c r="WHK42" s="124"/>
      <c r="WHL42"/>
      <c r="WHM42" s="124"/>
      <c r="WHN42"/>
      <c r="WHO42" s="124"/>
      <c r="WHP42"/>
      <c r="WHQ42" s="124"/>
      <c r="WHR42"/>
      <c r="WHS42" s="124"/>
      <c r="WHT42"/>
      <c r="WHU42" s="124"/>
      <c r="WHV42"/>
      <c r="WHW42" s="124"/>
      <c r="WHX42"/>
      <c r="WHY42" s="124"/>
      <c r="WHZ42"/>
      <c r="WIA42" s="124"/>
      <c r="WIB42"/>
      <c r="WIC42" s="124"/>
      <c r="WID42"/>
      <c r="WIE42" s="124"/>
      <c r="WIF42"/>
      <c r="WIG42" s="124"/>
      <c r="WIH42"/>
      <c r="WII42" s="124"/>
      <c r="WIJ42"/>
      <c r="WIK42" s="124"/>
      <c r="WIL42"/>
      <c r="WIM42" s="124"/>
      <c r="WIN42"/>
      <c r="WIO42" s="124"/>
      <c r="WIP42"/>
      <c r="WIQ42" s="124"/>
      <c r="WIR42"/>
      <c r="WIS42" s="124"/>
      <c r="WIT42"/>
      <c r="WIU42" s="124"/>
      <c r="WIV42"/>
      <c r="WIW42" s="124"/>
      <c r="WIX42"/>
      <c r="WIY42" s="124"/>
      <c r="WIZ42"/>
      <c r="WJA42" s="124"/>
      <c r="WJB42"/>
      <c r="WJC42" s="124"/>
      <c r="WJD42"/>
      <c r="WJE42" s="124"/>
      <c r="WJF42"/>
      <c r="WJG42" s="124"/>
      <c r="WJH42"/>
      <c r="WJI42" s="124"/>
      <c r="WJJ42"/>
      <c r="WJK42" s="124"/>
      <c r="WJL42"/>
      <c r="WJM42" s="124"/>
      <c r="WJN42"/>
      <c r="WJO42" s="124"/>
      <c r="WJP42"/>
      <c r="WJQ42" s="124"/>
      <c r="WJR42"/>
      <c r="WJS42" s="124"/>
      <c r="WJT42"/>
      <c r="WJU42" s="124"/>
      <c r="WJV42"/>
      <c r="WJW42" s="124"/>
      <c r="WJX42"/>
      <c r="WJY42" s="124"/>
      <c r="WJZ42"/>
      <c r="WKA42" s="124"/>
      <c r="WKB42"/>
      <c r="WKC42" s="124"/>
      <c r="WKD42"/>
      <c r="WKE42" s="124"/>
      <c r="WKF42"/>
      <c r="WKG42" s="124"/>
      <c r="WKH42"/>
      <c r="WKI42" s="124"/>
      <c r="WKJ42"/>
      <c r="WKK42" s="124"/>
      <c r="WKL42"/>
      <c r="WKM42" s="124"/>
      <c r="WKN42"/>
      <c r="WKO42" s="124"/>
      <c r="WKP42"/>
      <c r="WKQ42" s="124"/>
      <c r="WKR42"/>
      <c r="WKS42" s="124"/>
      <c r="WKT42"/>
      <c r="WKU42" s="124"/>
      <c r="WKV42"/>
      <c r="WKW42" s="124"/>
      <c r="WKX42"/>
      <c r="WKY42" s="124"/>
      <c r="WKZ42"/>
      <c r="WLA42" s="124"/>
      <c r="WLB42"/>
      <c r="WLC42" s="124"/>
      <c r="WLD42"/>
      <c r="WLE42" s="124"/>
      <c r="WLF42"/>
      <c r="WLG42" s="124"/>
      <c r="WLH42"/>
      <c r="WLI42" s="124"/>
      <c r="WLJ42"/>
      <c r="WLK42" s="124"/>
      <c r="WLL42"/>
      <c r="WLM42" s="124"/>
      <c r="WLN42"/>
      <c r="WLO42" s="124"/>
      <c r="WLP42"/>
      <c r="WLQ42" s="124"/>
      <c r="WLR42"/>
      <c r="WLS42" s="124"/>
      <c r="WLT42"/>
      <c r="WLU42" s="124"/>
      <c r="WLV42"/>
      <c r="WLW42" s="124"/>
      <c r="WLX42"/>
      <c r="WLY42" s="124"/>
      <c r="WLZ42"/>
      <c r="WMA42" s="124"/>
      <c r="WMB42"/>
      <c r="WMC42" s="124"/>
      <c r="WMD42"/>
      <c r="WME42" s="124"/>
      <c r="WMF42"/>
      <c r="WMG42" s="124"/>
      <c r="WMH42"/>
      <c r="WMI42" s="124"/>
      <c r="WMJ42"/>
      <c r="WMK42" s="124"/>
      <c r="WML42"/>
      <c r="WMM42" s="124"/>
      <c r="WMN42"/>
      <c r="WMO42" s="124"/>
      <c r="WMP42"/>
      <c r="WMQ42" s="124"/>
      <c r="WMR42"/>
      <c r="WMS42" s="124"/>
      <c r="WMT42"/>
      <c r="WMU42" s="124"/>
      <c r="WMV42"/>
      <c r="WMW42" s="124"/>
      <c r="WMX42"/>
      <c r="WMY42" s="124"/>
      <c r="WMZ42"/>
      <c r="WNA42" s="124"/>
      <c r="WNB42"/>
      <c r="WNC42" s="124"/>
      <c r="WND42"/>
      <c r="WNE42" s="124"/>
      <c r="WNF42"/>
      <c r="WNG42" s="124"/>
      <c r="WNH42"/>
      <c r="WNI42" s="124"/>
      <c r="WNJ42"/>
      <c r="WNK42" s="124"/>
      <c r="WNL42"/>
      <c r="WNM42" s="124"/>
      <c r="WNN42"/>
      <c r="WNO42" s="124"/>
      <c r="WNP42"/>
      <c r="WNQ42" s="124"/>
      <c r="WNR42"/>
      <c r="WNS42" s="124"/>
      <c r="WNT42"/>
      <c r="WNU42" s="124"/>
      <c r="WNV42"/>
      <c r="WNW42" s="124"/>
      <c r="WNX42"/>
      <c r="WNY42" s="124"/>
      <c r="WNZ42"/>
      <c r="WOA42" s="124"/>
      <c r="WOB42"/>
      <c r="WOC42" s="124"/>
      <c r="WOD42"/>
      <c r="WOE42" s="124"/>
      <c r="WOF42"/>
      <c r="WOG42" s="124"/>
      <c r="WOH42"/>
      <c r="WOI42" s="124"/>
      <c r="WOJ42"/>
      <c r="WOK42" s="124"/>
      <c r="WOL42"/>
      <c r="WOM42" s="124"/>
      <c r="WON42"/>
      <c r="WOO42" s="124"/>
      <c r="WOP42"/>
      <c r="WOQ42" s="124"/>
      <c r="WOR42"/>
      <c r="WOS42" s="124"/>
      <c r="WOT42"/>
      <c r="WOU42" s="124"/>
      <c r="WOV42"/>
      <c r="WOW42" s="124"/>
      <c r="WOX42"/>
      <c r="WOY42" s="124"/>
      <c r="WOZ42"/>
      <c r="WPA42" s="124"/>
      <c r="WPB42"/>
      <c r="WPC42" s="124"/>
      <c r="WPD42"/>
      <c r="WPE42" s="124"/>
      <c r="WPF42"/>
      <c r="WPG42" s="124"/>
      <c r="WPH42"/>
      <c r="WPI42" s="124"/>
      <c r="WPJ42"/>
      <c r="WPK42" s="124"/>
      <c r="WPL42"/>
      <c r="WPM42" s="124"/>
      <c r="WPN42"/>
      <c r="WPO42" s="124"/>
      <c r="WPP42"/>
      <c r="WPQ42" s="124"/>
      <c r="WPR42"/>
      <c r="WPS42" s="124"/>
      <c r="WPT42"/>
      <c r="WPU42" s="124"/>
      <c r="WPV42"/>
      <c r="WPW42" s="124"/>
      <c r="WPX42"/>
      <c r="WPY42" s="124"/>
      <c r="WPZ42"/>
      <c r="WQA42" s="124"/>
      <c r="WQB42"/>
      <c r="WQC42" s="124"/>
      <c r="WQD42"/>
      <c r="WQE42" s="124"/>
      <c r="WQF42"/>
      <c r="WQG42" s="124"/>
      <c r="WQH42"/>
      <c r="WQI42" s="124"/>
      <c r="WQJ42"/>
      <c r="WQK42" s="124"/>
      <c r="WQL42"/>
      <c r="WQM42" s="124"/>
      <c r="WQN42"/>
      <c r="WQO42" s="124"/>
      <c r="WQP42"/>
      <c r="WQQ42" s="124"/>
      <c r="WQR42"/>
      <c r="WQS42" s="124"/>
      <c r="WQT42"/>
      <c r="WQU42" s="124"/>
      <c r="WQV42"/>
      <c r="WQW42" s="124"/>
      <c r="WQX42"/>
      <c r="WQY42" s="124"/>
      <c r="WQZ42"/>
      <c r="WRA42" s="124"/>
      <c r="WRB42"/>
      <c r="WRC42" s="124"/>
      <c r="WRD42"/>
      <c r="WRE42" s="124"/>
      <c r="WRF42"/>
      <c r="WRG42" s="124"/>
      <c r="WRH42"/>
      <c r="WRI42" s="124"/>
      <c r="WRJ42"/>
      <c r="WRK42" s="124"/>
      <c r="WRL42"/>
      <c r="WRM42" s="124"/>
      <c r="WRN42"/>
      <c r="WRO42" s="124"/>
      <c r="WRP42"/>
      <c r="WRQ42" s="124"/>
      <c r="WRR42"/>
      <c r="WRS42" s="124"/>
      <c r="WRT42"/>
      <c r="WRU42" s="124"/>
      <c r="WRV42"/>
      <c r="WRW42" s="124"/>
      <c r="WRX42"/>
      <c r="WRY42" s="124"/>
      <c r="WRZ42"/>
      <c r="WSA42" s="124"/>
      <c r="WSB42"/>
      <c r="WSC42" s="124"/>
      <c r="WSD42"/>
      <c r="WSE42" s="124"/>
      <c r="WSF42"/>
      <c r="WSG42" s="124"/>
      <c r="WSH42"/>
      <c r="WSI42" s="124"/>
      <c r="WSJ42"/>
      <c r="WSK42" s="124"/>
      <c r="WSL42"/>
      <c r="WSM42" s="124"/>
      <c r="WSN42"/>
      <c r="WSO42" s="124"/>
      <c r="WSP42"/>
      <c r="WSQ42" s="124"/>
      <c r="WSR42"/>
      <c r="WSS42" s="124"/>
      <c r="WST42"/>
      <c r="WSU42" s="124"/>
      <c r="WSV42"/>
      <c r="WSW42" s="124"/>
      <c r="WSX42"/>
      <c r="WSY42" s="124"/>
      <c r="WSZ42"/>
      <c r="WTA42" s="124"/>
      <c r="WTB42"/>
      <c r="WTC42" s="124"/>
      <c r="WTD42"/>
      <c r="WTE42" s="124"/>
      <c r="WTF42"/>
      <c r="WTG42" s="124"/>
      <c r="WTH42"/>
      <c r="WTI42" s="124"/>
      <c r="WTJ42"/>
      <c r="WTK42" s="124"/>
      <c r="WTL42"/>
      <c r="WTM42" s="124"/>
      <c r="WTN42"/>
      <c r="WTO42" s="124"/>
      <c r="WTP42"/>
      <c r="WTQ42" s="124"/>
      <c r="WTR42"/>
      <c r="WTS42" s="124"/>
      <c r="WTT42"/>
      <c r="WTU42" s="124"/>
      <c r="WTV42"/>
      <c r="WTW42" s="124"/>
      <c r="WTX42"/>
      <c r="WTY42" s="124"/>
      <c r="WTZ42"/>
      <c r="WUA42" s="124"/>
      <c r="WUB42"/>
      <c r="WUC42" s="124"/>
      <c r="WUD42"/>
      <c r="WUE42" s="124"/>
      <c r="WUF42"/>
      <c r="WUG42" s="124"/>
      <c r="WUH42"/>
      <c r="WUI42" s="124"/>
      <c r="WUJ42"/>
      <c r="WUK42" s="124"/>
      <c r="WUL42"/>
      <c r="WUM42" s="124"/>
      <c r="WUN42"/>
      <c r="WUO42" s="124"/>
      <c r="WUP42"/>
      <c r="WUQ42" s="124"/>
      <c r="WUR42"/>
      <c r="WUS42" s="124"/>
      <c r="WUT42"/>
      <c r="WUU42" s="124"/>
      <c r="WUV42"/>
      <c r="WUW42" s="124"/>
      <c r="WUX42"/>
      <c r="WUY42" s="124"/>
      <c r="WUZ42"/>
      <c r="WVA42" s="124"/>
      <c r="WVB42"/>
      <c r="WVC42" s="124"/>
      <c r="WVD42"/>
      <c r="WVE42" s="124"/>
      <c r="WVF42"/>
      <c r="WVG42" s="124"/>
      <c r="WVH42"/>
      <c r="WVI42" s="124"/>
      <c r="WVJ42"/>
      <c r="WVK42" s="124"/>
      <c r="WVL42"/>
      <c r="WVM42" s="124"/>
      <c r="WVN42"/>
      <c r="WVO42" s="124"/>
      <c r="WVP42"/>
      <c r="WVQ42" s="124"/>
      <c r="WVR42"/>
      <c r="WVS42" s="124"/>
      <c r="WVT42"/>
      <c r="WVU42" s="124"/>
      <c r="WVV42"/>
      <c r="WVW42" s="124"/>
      <c r="WVX42"/>
      <c r="WVY42" s="124"/>
      <c r="WVZ42"/>
      <c r="WWA42" s="124"/>
      <c r="WWB42"/>
      <c r="WWC42" s="124"/>
      <c r="WWD42"/>
      <c r="WWE42" s="124"/>
      <c r="WWF42"/>
      <c r="WWG42" s="124"/>
      <c r="WWH42"/>
      <c r="WWI42" s="124"/>
      <c r="WWJ42"/>
      <c r="WWK42" s="124"/>
      <c r="WWL42"/>
      <c r="WWM42" s="124"/>
      <c r="WWN42"/>
      <c r="WWO42" s="124"/>
      <c r="WWP42"/>
      <c r="WWQ42" s="124"/>
      <c r="WWR42"/>
      <c r="WWS42" s="124"/>
      <c r="WWT42"/>
      <c r="WWU42" s="124"/>
      <c r="WWV42"/>
      <c r="WWW42" s="124"/>
      <c r="WWX42"/>
      <c r="WWY42" s="124"/>
      <c r="WWZ42"/>
      <c r="WXA42" s="124"/>
      <c r="WXB42"/>
      <c r="WXC42" s="124"/>
      <c r="WXD42"/>
      <c r="WXE42" s="124"/>
      <c r="WXF42"/>
      <c r="WXG42" s="124"/>
      <c r="WXH42"/>
      <c r="WXI42" s="124"/>
      <c r="WXJ42"/>
      <c r="WXK42" s="124"/>
      <c r="WXL42"/>
      <c r="WXM42" s="124"/>
      <c r="WXN42"/>
      <c r="WXO42" s="124"/>
      <c r="WXP42"/>
      <c r="WXQ42" s="124"/>
      <c r="WXR42"/>
      <c r="WXS42" s="124"/>
      <c r="WXT42"/>
      <c r="WXU42" s="124"/>
      <c r="WXV42"/>
      <c r="WXW42" s="124"/>
      <c r="WXX42"/>
      <c r="WXY42" s="124"/>
      <c r="WXZ42"/>
      <c r="WYA42" s="124"/>
      <c r="WYB42"/>
      <c r="WYC42" s="124"/>
      <c r="WYD42"/>
      <c r="WYE42" s="124"/>
      <c r="WYF42"/>
      <c r="WYG42" s="124"/>
      <c r="WYH42"/>
      <c r="WYI42" s="124"/>
      <c r="WYJ42"/>
      <c r="WYK42" s="124"/>
      <c r="WYL42"/>
      <c r="WYM42" s="124"/>
      <c r="WYN42"/>
      <c r="WYO42" s="124"/>
      <c r="WYP42"/>
      <c r="WYQ42" s="124"/>
      <c r="WYR42"/>
      <c r="WYS42" s="124"/>
      <c r="WYT42"/>
      <c r="WYU42" s="124"/>
      <c r="WYV42"/>
      <c r="WYW42" s="124"/>
      <c r="WYX42"/>
      <c r="WYY42" s="124"/>
      <c r="WYZ42"/>
      <c r="WZA42" s="124"/>
      <c r="WZB42"/>
      <c r="WZC42" s="124"/>
      <c r="WZD42"/>
      <c r="WZE42" s="124"/>
      <c r="WZF42"/>
      <c r="WZG42" s="124"/>
      <c r="WZH42"/>
      <c r="WZI42" s="124"/>
      <c r="WZJ42"/>
      <c r="WZK42" s="124"/>
      <c r="WZL42"/>
      <c r="WZM42" s="124"/>
      <c r="WZN42"/>
      <c r="WZO42" s="124"/>
      <c r="WZP42"/>
      <c r="WZQ42" s="124"/>
      <c r="WZR42"/>
      <c r="WZS42" s="124"/>
      <c r="WZT42"/>
      <c r="WZU42" s="124"/>
      <c r="WZV42"/>
      <c r="WZW42" s="124"/>
      <c r="WZX42"/>
      <c r="WZY42" s="124"/>
      <c r="WZZ42"/>
      <c r="XAA42" s="124"/>
      <c r="XAB42"/>
      <c r="XAC42" s="124"/>
      <c r="XAD42"/>
      <c r="XAE42" s="124"/>
      <c r="XAF42"/>
      <c r="XAG42" s="124"/>
      <c r="XAH42"/>
      <c r="XAI42" s="124"/>
      <c r="XAJ42"/>
      <c r="XAK42" s="124"/>
      <c r="XAL42"/>
      <c r="XAM42" s="124"/>
      <c r="XAN42"/>
      <c r="XAO42" s="124"/>
      <c r="XAP42"/>
      <c r="XAQ42" s="124"/>
      <c r="XAR42"/>
      <c r="XAS42" s="124"/>
      <c r="XAT42"/>
      <c r="XAU42" s="124"/>
      <c r="XAV42"/>
      <c r="XAW42" s="124"/>
      <c r="XAX42"/>
      <c r="XAY42" s="124"/>
      <c r="XAZ42"/>
      <c r="XBA42" s="124"/>
      <c r="XBB42"/>
      <c r="XBC42" s="124"/>
      <c r="XBD42"/>
      <c r="XBE42" s="124"/>
      <c r="XBF42"/>
      <c r="XBG42" s="124"/>
      <c r="XBH42"/>
      <c r="XBI42" s="124"/>
      <c r="XBJ42"/>
      <c r="XBK42" s="124"/>
      <c r="XBL42"/>
      <c r="XBM42" s="124"/>
      <c r="XBN42"/>
      <c r="XBO42" s="124"/>
      <c r="XBP42"/>
      <c r="XBQ42" s="124"/>
      <c r="XBR42"/>
      <c r="XBS42" s="124"/>
      <c r="XBT42"/>
      <c r="XBU42" s="124"/>
      <c r="XBV42"/>
      <c r="XBW42" s="124"/>
      <c r="XBX42"/>
      <c r="XBY42" s="124"/>
      <c r="XBZ42"/>
      <c r="XCA42" s="124"/>
      <c r="XCB42"/>
      <c r="XCC42" s="124"/>
      <c r="XCD42"/>
      <c r="XCE42" s="124"/>
      <c r="XCF42"/>
      <c r="XCG42" s="124"/>
      <c r="XCH42"/>
      <c r="XCI42" s="124"/>
      <c r="XCJ42"/>
      <c r="XCK42" s="124"/>
      <c r="XCL42"/>
      <c r="XCM42" s="124"/>
      <c r="XCN42"/>
      <c r="XCO42" s="124"/>
      <c r="XCP42"/>
      <c r="XCQ42" s="124"/>
      <c r="XCR42"/>
      <c r="XCS42" s="124"/>
      <c r="XCT42"/>
      <c r="XCU42" s="124"/>
      <c r="XCV42"/>
      <c r="XCW42" s="124"/>
      <c r="XCX42"/>
      <c r="XCY42" s="124"/>
      <c r="XCZ42"/>
      <c r="XDA42" s="124"/>
      <c r="XDB42"/>
      <c r="XDC42" s="124"/>
      <c r="XDD42"/>
      <c r="XDE42" s="124"/>
      <c r="XDF42"/>
      <c r="XDG42" s="124"/>
      <c r="XDH42"/>
      <c r="XDI42" s="124"/>
      <c r="XDJ42"/>
      <c r="XDK42" s="124"/>
      <c r="XDL42"/>
      <c r="XDM42" s="124"/>
      <c r="XDN42"/>
      <c r="XDO42" s="124"/>
      <c r="XDP42"/>
      <c r="XDQ42" s="124"/>
      <c r="XDR42"/>
      <c r="XDS42" s="124"/>
      <c r="XDT42"/>
      <c r="XDU42" s="124"/>
      <c r="XDV42"/>
      <c r="XDW42" s="124"/>
      <c r="XDX42"/>
      <c r="XDY42" s="124"/>
      <c r="XDZ42"/>
      <c r="XEA42" s="124"/>
      <c r="XEB42"/>
      <c r="XEC42" s="124"/>
      <c r="XED42"/>
      <c r="XEE42" s="124"/>
      <c r="XEF42"/>
      <c r="XEG42" s="124"/>
      <c r="XEH42"/>
      <c r="XEI42" s="124"/>
      <c r="XEJ42"/>
      <c r="XEK42" s="124"/>
      <c r="XEL42"/>
      <c r="XEM42" s="124"/>
      <c r="XEN42"/>
      <c r="XEO42" s="124"/>
      <c r="XEP42"/>
      <c r="XEQ42" s="124"/>
      <c r="XER42"/>
      <c r="XES42" s="124"/>
      <c r="XET42"/>
      <c r="XEU42" s="124"/>
      <c r="XEV42"/>
      <c r="XEW42" s="124"/>
      <c r="XEX42"/>
      <c r="XEY42" s="124"/>
      <c r="XEZ42"/>
      <c r="XFA42" s="124"/>
      <c r="XFB42"/>
      <c r="XFC42" s="124"/>
      <c r="XFD42"/>
    </row>
    <row r="43" spans="1:16384" s="7" customFormat="1" x14ac:dyDescent="0.4">
      <c r="A43" s="124" t="str">
        <f t="shared" si="0"/>
        <v>7. International rice methane (ICF/USDA)</v>
      </c>
      <c r="B43" t="str">
        <f t="shared" si="0"/>
        <v>ICF: 2022 BAU Scenario</v>
      </c>
      <c r="C43" s="157">
        <f t="shared" si="1"/>
        <v>1.4027691600000001</v>
      </c>
      <c r="D43" t="s">
        <v>599</v>
      </c>
      <c r="E43" s="124"/>
      <c r="F43"/>
      <c r="G43" s="124"/>
      <c r="H43"/>
      <c r="I43" s="124"/>
      <c r="J43"/>
      <c r="K43" s="124"/>
      <c r="L43"/>
      <c r="M43" s="124"/>
      <c r="N43"/>
      <c r="O43" s="124"/>
      <c r="P43"/>
      <c r="Q43" s="124"/>
      <c r="R43"/>
      <c r="S43" s="124"/>
      <c r="T43"/>
      <c r="U43" s="124"/>
      <c r="V43"/>
      <c r="W43" s="124"/>
      <c r="X43"/>
      <c r="Y43" s="124"/>
      <c r="Z43"/>
      <c r="AA43" s="124"/>
      <c r="AB43"/>
      <c r="AC43" s="124"/>
      <c r="AD43"/>
      <c r="AE43" s="124"/>
      <c r="AF43"/>
      <c r="AG43" s="124"/>
      <c r="AH43"/>
      <c r="AI43" s="124"/>
      <c r="AJ43"/>
      <c r="AK43" s="124"/>
      <c r="AL43"/>
      <c r="AM43" s="124"/>
      <c r="AN43"/>
      <c r="AO43" s="124"/>
      <c r="AP43"/>
      <c r="AQ43" s="124"/>
      <c r="AR43"/>
      <c r="AS43" s="124"/>
      <c r="AT43"/>
      <c r="AU43" s="124"/>
      <c r="AV43"/>
      <c r="AW43" s="124"/>
      <c r="AX43"/>
      <c r="AY43" s="124"/>
      <c r="AZ43"/>
      <c r="BA43" s="124"/>
      <c r="BB43"/>
      <c r="BC43" s="124"/>
      <c r="BD43"/>
      <c r="BE43" s="124"/>
      <c r="BF43"/>
      <c r="BG43" s="124"/>
      <c r="BH43"/>
      <c r="BI43" s="124"/>
      <c r="BJ43"/>
      <c r="BK43" s="124"/>
      <c r="BL43"/>
      <c r="BM43" s="124"/>
      <c r="BN43"/>
      <c r="BO43" s="124"/>
      <c r="BP43"/>
      <c r="BQ43" s="124"/>
      <c r="BR43"/>
      <c r="BS43" s="124"/>
      <c r="BT43"/>
      <c r="BU43" s="124"/>
      <c r="BV43"/>
      <c r="BW43" s="124"/>
      <c r="BX43"/>
      <c r="BY43" s="124"/>
      <c r="BZ43"/>
      <c r="CA43" s="124"/>
      <c r="CB43"/>
      <c r="CC43" s="124"/>
      <c r="CD43"/>
      <c r="CE43" s="124"/>
      <c r="CF43"/>
      <c r="CG43" s="124"/>
      <c r="CH43"/>
      <c r="CI43" s="124"/>
      <c r="CJ43"/>
      <c r="CK43" s="124"/>
      <c r="CL43"/>
      <c r="CM43" s="124"/>
      <c r="CN43"/>
      <c r="CO43" s="124"/>
      <c r="CP43"/>
      <c r="CQ43" s="124"/>
      <c r="CR43"/>
      <c r="CS43" s="124"/>
      <c r="CT43"/>
      <c r="CU43" s="124"/>
      <c r="CV43"/>
      <c r="CW43" s="124"/>
      <c r="CX43"/>
      <c r="CY43" s="124"/>
      <c r="CZ43"/>
      <c r="DA43" s="124"/>
      <c r="DB43"/>
      <c r="DC43" s="124"/>
      <c r="DD43"/>
      <c r="DE43" s="124"/>
      <c r="DF43"/>
      <c r="DG43" s="124"/>
      <c r="DH43"/>
      <c r="DI43" s="124"/>
      <c r="DJ43"/>
      <c r="DK43" s="124"/>
      <c r="DL43"/>
      <c r="DM43" s="124"/>
      <c r="DN43"/>
      <c r="DO43" s="124"/>
      <c r="DP43"/>
      <c r="DQ43" s="124"/>
      <c r="DR43"/>
      <c r="DS43" s="124"/>
      <c r="DT43"/>
      <c r="DU43" s="124"/>
      <c r="DV43"/>
      <c r="DW43" s="124"/>
      <c r="DX43"/>
      <c r="DY43" s="124"/>
      <c r="DZ43"/>
      <c r="EA43" s="124"/>
      <c r="EB43"/>
      <c r="EC43" s="124"/>
      <c r="ED43"/>
      <c r="EE43" s="124"/>
      <c r="EF43"/>
      <c r="EG43" s="124"/>
      <c r="EH43"/>
      <c r="EI43" s="124"/>
      <c r="EJ43"/>
      <c r="EK43" s="124"/>
      <c r="EL43"/>
      <c r="EM43" s="124"/>
      <c r="EN43"/>
      <c r="EO43" s="124"/>
      <c r="EP43"/>
      <c r="EQ43" s="124"/>
      <c r="ER43"/>
      <c r="ES43" s="124"/>
      <c r="ET43"/>
      <c r="EU43" s="124"/>
      <c r="EV43"/>
      <c r="EW43" s="124"/>
      <c r="EX43"/>
      <c r="EY43" s="124"/>
      <c r="EZ43"/>
      <c r="FA43" s="124"/>
      <c r="FB43"/>
      <c r="FC43" s="124"/>
      <c r="FD43"/>
      <c r="FE43" s="124"/>
      <c r="FF43"/>
      <c r="FG43" s="124"/>
      <c r="FH43"/>
      <c r="FI43" s="124"/>
      <c r="FJ43"/>
      <c r="FK43" s="124"/>
      <c r="FL43"/>
      <c r="FM43" s="124"/>
      <c r="FN43"/>
      <c r="FO43" s="124"/>
      <c r="FP43"/>
      <c r="FQ43" s="124"/>
      <c r="FR43"/>
      <c r="FS43" s="124"/>
      <c r="FT43"/>
      <c r="FU43" s="124"/>
      <c r="FV43"/>
      <c r="FW43" s="124"/>
      <c r="FX43"/>
      <c r="FY43" s="124"/>
      <c r="FZ43"/>
      <c r="GA43" s="124"/>
      <c r="GB43"/>
      <c r="GC43" s="124"/>
      <c r="GD43"/>
      <c r="GE43" s="124"/>
      <c r="GF43"/>
      <c r="GG43" s="124"/>
      <c r="GH43"/>
      <c r="GI43" s="124"/>
      <c r="GJ43"/>
      <c r="GK43" s="124"/>
      <c r="GL43"/>
      <c r="GM43" s="124"/>
      <c r="GN43"/>
      <c r="GO43" s="124"/>
      <c r="GP43"/>
      <c r="GQ43" s="124"/>
      <c r="GR43"/>
      <c r="GS43" s="124"/>
      <c r="GT43"/>
      <c r="GU43" s="124"/>
      <c r="GV43"/>
      <c r="GW43" s="124"/>
      <c r="GX43"/>
      <c r="GY43" s="124"/>
      <c r="GZ43"/>
      <c r="HA43" s="124"/>
      <c r="HB43"/>
      <c r="HC43" s="124"/>
      <c r="HD43"/>
      <c r="HE43" s="124"/>
      <c r="HF43"/>
      <c r="HG43" s="124"/>
      <c r="HH43"/>
      <c r="HI43" s="124"/>
      <c r="HJ43"/>
      <c r="HK43" s="124"/>
      <c r="HL43"/>
      <c r="HM43" s="124"/>
      <c r="HN43"/>
      <c r="HO43" s="124"/>
      <c r="HP43"/>
      <c r="HQ43" s="124"/>
      <c r="HR43"/>
      <c r="HS43" s="124"/>
      <c r="HT43"/>
      <c r="HU43" s="124"/>
      <c r="HV43"/>
      <c r="HW43" s="124"/>
      <c r="HX43"/>
      <c r="HY43" s="124"/>
      <c r="HZ43"/>
      <c r="IA43" s="124"/>
      <c r="IB43"/>
      <c r="IC43" s="124"/>
      <c r="ID43"/>
      <c r="IE43" s="124"/>
      <c r="IF43"/>
      <c r="IG43" s="124"/>
      <c r="IH43"/>
      <c r="II43" s="124"/>
      <c r="IJ43"/>
      <c r="IK43" s="124"/>
      <c r="IL43"/>
      <c r="IM43" s="124"/>
      <c r="IN43"/>
      <c r="IO43" s="124"/>
      <c r="IP43"/>
      <c r="IQ43" s="124"/>
      <c r="IR43"/>
      <c r="IS43" s="124"/>
      <c r="IT43"/>
      <c r="IU43" s="124"/>
      <c r="IV43"/>
      <c r="IW43" s="124"/>
      <c r="IX43"/>
      <c r="IY43" s="124"/>
      <c r="IZ43"/>
      <c r="JA43" s="124"/>
      <c r="JB43"/>
      <c r="JC43" s="124"/>
      <c r="JD43"/>
      <c r="JE43" s="124"/>
      <c r="JF43"/>
      <c r="JG43" s="124"/>
      <c r="JH43"/>
      <c r="JI43" s="124"/>
      <c r="JJ43"/>
      <c r="JK43" s="124"/>
      <c r="JL43"/>
      <c r="JM43" s="124"/>
      <c r="JN43"/>
      <c r="JO43" s="124"/>
      <c r="JP43"/>
      <c r="JQ43" s="124"/>
      <c r="JR43"/>
      <c r="JS43" s="124"/>
      <c r="JT43"/>
      <c r="JU43" s="124"/>
      <c r="JV43"/>
      <c r="JW43" s="124"/>
      <c r="JX43"/>
      <c r="JY43" s="124"/>
      <c r="JZ43"/>
      <c r="KA43" s="124"/>
      <c r="KB43"/>
      <c r="KC43" s="124"/>
      <c r="KD43"/>
      <c r="KE43" s="124"/>
      <c r="KF43"/>
      <c r="KG43" s="124"/>
      <c r="KH43"/>
      <c r="KI43" s="124"/>
      <c r="KJ43"/>
      <c r="KK43" s="124"/>
      <c r="KL43"/>
      <c r="KM43" s="124"/>
      <c r="KN43"/>
      <c r="KO43" s="124"/>
      <c r="KP43"/>
      <c r="KQ43" s="124"/>
      <c r="KR43"/>
      <c r="KS43" s="124"/>
      <c r="KT43"/>
      <c r="KU43" s="124"/>
      <c r="KV43"/>
      <c r="KW43" s="124"/>
      <c r="KX43"/>
      <c r="KY43" s="124"/>
      <c r="KZ43"/>
      <c r="LA43" s="124"/>
      <c r="LB43"/>
      <c r="LC43" s="124"/>
      <c r="LD43"/>
      <c r="LE43" s="124"/>
      <c r="LF43"/>
      <c r="LG43" s="124"/>
      <c r="LH43"/>
      <c r="LI43" s="124"/>
      <c r="LJ43"/>
      <c r="LK43" s="124"/>
      <c r="LL43"/>
      <c r="LM43" s="124"/>
      <c r="LN43"/>
      <c r="LO43" s="124"/>
      <c r="LP43"/>
      <c r="LQ43" s="124"/>
      <c r="LR43"/>
      <c r="LS43" s="124"/>
      <c r="LT43"/>
      <c r="LU43" s="124"/>
      <c r="LV43"/>
      <c r="LW43" s="124"/>
      <c r="LX43"/>
      <c r="LY43" s="124"/>
      <c r="LZ43"/>
      <c r="MA43" s="124"/>
      <c r="MB43"/>
      <c r="MC43" s="124"/>
      <c r="MD43"/>
      <c r="ME43" s="124"/>
      <c r="MF43"/>
      <c r="MG43" s="124"/>
      <c r="MH43"/>
      <c r="MI43" s="124"/>
      <c r="MJ43"/>
      <c r="MK43" s="124"/>
      <c r="ML43"/>
      <c r="MM43" s="124"/>
      <c r="MN43"/>
      <c r="MO43" s="124"/>
      <c r="MP43"/>
      <c r="MQ43" s="124"/>
      <c r="MR43"/>
      <c r="MS43" s="124"/>
      <c r="MT43"/>
      <c r="MU43" s="124"/>
      <c r="MV43"/>
      <c r="MW43" s="124"/>
      <c r="MX43"/>
      <c r="MY43" s="124"/>
      <c r="MZ43"/>
      <c r="NA43" s="124"/>
      <c r="NB43"/>
      <c r="NC43" s="124"/>
      <c r="ND43"/>
      <c r="NE43" s="124"/>
      <c r="NF43"/>
      <c r="NG43" s="124"/>
      <c r="NH43"/>
      <c r="NI43" s="124"/>
      <c r="NJ43"/>
      <c r="NK43" s="124"/>
      <c r="NL43"/>
      <c r="NM43" s="124"/>
      <c r="NN43"/>
      <c r="NO43" s="124"/>
      <c r="NP43"/>
      <c r="NQ43" s="124"/>
      <c r="NR43"/>
      <c r="NS43" s="124"/>
      <c r="NT43"/>
      <c r="NU43" s="124"/>
      <c r="NV43"/>
      <c r="NW43" s="124"/>
      <c r="NX43"/>
      <c r="NY43" s="124"/>
      <c r="NZ43"/>
      <c r="OA43" s="124"/>
      <c r="OB43"/>
      <c r="OC43" s="124"/>
      <c r="OD43"/>
      <c r="OE43" s="124"/>
      <c r="OF43"/>
      <c r="OG43" s="124"/>
      <c r="OH43"/>
      <c r="OI43" s="124"/>
      <c r="OJ43"/>
      <c r="OK43" s="124"/>
      <c r="OL43"/>
      <c r="OM43" s="124"/>
      <c r="ON43"/>
      <c r="OO43" s="124"/>
      <c r="OP43"/>
      <c r="OQ43" s="124"/>
      <c r="OR43"/>
      <c r="OS43" s="124"/>
      <c r="OT43"/>
      <c r="OU43" s="124"/>
      <c r="OV43"/>
      <c r="OW43" s="124"/>
      <c r="OX43"/>
      <c r="OY43" s="124"/>
      <c r="OZ43"/>
      <c r="PA43" s="124"/>
      <c r="PB43"/>
      <c r="PC43" s="124"/>
      <c r="PD43"/>
      <c r="PE43" s="124"/>
      <c r="PF43"/>
      <c r="PG43" s="124"/>
      <c r="PH43"/>
      <c r="PI43" s="124"/>
      <c r="PJ43"/>
      <c r="PK43" s="124"/>
      <c r="PL43"/>
      <c r="PM43" s="124"/>
      <c r="PN43"/>
      <c r="PO43" s="124"/>
      <c r="PP43"/>
      <c r="PQ43" s="124"/>
      <c r="PR43"/>
      <c r="PS43" s="124"/>
      <c r="PT43"/>
      <c r="PU43" s="124"/>
      <c r="PV43"/>
      <c r="PW43" s="124"/>
      <c r="PX43"/>
      <c r="PY43" s="124"/>
      <c r="PZ43"/>
      <c r="QA43" s="124"/>
      <c r="QB43"/>
      <c r="QC43" s="124"/>
      <c r="QD43"/>
      <c r="QE43" s="124"/>
      <c r="QF43"/>
      <c r="QG43" s="124"/>
      <c r="QH43"/>
      <c r="QI43" s="124"/>
      <c r="QJ43"/>
      <c r="QK43" s="124"/>
      <c r="QL43"/>
      <c r="QM43" s="124"/>
      <c r="QN43"/>
      <c r="QO43" s="124"/>
      <c r="QP43"/>
      <c r="QQ43" s="124"/>
      <c r="QR43"/>
      <c r="QS43" s="124"/>
      <c r="QT43"/>
      <c r="QU43" s="124"/>
      <c r="QV43"/>
      <c r="QW43" s="124"/>
      <c r="QX43"/>
      <c r="QY43" s="124"/>
      <c r="QZ43"/>
      <c r="RA43" s="124"/>
      <c r="RB43"/>
      <c r="RC43" s="124"/>
      <c r="RD43"/>
      <c r="RE43" s="124"/>
      <c r="RF43"/>
      <c r="RG43" s="124"/>
      <c r="RH43"/>
      <c r="RI43" s="124"/>
      <c r="RJ43"/>
      <c r="RK43" s="124"/>
      <c r="RL43"/>
      <c r="RM43" s="124"/>
      <c r="RN43"/>
      <c r="RO43" s="124"/>
      <c r="RP43"/>
      <c r="RQ43" s="124"/>
      <c r="RR43"/>
      <c r="RS43" s="124"/>
      <c r="RT43"/>
      <c r="RU43" s="124"/>
      <c r="RV43"/>
      <c r="RW43" s="124"/>
      <c r="RX43"/>
      <c r="RY43" s="124"/>
      <c r="RZ43"/>
      <c r="SA43" s="124"/>
      <c r="SB43"/>
      <c r="SC43" s="124"/>
      <c r="SD43"/>
      <c r="SE43" s="124"/>
      <c r="SF43"/>
      <c r="SG43" s="124"/>
      <c r="SH43"/>
      <c r="SI43" s="124"/>
      <c r="SJ43"/>
      <c r="SK43" s="124"/>
      <c r="SL43"/>
      <c r="SM43" s="124"/>
      <c r="SN43"/>
      <c r="SO43" s="124"/>
      <c r="SP43"/>
      <c r="SQ43" s="124"/>
      <c r="SR43"/>
      <c r="SS43" s="124"/>
      <c r="ST43"/>
      <c r="SU43" s="124"/>
      <c r="SV43"/>
      <c r="SW43" s="124"/>
      <c r="SX43"/>
      <c r="SY43" s="124"/>
      <c r="SZ43"/>
      <c r="TA43" s="124"/>
      <c r="TB43"/>
      <c r="TC43" s="124"/>
      <c r="TD43"/>
      <c r="TE43" s="124"/>
      <c r="TF43"/>
      <c r="TG43" s="124"/>
      <c r="TH43"/>
      <c r="TI43" s="124"/>
      <c r="TJ43"/>
      <c r="TK43" s="124"/>
      <c r="TL43"/>
      <c r="TM43" s="124"/>
      <c r="TN43"/>
      <c r="TO43" s="124"/>
      <c r="TP43"/>
      <c r="TQ43" s="124"/>
      <c r="TR43"/>
      <c r="TS43" s="124"/>
      <c r="TT43"/>
      <c r="TU43" s="124"/>
      <c r="TV43"/>
      <c r="TW43" s="124"/>
      <c r="TX43"/>
      <c r="TY43" s="124"/>
      <c r="TZ43"/>
      <c r="UA43" s="124"/>
      <c r="UB43"/>
      <c r="UC43" s="124"/>
      <c r="UD43"/>
      <c r="UE43" s="124"/>
      <c r="UF43"/>
      <c r="UG43" s="124"/>
      <c r="UH43"/>
      <c r="UI43" s="124"/>
      <c r="UJ43"/>
      <c r="UK43" s="124"/>
      <c r="UL43"/>
      <c r="UM43" s="124"/>
      <c r="UN43"/>
      <c r="UO43" s="124"/>
      <c r="UP43"/>
      <c r="UQ43" s="124"/>
      <c r="UR43"/>
      <c r="US43" s="124"/>
      <c r="UT43"/>
      <c r="UU43" s="124"/>
      <c r="UV43"/>
      <c r="UW43" s="124"/>
      <c r="UX43"/>
      <c r="UY43" s="124"/>
      <c r="UZ43"/>
      <c r="VA43" s="124"/>
      <c r="VB43"/>
      <c r="VC43" s="124"/>
      <c r="VD43"/>
      <c r="VE43" s="124"/>
      <c r="VF43"/>
      <c r="VG43" s="124"/>
      <c r="VH43"/>
      <c r="VI43" s="124"/>
      <c r="VJ43"/>
      <c r="VK43" s="124"/>
      <c r="VL43"/>
      <c r="VM43" s="124"/>
      <c r="VN43"/>
      <c r="VO43" s="124"/>
      <c r="VP43"/>
      <c r="VQ43" s="124"/>
      <c r="VR43"/>
      <c r="VS43" s="124"/>
      <c r="VT43"/>
      <c r="VU43" s="124"/>
      <c r="VV43"/>
      <c r="VW43" s="124"/>
      <c r="VX43"/>
      <c r="VY43" s="124"/>
      <c r="VZ43"/>
      <c r="WA43" s="124"/>
      <c r="WB43"/>
      <c r="WC43" s="124"/>
      <c r="WD43"/>
      <c r="WE43" s="124"/>
      <c r="WF43"/>
      <c r="WG43" s="124"/>
      <c r="WH43"/>
      <c r="WI43" s="124"/>
      <c r="WJ43"/>
      <c r="WK43" s="124"/>
      <c r="WL43"/>
      <c r="WM43" s="124"/>
      <c r="WN43"/>
      <c r="WO43" s="124"/>
      <c r="WP43"/>
      <c r="WQ43" s="124"/>
      <c r="WR43"/>
      <c r="WS43" s="124"/>
      <c r="WT43"/>
      <c r="WU43" s="124"/>
      <c r="WV43"/>
      <c r="WW43" s="124"/>
      <c r="WX43"/>
      <c r="WY43" s="124"/>
      <c r="WZ43"/>
      <c r="XA43" s="124"/>
      <c r="XB43"/>
      <c r="XC43" s="124"/>
      <c r="XD43"/>
      <c r="XE43" s="124"/>
      <c r="XF43"/>
      <c r="XG43" s="124"/>
      <c r="XH43"/>
      <c r="XI43" s="124"/>
      <c r="XJ43"/>
      <c r="XK43" s="124"/>
      <c r="XL43"/>
      <c r="XM43" s="124"/>
      <c r="XN43"/>
      <c r="XO43" s="124"/>
      <c r="XP43"/>
      <c r="XQ43" s="124"/>
      <c r="XR43"/>
      <c r="XS43" s="124"/>
      <c r="XT43"/>
      <c r="XU43" s="124"/>
      <c r="XV43"/>
      <c r="XW43" s="124"/>
      <c r="XX43"/>
      <c r="XY43" s="124"/>
      <c r="XZ43"/>
      <c r="YA43" s="124"/>
      <c r="YB43"/>
      <c r="YC43" s="124"/>
      <c r="YD43"/>
      <c r="YE43" s="124"/>
      <c r="YF43"/>
      <c r="YG43" s="124"/>
      <c r="YH43"/>
      <c r="YI43" s="124"/>
      <c r="YJ43"/>
      <c r="YK43" s="124"/>
      <c r="YL43"/>
      <c r="YM43" s="124"/>
      <c r="YN43"/>
      <c r="YO43" s="124"/>
      <c r="YP43"/>
      <c r="YQ43" s="124"/>
      <c r="YR43"/>
      <c r="YS43" s="124"/>
      <c r="YT43"/>
      <c r="YU43" s="124"/>
      <c r="YV43"/>
      <c r="YW43" s="124"/>
      <c r="YX43"/>
      <c r="YY43" s="124"/>
      <c r="YZ43"/>
      <c r="ZA43" s="124"/>
      <c r="ZB43"/>
      <c r="ZC43" s="124"/>
      <c r="ZD43"/>
      <c r="ZE43" s="124"/>
      <c r="ZF43"/>
      <c r="ZG43" s="124"/>
      <c r="ZH43"/>
      <c r="ZI43" s="124"/>
      <c r="ZJ43"/>
      <c r="ZK43" s="124"/>
      <c r="ZL43"/>
      <c r="ZM43" s="124"/>
      <c r="ZN43"/>
      <c r="ZO43" s="124"/>
      <c r="ZP43"/>
      <c r="ZQ43" s="124"/>
      <c r="ZR43"/>
      <c r="ZS43" s="124"/>
      <c r="ZT43"/>
      <c r="ZU43" s="124"/>
      <c r="ZV43"/>
      <c r="ZW43" s="124"/>
      <c r="ZX43"/>
      <c r="ZY43" s="124"/>
      <c r="ZZ43"/>
      <c r="AAA43" s="124"/>
      <c r="AAB43"/>
      <c r="AAC43" s="124"/>
      <c r="AAD43"/>
      <c r="AAE43" s="124"/>
      <c r="AAF43"/>
      <c r="AAG43" s="124"/>
      <c r="AAH43"/>
      <c r="AAI43" s="124"/>
      <c r="AAJ43"/>
      <c r="AAK43" s="124"/>
      <c r="AAL43"/>
      <c r="AAM43" s="124"/>
      <c r="AAN43"/>
      <c r="AAO43" s="124"/>
      <c r="AAP43"/>
      <c r="AAQ43" s="124"/>
      <c r="AAR43"/>
      <c r="AAS43" s="124"/>
      <c r="AAT43"/>
      <c r="AAU43" s="124"/>
      <c r="AAV43"/>
      <c r="AAW43" s="124"/>
      <c r="AAX43"/>
      <c r="AAY43" s="124"/>
      <c r="AAZ43"/>
      <c r="ABA43" s="124"/>
      <c r="ABB43"/>
      <c r="ABC43" s="124"/>
      <c r="ABD43"/>
      <c r="ABE43" s="124"/>
      <c r="ABF43"/>
      <c r="ABG43" s="124"/>
      <c r="ABH43"/>
      <c r="ABI43" s="124"/>
      <c r="ABJ43"/>
      <c r="ABK43" s="124"/>
      <c r="ABL43"/>
      <c r="ABM43" s="124"/>
      <c r="ABN43"/>
      <c r="ABO43" s="124"/>
      <c r="ABP43"/>
      <c r="ABQ43" s="124"/>
      <c r="ABR43"/>
      <c r="ABS43" s="124"/>
      <c r="ABT43"/>
      <c r="ABU43" s="124"/>
      <c r="ABV43"/>
      <c r="ABW43" s="124"/>
      <c r="ABX43"/>
      <c r="ABY43" s="124"/>
      <c r="ABZ43"/>
      <c r="ACA43" s="124"/>
      <c r="ACB43"/>
      <c r="ACC43" s="124"/>
      <c r="ACD43"/>
      <c r="ACE43" s="124"/>
      <c r="ACF43"/>
      <c r="ACG43" s="124"/>
      <c r="ACH43"/>
      <c r="ACI43" s="124"/>
      <c r="ACJ43"/>
      <c r="ACK43" s="124"/>
      <c r="ACL43"/>
      <c r="ACM43" s="124"/>
      <c r="ACN43"/>
      <c r="ACO43" s="124"/>
      <c r="ACP43"/>
      <c r="ACQ43" s="124"/>
      <c r="ACR43"/>
      <c r="ACS43" s="124"/>
      <c r="ACT43"/>
      <c r="ACU43" s="124"/>
      <c r="ACV43"/>
      <c r="ACW43" s="124"/>
      <c r="ACX43"/>
      <c r="ACY43" s="124"/>
      <c r="ACZ43"/>
      <c r="ADA43" s="124"/>
      <c r="ADB43"/>
      <c r="ADC43" s="124"/>
      <c r="ADD43"/>
      <c r="ADE43" s="124"/>
      <c r="ADF43"/>
      <c r="ADG43" s="124"/>
      <c r="ADH43"/>
      <c r="ADI43" s="124"/>
      <c r="ADJ43"/>
      <c r="ADK43" s="124"/>
      <c r="ADL43"/>
      <c r="ADM43" s="124"/>
      <c r="ADN43"/>
      <c r="ADO43" s="124"/>
      <c r="ADP43"/>
      <c r="ADQ43" s="124"/>
      <c r="ADR43"/>
      <c r="ADS43" s="124"/>
      <c r="ADT43"/>
      <c r="ADU43" s="124"/>
      <c r="ADV43"/>
      <c r="ADW43" s="124"/>
      <c r="ADX43"/>
      <c r="ADY43" s="124"/>
      <c r="ADZ43"/>
      <c r="AEA43" s="124"/>
      <c r="AEB43"/>
      <c r="AEC43" s="124"/>
      <c r="AED43"/>
      <c r="AEE43" s="124"/>
      <c r="AEF43"/>
      <c r="AEG43" s="124"/>
      <c r="AEH43"/>
      <c r="AEI43" s="124"/>
      <c r="AEJ43"/>
      <c r="AEK43" s="124"/>
      <c r="AEL43"/>
      <c r="AEM43" s="124"/>
      <c r="AEN43"/>
      <c r="AEO43" s="124"/>
      <c r="AEP43"/>
      <c r="AEQ43" s="124"/>
      <c r="AER43"/>
      <c r="AES43" s="124"/>
      <c r="AET43"/>
      <c r="AEU43" s="124"/>
      <c r="AEV43"/>
      <c r="AEW43" s="124"/>
      <c r="AEX43"/>
      <c r="AEY43" s="124"/>
      <c r="AEZ43"/>
      <c r="AFA43" s="124"/>
      <c r="AFB43"/>
      <c r="AFC43" s="124"/>
      <c r="AFD43"/>
      <c r="AFE43" s="124"/>
      <c r="AFF43"/>
      <c r="AFG43" s="124"/>
      <c r="AFH43"/>
      <c r="AFI43" s="124"/>
      <c r="AFJ43"/>
      <c r="AFK43" s="124"/>
      <c r="AFL43"/>
      <c r="AFM43" s="124"/>
      <c r="AFN43"/>
      <c r="AFO43" s="124"/>
      <c r="AFP43"/>
      <c r="AFQ43" s="124"/>
      <c r="AFR43"/>
      <c r="AFS43" s="124"/>
      <c r="AFT43"/>
      <c r="AFU43" s="124"/>
      <c r="AFV43"/>
      <c r="AFW43" s="124"/>
      <c r="AFX43"/>
      <c r="AFY43" s="124"/>
      <c r="AFZ43"/>
      <c r="AGA43" s="124"/>
      <c r="AGB43"/>
      <c r="AGC43" s="124"/>
      <c r="AGD43"/>
      <c r="AGE43" s="124"/>
      <c r="AGF43"/>
      <c r="AGG43" s="124"/>
      <c r="AGH43"/>
      <c r="AGI43" s="124"/>
      <c r="AGJ43"/>
      <c r="AGK43" s="124"/>
      <c r="AGL43"/>
      <c r="AGM43" s="124"/>
      <c r="AGN43"/>
      <c r="AGO43" s="124"/>
      <c r="AGP43"/>
      <c r="AGQ43" s="124"/>
      <c r="AGR43"/>
      <c r="AGS43" s="124"/>
      <c r="AGT43"/>
      <c r="AGU43" s="124"/>
      <c r="AGV43"/>
      <c r="AGW43" s="124"/>
      <c r="AGX43"/>
      <c r="AGY43" s="124"/>
      <c r="AGZ43"/>
      <c r="AHA43" s="124"/>
      <c r="AHB43"/>
      <c r="AHC43" s="124"/>
      <c r="AHD43"/>
      <c r="AHE43" s="124"/>
      <c r="AHF43"/>
      <c r="AHG43" s="124"/>
      <c r="AHH43"/>
      <c r="AHI43" s="124"/>
      <c r="AHJ43"/>
      <c r="AHK43" s="124"/>
      <c r="AHL43"/>
      <c r="AHM43" s="124"/>
      <c r="AHN43"/>
      <c r="AHO43" s="124"/>
      <c r="AHP43"/>
      <c r="AHQ43" s="124"/>
      <c r="AHR43"/>
      <c r="AHS43" s="124"/>
      <c r="AHT43"/>
      <c r="AHU43" s="124"/>
      <c r="AHV43"/>
      <c r="AHW43" s="124"/>
      <c r="AHX43"/>
      <c r="AHY43" s="124"/>
      <c r="AHZ43"/>
      <c r="AIA43" s="124"/>
      <c r="AIB43"/>
      <c r="AIC43" s="124"/>
      <c r="AID43"/>
      <c r="AIE43" s="124"/>
      <c r="AIF43"/>
      <c r="AIG43" s="124"/>
      <c r="AIH43"/>
      <c r="AII43" s="124"/>
      <c r="AIJ43"/>
      <c r="AIK43" s="124"/>
      <c r="AIL43"/>
      <c r="AIM43" s="124"/>
      <c r="AIN43"/>
      <c r="AIO43" s="124"/>
      <c r="AIP43"/>
      <c r="AIQ43" s="124"/>
      <c r="AIR43"/>
      <c r="AIS43" s="124"/>
      <c r="AIT43"/>
      <c r="AIU43" s="124"/>
      <c r="AIV43"/>
      <c r="AIW43" s="124"/>
      <c r="AIX43"/>
      <c r="AIY43" s="124"/>
      <c r="AIZ43"/>
      <c r="AJA43" s="124"/>
      <c r="AJB43"/>
      <c r="AJC43" s="124"/>
      <c r="AJD43"/>
      <c r="AJE43" s="124"/>
      <c r="AJF43"/>
      <c r="AJG43" s="124"/>
      <c r="AJH43"/>
      <c r="AJI43" s="124"/>
      <c r="AJJ43"/>
      <c r="AJK43" s="124"/>
      <c r="AJL43"/>
      <c r="AJM43" s="124"/>
      <c r="AJN43"/>
      <c r="AJO43" s="124"/>
      <c r="AJP43"/>
      <c r="AJQ43" s="124"/>
      <c r="AJR43"/>
      <c r="AJS43" s="124"/>
      <c r="AJT43"/>
      <c r="AJU43" s="124"/>
      <c r="AJV43"/>
      <c r="AJW43" s="124"/>
      <c r="AJX43"/>
      <c r="AJY43" s="124"/>
      <c r="AJZ43"/>
      <c r="AKA43" s="124"/>
      <c r="AKB43"/>
      <c r="AKC43" s="124"/>
      <c r="AKD43"/>
      <c r="AKE43" s="124"/>
      <c r="AKF43"/>
      <c r="AKG43" s="124"/>
      <c r="AKH43"/>
      <c r="AKI43" s="124"/>
      <c r="AKJ43"/>
      <c r="AKK43" s="124"/>
      <c r="AKL43"/>
      <c r="AKM43" s="124"/>
      <c r="AKN43"/>
      <c r="AKO43" s="124"/>
      <c r="AKP43"/>
      <c r="AKQ43" s="124"/>
      <c r="AKR43"/>
      <c r="AKS43" s="124"/>
      <c r="AKT43"/>
      <c r="AKU43" s="124"/>
      <c r="AKV43"/>
      <c r="AKW43" s="124"/>
      <c r="AKX43"/>
      <c r="AKY43" s="124"/>
      <c r="AKZ43"/>
      <c r="ALA43" s="124"/>
      <c r="ALB43"/>
      <c r="ALC43" s="124"/>
      <c r="ALD43"/>
      <c r="ALE43" s="124"/>
      <c r="ALF43"/>
      <c r="ALG43" s="124"/>
      <c r="ALH43"/>
      <c r="ALI43" s="124"/>
      <c r="ALJ43"/>
      <c r="ALK43" s="124"/>
      <c r="ALL43"/>
      <c r="ALM43" s="124"/>
      <c r="ALN43"/>
      <c r="ALO43" s="124"/>
      <c r="ALP43"/>
      <c r="ALQ43" s="124"/>
      <c r="ALR43"/>
      <c r="ALS43" s="124"/>
      <c r="ALT43"/>
      <c r="ALU43" s="124"/>
      <c r="ALV43"/>
      <c r="ALW43" s="124"/>
      <c r="ALX43"/>
      <c r="ALY43" s="124"/>
      <c r="ALZ43"/>
      <c r="AMA43" s="124"/>
      <c r="AMB43"/>
      <c r="AMC43" s="124"/>
      <c r="AMD43"/>
      <c r="AME43" s="124"/>
      <c r="AMF43"/>
      <c r="AMG43" s="124"/>
      <c r="AMH43"/>
      <c r="AMI43" s="124"/>
      <c r="AMJ43"/>
      <c r="AMK43" s="124"/>
      <c r="AML43"/>
      <c r="AMM43" s="124"/>
      <c r="AMN43"/>
      <c r="AMO43" s="124"/>
      <c r="AMP43"/>
      <c r="AMQ43" s="124"/>
      <c r="AMR43"/>
      <c r="AMS43" s="124"/>
      <c r="AMT43"/>
      <c r="AMU43" s="124"/>
      <c r="AMV43"/>
      <c r="AMW43" s="124"/>
      <c r="AMX43"/>
      <c r="AMY43" s="124"/>
      <c r="AMZ43"/>
      <c r="ANA43" s="124"/>
      <c r="ANB43"/>
      <c r="ANC43" s="124"/>
      <c r="AND43"/>
      <c r="ANE43" s="124"/>
      <c r="ANF43"/>
      <c r="ANG43" s="124"/>
      <c r="ANH43"/>
      <c r="ANI43" s="124"/>
      <c r="ANJ43"/>
      <c r="ANK43" s="124"/>
      <c r="ANL43"/>
      <c r="ANM43" s="124"/>
      <c r="ANN43"/>
      <c r="ANO43" s="124"/>
      <c r="ANP43"/>
      <c r="ANQ43" s="124"/>
      <c r="ANR43"/>
      <c r="ANS43" s="124"/>
      <c r="ANT43"/>
      <c r="ANU43" s="124"/>
      <c r="ANV43"/>
      <c r="ANW43" s="124"/>
      <c r="ANX43"/>
      <c r="ANY43" s="124"/>
      <c r="ANZ43"/>
      <c r="AOA43" s="124"/>
      <c r="AOB43"/>
      <c r="AOC43" s="124"/>
      <c r="AOD43"/>
      <c r="AOE43" s="124"/>
      <c r="AOF43"/>
      <c r="AOG43" s="124"/>
      <c r="AOH43"/>
      <c r="AOI43" s="124"/>
      <c r="AOJ43"/>
      <c r="AOK43" s="124"/>
      <c r="AOL43"/>
      <c r="AOM43" s="124"/>
      <c r="AON43"/>
      <c r="AOO43" s="124"/>
      <c r="AOP43"/>
      <c r="AOQ43" s="124"/>
      <c r="AOR43"/>
      <c r="AOS43" s="124"/>
      <c r="AOT43"/>
      <c r="AOU43" s="124"/>
      <c r="AOV43"/>
      <c r="AOW43" s="124"/>
      <c r="AOX43"/>
      <c r="AOY43" s="124"/>
      <c r="AOZ43"/>
      <c r="APA43" s="124"/>
      <c r="APB43"/>
      <c r="APC43" s="124"/>
      <c r="APD43"/>
      <c r="APE43" s="124"/>
      <c r="APF43"/>
      <c r="APG43" s="124"/>
      <c r="APH43"/>
      <c r="API43" s="124"/>
      <c r="APJ43"/>
      <c r="APK43" s="124"/>
      <c r="APL43"/>
      <c r="APM43" s="124"/>
      <c r="APN43"/>
      <c r="APO43" s="124"/>
      <c r="APP43"/>
      <c r="APQ43" s="124"/>
      <c r="APR43"/>
      <c r="APS43" s="124"/>
      <c r="APT43"/>
      <c r="APU43" s="124"/>
      <c r="APV43"/>
      <c r="APW43" s="124"/>
      <c r="APX43"/>
      <c r="APY43" s="124"/>
      <c r="APZ43"/>
      <c r="AQA43" s="124"/>
      <c r="AQB43"/>
      <c r="AQC43" s="124"/>
      <c r="AQD43"/>
      <c r="AQE43" s="124"/>
      <c r="AQF43"/>
      <c r="AQG43" s="124"/>
      <c r="AQH43"/>
      <c r="AQI43" s="124"/>
      <c r="AQJ43"/>
      <c r="AQK43" s="124"/>
      <c r="AQL43"/>
      <c r="AQM43" s="124"/>
      <c r="AQN43"/>
      <c r="AQO43" s="124"/>
      <c r="AQP43"/>
      <c r="AQQ43" s="124"/>
      <c r="AQR43"/>
      <c r="AQS43" s="124"/>
      <c r="AQT43"/>
      <c r="AQU43" s="124"/>
      <c r="AQV43"/>
      <c r="AQW43" s="124"/>
      <c r="AQX43"/>
      <c r="AQY43" s="124"/>
      <c r="AQZ43"/>
      <c r="ARA43" s="124"/>
      <c r="ARB43"/>
      <c r="ARC43" s="124"/>
      <c r="ARD43"/>
      <c r="ARE43" s="124"/>
      <c r="ARF43"/>
      <c r="ARG43" s="124"/>
      <c r="ARH43"/>
      <c r="ARI43" s="124"/>
      <c r="ARJ43"/>
      <c r="ARK43" s="124"/>
      <c r="ARL43"/>
      <c r="ARM43" s="124"/>
      <c r="ARN43"/>
      <c r="ARO43" s="124"/>
      <c r="ARP43"/>
      <c r="ARQ43" s="124"/>
      <c r="ARR43"/>
      <c r="ARS43" s="124"/>
      <c r="ART43"/>
      <c r="ARU43" s="124"/>
      <c r="ARV43"/>
      <c r="ARW43" s="124"/>
      <c r="ARX43"/>
      <c r="ARY43" s="124"/>
      <c r="ARZ43"/>
      <c r="ASA43" s="124"/>
      <c r="ASB43"/>
      <c r="ASC43" s="124"/>
      <c r="ASD43"/>
      <c r="ASE43" s="124"/>
      <c r="ASF43"/>
      <c r="ASG43" s="124"/>
      <c r="ASH43"/>
      <c r="ASI43" s="124"/>
      <c r="ASJ43"/>
      <c r="ASK43" s="124"/>
      <c r="ASL43"/>
      <c r="ASM43" s="124"/>
      <c r="ASN43"/>
      <c r="ASO43" s="124"/>
      <c r="ASP43"/>
      <c r="ASQ43" s="124"/>
      <c r="ASR43"/>
      <c r="ASS43" s="124"/>
      <c r="AST43"/>
      <c r="ASU43" s="124"/>
      <c r="ASV43"/>
      <c r="ASW43" s="124"/>
      <c r="ASX43"/>
      <c r="ASY43" s="124"/>
      <c r="ASZ43"/>
      <c r="ATA43" s="124"/>
      <c r="ATB43"/>
      <c r="ATC43" s="124"/>
      <c r="ATD43"/>
      <c r="ATE43" s="124"/>
      <c r="ATF43"/>
      <c r="ATG43" s="124"/>
      <c r="ATH43"/>
      <c r="ATI43" s="124"/>
      <c r="ATJ43"/>
      <c r="ATK43" s="124"/>
      <c r="ATL43"/>
      <c r="ATM43" s="124"/>
      <c r="ATN43"/>
      <c r="ATO43" s="124"/>
      <c r="ATP43"/>
      <c r="ATQ43" s="124"/>
      <c r="ATR43"/>
      <c r="ATS43" s="124"/>
      <c r="ATT43"/>
      <c r="ATU43" s="124"/>
      <c r="ATV43"/>
      <c r="ATW43" s="124"/>
      <c r="ATX43"/>
      <c r="ATY43" s="124"/>
      <c r="ATZ43"/>
      <c r="AUA43" s="124"/>
      <c r="AUB43"/>
      <c r="AUC43" s="124"/>
      <c r="AUD43"/>
      <c r="AUE43" s="124"/>
      <c r="AUF43"/>
      <c r="AUG43" s="124"/>
      <c r="AUH43"/>
      <c r="AUI43" s="124"/>
      <c r="AUJ43"/>
      <c r="AUK43" s="124"/>
      <c r="AUL43"/>
      <c r="AUM43" s="124"/>
      <c r="AUN43"/>
      <c r="AUO43" s="124"/>
      <c r="AUP43"/>
      <c r="AUQ43" s="124"/>
      <c r="AUR43"/>
      <c r="AUS43" s="124"/>
      <c r="AUT43"/>
      <c r="AUU43" s="124"/>
      <c r="AUV43"/>
      <c r="AUW43" s="124"/>
      <c r="AUX43"/>
      <c r="AUY43" s="124"/>
      <c r="AUZ43"/>
      <c r="AVA43" s="124"/>
      <c r="AVB43"/>
      <c r="AVC43" s="124"/>
      <c r="AVD43"/>
      <c r="AVE43" s="124"/>
      <c r="AVF43"/>
      <c r="AVG43" s="124"/>
      <c r="AVH43"/>
      <c r="AVI43" s="124"/>
      <c r="AVJ43"/>
      <c r="AVK43" s="124"/>
      <c r="AVL43"/>
      <c r="AVM43" s="124"/>
      <c r="AVN43"/>
      <c r="AVO43" s="124"/>
      <c r="AVP43"/>
      <c r="AVQ43" s="124"/>
      <c r="AVR43"/>
      <c r="AVS43" s="124"/>
      <c r="AVT43"/>
      <c r="AVU43" s="124"/>
      <c r="AVV43"/>
      <c r="AVW43" s="124"/>
      <c r="AVX43"/>
      <c r="AVY43" s="124"/>
      <c r="AVZ43"/>
      <c r="AWA43" s="124"/>
      <c r="AWB43"/>
      <c r="AWC43" s="124"/>
      <c r="AWD43"/>
      <c r="AWE43" s="124"/>
      <c r="AWF43"/>
      <c r="AWG43" s="124"/>
      <c r="AWH43"/>
      <c r="AWI43" s="124"/>
      <c r="AWJ43"/>
      <c r="AWK43" s="124"/>
      <c r="AWL43"/>
      <c r="AWM43" s="124"/>
      <c r="AWN43"/>
      <c r="AWO43" s="124"/>
      <c r="AWP43"/>
      <c r="AWQ43" s="124"/>
      <c r="AWR43"/>
      <c r="AWS43" s="124"/>
      <c r="AWT43"/>
      <c r="AWU43" s="124"/>
      <c r="AWV43"/>
      <c r="AWW43" s="124"/>
      <c r="AWX43"/>
      <c r="AWY43" s="124"/>
      <c r="AWZ43"/>
      <c r="AXA43" s="124"/>
      <c r="AXB43"/>
      <c r="AXC43" s="124"/>
      <c r="AXD43"/>
      <c r="AXE43" s="124"/>
      <c r="AXF43"/>
      <c r="AXG43" s="124"/>
      <c r="AXH43"/>
      <c r="AXI43" s="124"/>
      <c r="AXJ43"/>
      <c r="AXK43" s="124"/>
      <c r="AXL43"/>
      <c r="AXM43" s="124"/>
      <c r="AXN43"/>
      <c r="AXO43" s="124"/>
      <c r="AXP43"/>
      <c r="AXQ43" s="124"/>
      <c r="AXR43"/>
      <c r="AXS43" s="124"/>
      <c r="AXT43"/>
      <c r="AXU43" s="124"/>
      <c r="AXV43"/>
      <c r="AXW43" s="124"/>
      <c r="AXX43"/>
      <c r="AXY43" s="124"/>
      <c r="AXZ43"/>
      <c r="AYA43" s="124"/>
      <c r="AYB43"/>
      <c r="AYC43" s="124"/>
      <c r="AYD43"/>
      <c r="AYE43" s="124"/>
      <c r="AYF43"/>
      <c r="AYG43" s="124"/>
      <c r="AYH43"/>
      <c r="AYI43" s="124"/>
      <c r="AYJ43"/>
      <c r="AYK43" s="124"/>
      <c r="AYL43"/>
      <c r="AYM43" s="124"/>
      <c r="AYN43"/>
      <c r="AYO43" s="124"/>
      <c r="AYP43"/>
      <c r="AYQ43" s="124"/>
      <c r="AYR43"/>
      <c r="AYS43" s="124"/>
      <c r="AYT43"/>
      <c r="AYU43" s="124"/>
      <c r="AYV43"/>
      <c r="AYW43" s="124"/>
      <c r="AYX43"/>
      <c r="AYY43" s="124"/>
      <c r="AYZ43"/>
      <c r="AZA43" s="124"/>
      <c r="AZB43"/>
      <c r="AZC43" s="124"/>
      <c r="AZD43"/>
      <c r="AZE43" s="124"/>
      <c r="AZF43"/>
      <c r="AZG43" s="124"/>
      <c r="AZH43"/>
      <c r="AZI43" s="124"/>
      <c r="AZJ43"/>
      <c r="AZK43" s="124"/>
      <c r="AZL43"/>
      <c r="AZM43" s="124"/>
      <c r="AZN43"/>
      <c r="AZO43" s="124"/>
      <c r="AZP43"/>
      <c r="AZQ43" s="124"/>
      <c r="AZR43"/>
      <c r="AZS43" s="124"/>
      <c r="AZT43"/>
      <c r="AZU43" s="124"/>
      <c r="AZV43"/>
      <c r="AZW43" s="124"/>
      <c r="AZX43"/>
      <c r="AZY43" s="124"/>
      <c r="AZZ43"/>
      <c r="BAA43" s="124"/>
      <c r="BAB43"/>
      <c r="BAC43" s="124"/>
      <c r="BAD43"/>
      <c r="BAE43" s="124"/>
      <c r="BAF43"/>
      <c r="BAG43" s="124"/>
      <c r="BAH43"/>
      <c r="BAI43" s="124"/>
      <c r="BAJ43"/>
      <c r="BAK43" s="124"/>
      <c r="BAL43"/>
      <c r="BAM43" s="124"/>
      <c r="BAN43"/>
      <c r="BAO43" s="124"/>
      <c r="BAP43"/>
      <c r="BAQ43" s="124"/>
      <c r="BAR43"/>
      <c r="BAS43" s="124"/>
      <c r="BAT43"/>
      <c r="BAU43" s="124"/>
      <c r="BAV43"/>
      <c r="BAW43" s="124"/>
      <c r="BAX43"/>
      <c r="BAY43" s="124"/>
      <c r="BAZ43"/>
      <c r="BBA43" s="124"/>
      <c r="BBB43"/>
      <c r="BBC43" s="124"/>
      <c r="BBD43"/>
      <c r="BBE43" s="124"/>
      <c r="BBF43"/>
      <c r="BBG43" s="124"/>
      <c r="BBH43"/>
      <c r="BBI43" s="124"/>
      <c r="BBJ43"/>
      <c r="BBK43" s="124"/>
      <c r="BBL43"/>
      <c r="BBM43" s="124"/>
      <c r="BBN43"/>
      <c r="BBO43" s="124"/>
      <c r="BBP43"/>
      <c r="BBQ43" s="124"/>
      <c r="BBR43"/>
      <c r="BBS43" s="124"/>
      <c r="BBT43"/>
      <c r="BBU43" s="124"/>
      <c r="BBV43"/>
      <c r="BBW43" s="124"/>
      <c r="BBX43"/>
      <c r="BBY43" s="124"/>
      <c r="BBZ43"/>
      <c r="BCA43" s="124"/>
      <c r="BCB43"/>
      <c r="BCC43" s="124"/>
      <c r="BCD43"/>
      <c r="BCE43" s="124"/>
      <c r="BCF43"/>
      <c r="BCG43" s="124"/>
      <c r="BCH43"/>
      <c r="BCI43" s="124"/>
      <c r="BCJ43"/>
      <c r="BCK43" s="124"/>
      <c r="BCL43"/>
      <c r="BCM43" s="124"/>
      <c r="BCN43"/>
      <c r="BCO43" s="124"/>
      <c r="BCP43"/>
      <c r="BCQ43" s="124"/>
      <c r="BCR43"/>
      <c r="BCS43" s="124"/>
      <c r="BCT43"/>
      <c r="BCU43" s="124"/>
      <c r="BCV43"/>
      <c r="BCW43" s="124"/>
      <c r="BCX43"/>
      <c r="BCY43" s="124"/>
      <c r="BCZ43"/>
      <c r="BDA43" s="124"/>
      <c r="BDB43"/>
      <c r="BDC43" s="124"/>
      <c r="BDD43"/>
      <c r="BDE43" s="124"/>
      <c r="BDF43"/>
      <c r="BDG43" s="124"/>
      <c r="BDH43"/>
      <c r="BDI43" s="124"/>
      <c r="BDJ43"/>
      <c r="BDK43" s="124"/>
      <c r="BDL43"/>
      <c r="BDM43" s="124"/>
      <c r="BDN43"/>
      <c r="BDO43" s="124"/>
      <c r="BDP43"/>
      <c r="BDQ43" s="124"/>
      <c r="BDR43"/>
      <c r="BDS43" s="124"/>
      <c r="BDT43"/>
      <c r="BDU43" s="124"/>
      <c r="BDV43"/>
      <c r="BDW43" s="124"/>
      <c r="BDX43"/>
      <c r="BDY43" s="124"/>
      <c r="BDZ43"/>
      <c r="BEA43" s="124"/>
      <c r="BEB43"/>
      <c r="BEC43" s="124"/>
      <c r="BED43"/>
      <c r="BEE43" s="124"/>
      <c r="BEF43"/>
      <c r="BEG43" s="124"/>
      <c r="BEH43"/>
      <c r="BEI43" s="124"/>
      <c r="BEJ43"/>
      <c r="BEK43" s="124"/>
      <c r="BEL43"/>
      <c r="BEM43" s="124"/>
      <c r="BEN43"/>
      <c r="BEO43" s="124"/>
      <c r="BEP43"/>
      <c r="BEQ43" s="124"/>
      <c r="BER43"/>
      <c r="BES43" s="124"/>
      <c r="BET43"/>
      <c r="BEU43" s="124"/>
      <c r="BEV43"/>
      <c r="BEW43" s="124"/>
      <c r="BEX43"/>
      <c r="BEY43" s="124"/>
      <c r="BEZ43"/>
      <c r="BFA43" s="124"/>
      <c r="BFB43"/>
      <c r="BFC43" s="124"/>
      <c r="BFD43"/>
      <c r="BFE43" s="124"/>
      <c r="BFF43"/>
      <c r="BFG43" s="124"/>
      <c r="BFH43"/>
      <c r="BFI43" s="124"/>
      <c r="BFJ43"/>
      <c r="BFK43" s="124"/>
      <c r="BFL43"/>
      <c r="BFM43" s="124"/>
      <c r="BFN43"/>
      <c r="BFO43" s="124"/>
      <c r="BFP43"/>
      <c r="BFQ43" s="124"/>
      <c r="BFR43"/>
      <c r="BFS43" s="124"/>
      <c r="BFT43"/>
      <c r="BFU43" s="124"/>
      <c r="BFV43"/>
      <c r="BFW43" s="124"/>
      <c r="BFX43"/>
      <c r="BFY43" s="124"/>
      <c r="BFZ43"/>
      <c r="BGA43" s="124"/>
      <c r="BGB43"/>
      <c r="BGC43" s="124"/>
      <c r="BGD43"/>
      <c r="BGE43" s="124"/>
      <c r="BGF43"/>
      <c r="BGG43" s="124"/>
      <c r="BGH43"/>
      <c r="BGI43" s="124"/>
      <c r="BGJ43"/>
      <c r="BGK43" s="124"/>
      <c r="BGL43"/>
      <c r="BGM43" s="124"/>
      <c r="BGN43"/>
      <c r="BGO43" s="124"/>
      <c r="BGP43"/>
      <c r="BGQ43" s="124"/>
      <c r="BGR43"/>
      <c r="BGS43" s="124"/>
      <c r="BGT43"/>
      <c r="BGU43" s="124"/>
      <c r="BGV43"/>
      <c r="BGW43" s="124"/>
      <c r="BGX43"/>
      <c r="BGY43" s="124"/>
      <c r="BGZ43"/>
      <c r="BHA43" s="124"/>
      <c r="BHB43"/>
      <c r="BHC43" s="124"/>
      <c r="BHD43"/>
      <c r="BHE43" s="124"/>
      <c r="BHF43"/>
      <c r="BHG43" s="124"/>
      <c r="BHH43"/>
      <c r="BHI43" s="124"/>
      <c r="BHJ43"/>
      <c r="BHK43" s="124"/>
      <c r="BHL43"/>
      <c r="BHM43" s="124"/>
      <c r="BHN43"/>
      <c r="BHO43" s="124"/>
      <c r="BHP43"/>
      <c r="BHQ43" s="124"/>
      <c r="BHR43"/>
      <c r="BHS43" s="124"/>
      <c r="BHT43"/>
      <c r="BHU43" s="124"/>
      <c r="BHV43"/>
      <c r="BHW43" s="124"/>
      <c r="BHX43"/>
      <c r="BHY43" s="124"/>
      <c r="BHZ43"/>
      <c r="BIA43" s="124"/>
      <c r="BIB43"/>
      <c r="BIC43" s="124"/>
      <c r="BID43"/>
      <c r="BIE43" s="124"/>
      <c r="BIF43"/>
      <c r="BIG43" s="124"/>
      <c r="BIH43"/>
      <c r="BII43" s="124"/>
      <c r="BIJ43"/>
      <c r="BIK43" s="124"/>
      <c r="BIL43"/>
      <c r="BIM43" s="124"/>
      <c r="BIN43"/>
      <c r="BIO43" s="124"/>
      <c r="BIP43"/>
      <c r="BIQ43" s="124"/>
      <c r="BIR43"/>
      <c r="BIS43" s="124"/>
      <c r="BIT43"/>
      <c r="BIU43" s="124"/>
      <c r="BIV43"/>
      <c r="BIW43" s="124"/>
      <c r="BIX43"/>
      <c r="BIY43" s="124"/>
      <c r="BIZ43"/>
      <c r="BJA43" s="124"/>
      <c r="BJB43"/>
      <c r="BJC43" s="124"/>
      <c r="BJD43"/>
      <c r="BJE43" s="124"/>
      <c r="BJF43"/>
      <c r="BJG43" s="124"/>
      <c r="BJH43"/>
      <c r="BJI43" s="124"/>
      <c r="BJJ43"/>
      <c r="BJK43" s="124"/>
      <c r="BJL43"/>
      <c r="BJM43" s="124"/>
      <c r="BJN43"/>
      <c r="BJO43" s="124"/>
      <c r="BJP43"/>
      <c r="BJQ43" s="124"/>
      <c r="BJR43"/>
      <c r="BJS43" s="124"/>
      <c r="BJT43"/>
      <c r="BJU43" s="124"/>
      <c r="BJV43"/>
      <c r="BJW43" s="124"/>
      <c r="BJX43"/>
      <c r="BJY43" s="124"/>
      <c r="BJZ43"/>
      <c r="BKA43" s="124"/>
      <c r="BKB43"/>
      <c r="BKC43" s="124"/>
      <c r="BKD43"/>
      <c r="BKE43" s="124"/>
      <c r="BKF43"/>
      <c r="BKG43" s="124"/>
      <c r="BKH43"/>
      <c r="BKI43" s="124"/>
      <c r="BKJ43"/>
      <c r="BKK43" s="124"/>
      <c r="BKL43"/>
      <c r="BKM43" s="124"/>
      <c r="BKN43"/>
      <c r="BKO43" s="124"/>
      <c r="BKP43"/>
      <c r="BKQ43" s="124"/>
      <c r="BKR43"/>
      <c r="BKS43" s="124"/>
      <c r="BKT43"/>
      <c r="BKU43" s="124"/>
      <c r="BKV43"/>
      <c r="BKW43" s="124"/>
      <c r="BKX43"/>
      <c r="BKY43" s="124"/>
      <c r="BKZ43"/>
      <c r="BLA43" s="124"/>
      <c r="BLB43"/>
      <c r="BLC43" s="124"/>
      <c r="BLD43"/>
      <c r="BLE43" s="124"/>
      <c r="BLF43"/>
      <c r="BLG43" s="124"/>
      <c r="BLH43"/>
      <c r="BLI43" s="124"/>
      <c r="BLJ43"/>
      <c r="BLK43" s="124"/>
      <c r="BLL43"/>
      <c r="BLM43" s="124"/>
      <c r="BLN43"/>
      <c r="BLO43" s="124"/>
      <c r="BLP43"/>
      <c r="BLQ43" s="124"/>
      <c r="BLR43"/>
      <c r="BLS43" s="124"/>
      <c r="BLT43"/>
      <c r="BLU43" s="124"/>
      <c r="BLV43"/>
      <c r="BLW43" s="124"/>
      <c r="BLX43"/>
      <c r="BLY43" s="124"/>
      <c r="BLZ43"/>
      <c r="BMA43" s="124"/>
      <c r="BMB43"/>
      <c r="BMC43" s="124"/>
      <c r="BMD43"/>
      <c r="BME43" s="124"/>
      <c r="BMF43"/>
      <c r="BMG43" s="124"/>
      <c r="BMH43"/>
      <c r="BMI43" s="124"/>
      <c r="BMJ43"/>
      <c r="BMK43" s="124"/>
      <c r="BML43"/>
      <c r="BMM43" s="124"/>
      <c r="BMN43"/>
      <c r="BMO43" s="124"/>
      <c r="BMP43"/>
      <c r="BMQ43" s="124"/>
      <c r="BMR43"/>
      <c r="BMS43" s="124"/>
      <c r="BMT43"/>
      <c r="BMU43" s="124"/>
      <c r="BMV43"/>
      <c r="BMW43" s="124"/>
      <c r="BMX43"/>
      <c r="BMY43" s="124"/>
      <c r="BMZ43"/>
      <c r="BNA43" s="124"/>
      <c r="BNB43"/>
      <c r="BNC43" s="124"/>
      <c r="BND43"/>
      <c r="BNE43" s="124"/>
      <c r="BNF43"/>
      <c r="BNG43" s="124"/>
      <c r="BNH43"/>
      <c r="BNI43" s="124"/>
      <c r="BNJ43"/>
      <c r="BNK43" s="124"/>
      <c r="BNL43"/>
      <c r="BNM43" s="124"/>
      <c r="BNN43"/>
      <c r="BNO43" s="124"/>
      <c r="BNP43"/>
      <c r="BNQ43" s="124"/>
      <c r="BNR43"/>
      <c r="BNS43" s="124"/>
      <c r="BNT43"/>
      <c r="BNU43" s="124"/>
      <c r="BNV43"/>
      <c r="BNW43" s="124"/>
      <c r="BNX43"/>
      <c r="BNY43" s="124"/>
      <c r="BNZ43"/>
      <c r="BOA43" s="124"/>
      <c r="BOB43"/>
      <c r="BOC43" s="124"/>
      <c r="BOD43"/>
      <c r="BOE43" s="124"/>
      <c r="BOF43"/>
      <c r="BOG43" s="124"/>
      <c r="BOH43"/>
      <c r="BOI43" s="124"/>
      <c r="BOJ43"/>
      <c r="BOK43" s="124"/>
      <c r="BOL43"/>
      <c r="BOM43" s="124"/>
      <c r="BON43"/>
      <c r="BOO43" s="124"/>
      <c r="BOP43"/>
      <c r="BOQ43" s="124"/>
      <c r="BOR43"/>
      <c r="BOS43" s="124"/>
      <c r="BOT43"/>
      <c r="BOU43" s="124"/>
      <c r="BOV43"/>
      <c r="BOW43" s="124"/>
      <c r="BOX43"/>
      <c r="BOY43" s="124"/>
      <c r="BOZ43"/>
      <c r="BPA43" s="124"/>
      <c r="BPB43"/>
      <c r="BPC43" s="124"/>
      <c r="BPD43"/>
      <c r="BPE43" s="124"/>
      <c r="BPF43"/>
      <c r="BPG43" s="124"/>
      <c r="BPH43"/>
      <c r="BPI43" s="124"/>
      <c r="BPJ43"/>
      <c r="BPK43" s="124"/>
      <c r="BPL43"/>
      <c r="BPM43" s="124"/>
      <c r="BPN43"/>
      <c r="BPO43" s="124"/>
      <c r="BPP43"/>
      <c r="BPQ43" s="124"/>
      <c r="BPR43"/>
      <c r="BPS43" s="124"/>
      <c r="BPT43"/>
      <c r="BPU43" s="124"/>
      <c r="BPV43"/>
      <c r="BPW43" s="124"/>
      <c r="BPX43"/>
      <c r="BPY43" s="124"/>
      <c r="BPZ43"/>
      <c r="BQA43" s="124"/>
      <c r="BQB43"/>
      <c r="BQC43" s="124"/>
      <c r="BQD43"/>
      <c r="BQE43" s="124"/>
      <c r="BQF43"/>
      <c r="BQG43" s="124"/>
      <c r="BQH43"/>
      <c r="BQI43" s="124"/>
      <c r="BQJ43"/>
      <c r="BQK43" s="124"/>
      <c r="BQL43"/>
      <c r="BQM43" s="124"/>
      <c r="BQN43"/>
      <c r="BQO43" s="124"/>
      <c r="BQP43"/>
      <c r="BQQ43" s="124"/>
      <c r="BQR43"/>
      <c r="BQS43" s="124"/>
      <c r="BQT43"/>
      <c r="BQU43" s="124"/>
      <c r="BQV43"/>
      <c r="BQW43" s="124"/>
      <c r="BQX43"/>
      <c r="BQY43" s="124"/>
      <c r="BQZ43"/>
      <c r="BRA43" s="124"/>
      <c r="BRB43"/>
      <c r="BRC43" s="124"/>
      <c r="BRD43"/>
      <c r="BRE43" s="124"/>
      <c r="BRF43"/>
      <c r="BRG43" s="124"/>
      <c r="BRH43"/>
      <c r="BRI43" s="124"/>
      <c r="BRJ43"/>
      <c r="BRK43" s="124"/>
      <c r="BRL43"/>
      <c r="BRM43" s="124"/>
      <c r="BRN43"/>
      <c r="BRO43" s="124"/>
      <c r="BRP43"/>
      <c r="BRQ43" s="124"/>
      <c r="BRR43"/>
      <c r="BRS43" s="124"/>
      <c r="BRT43"/>
      <c r="BRU43" s="124"/>
      <c r="BRV43"/>
      <c r="BRW43" s="124"/>
      <c r="BRX43"/>
      <c r="BRY43" s="124"/>
      <c r="BRZ43"/>
      <c r="BSA43" s="124"/>
      <c r="BSB43"/>
      <c r="BSC43" s="124"/>
      <c r="BSD43"/>
      <c r="BSE43" s="124"/>
      <c r="BSF43"/>
      <c r="BSG43" s="124"/>
      <c r="BSH43"/>
      <c r="BSI43" s="124"/>
      <c r="BSJ43"/>
      <c r="BSK43" s="124"/>
      <c r="BSL43"/>
      <c r="BSM43" s="124"/>
      <c r="BSN43"/>
      <c r="BSO43" s="124"/>
      <c r="BSP43"/>
      <c r="BSQ43" s="124"/>
      <c r="BSR43"/>
      <c r="BSS43" s="124"/>
      <c r="BST43"/>
      <c r="BSU43" s="124"/>
      <c r="BSV43"/>
      <c r="BSW43" s="124"/>
      <c r="BSX43"/>
      <c r="BSY43" s="124"/>
      <c r="BSZ43"/>
      <c r="BTA43" s="124"/>
      <c r="BTB43"/>
      <c r="BTC43" s="124"/>
      <c r="BTD43"/>
      <c r="BTE43" s="124"/>
      <c r="BTF43"/>
      <c r="BTG43" s="124"/>
      <c r="BTH43"/>
      <c r="BTI43" s="124"/>
      <c r="BTJ43"/>
      <c r="BTK43" s="124"/>
      <c r="BTL43"/>
      <c r="BTM43" s="124"/>
      <c r="BTN43"/>
      <c r="BTO43" s="124"/>
      <c r="BTP43"/>
      <c r="BTQ43" s="124"/>
      <c r="BTR43"/>
      <c r="BTS43" s="124"/>
      <c r="BTT43"/>
      <c r="BTU43" s="124"/>
      <c r="BTV43"/>
      <c r="BTW43" s="124"/>
      <c r="BTX43"/>
      <c r="BTY43" s="124"/>
      <c r="BTZ43"/>
      <c r="BUA43" s="124"/>
      <c r="BUB43"/>
      <c r="BUC43" s="124"/>
      <c r="BUD43"/>
      <c r="BUE43" s="124"/>
      <c r="BUF43"/>
      <c r="BUG43" s="124"/>
      <c r="BUH43"/>
      <c r="BUI43" s="124"/>
      <c r="BUJ43"/>
      <c r="BUK43" s="124"/>
      <c r="BUL43"/>
      <c r="BUM43" s="124"/>
      <c r="BUN43"/>
      <c r="BUO43" s="124"/>
      <c r="BUP43"/>
      <c r="BUQ43" s="124"/>
      <c r="BUR43"/>
      <c r="BUS43" s="124"/>
      <c r="BUT43"/>
      <c r="BUU43" s="124"/>
      <c r="BUV43"/>
      <c r="BUW43" s="124"/>
      <c r="BUX43"/>
      <c r="BUY43" s="124"/>
      <c r="BUZ43"/>
      <c r="BVA43" s="124"/>
      <c r="BVB43"/>
      <c r="BVC43" s="124"/>
      <c r="BVD43"/>
      <c r="BVE43" s="124"/>
      <c r="BVF43"/>
      <c r="BVG43" s="124"/>
      <c r="BVH43"/>
      <c r="BVI43" s="124"/>
      <c r="BVJ43"/>
      <c r="BVK43" s="124"/>
      <c r="BVL43"/>
      <c r="BVM43" s="124"/>
      <c r="BVN43"/>
      <c r="BVO43" s="124"/>
      <c r="BVP43"/>
      <c r="BVQ43" s="124"/>
      <c r="BVR43"/>
      <c r="BVS43" s="124"/>
      <c r="BVT43"/>
      <c r="BVU43" s="124"/>
      <c r="BVV43"/>
      <c r="BVW43" s="124"/>
      <c r="BVX43"/>
      <c r="BVY43" s="124"/>
      <c r="BVZ43"/>
      <c r="BWA43" s="124"/>
      <c r="BWB43"/>
      <c r="BWC43" s="124"/>
      <c r="BWD43"/>
      <c r="BWE43" s="124"/>
      <c r="BWF43"/>
      <c r="BWG43" s="124"/>
      <c r="BWH43"/>
      <c r="BWI43" s="124"/>
      <c r="BWJ43"/>
      <c r="BWK43" s="124"/>
      <c r="BWL43"/>
      <c r="BWM43" s="124"/>
      <c r="BWN43"/>
      <c r="BWO43" s="124"/>
      <c r="BWP43"/>
      <c r="BWQ43" s="124"/>
      <c r="BWR43"/>
      <c r="BWS43" s="124"/>
      <c r="BWT43"/>
      <c r="BWU43" s="124"/>
      <c r="BWV43"/>
      <c r="BWW43" s="124"/>
      <c r="BWX43"/>
      <c r="BWY43" s="124"/>
      <c r="BWZ43"/>
      <c r="BXA43" s="124"/>
      <c r="BXB43"/>
      <c r="BXC43" s="124"/>
      <c r="BXD43"/>
      <c r="BXE43" s="124"/>
      <c r="BXF43"/>
      <c r="BXG43" s="124"/>
      <c r="BXH43"/>
      <c r="BXI43" s="124"/>
      <c r="BXJ43"/>
      <c r="BXK43" s="124"/>
      <c r="BXL43"/>
      <c r="BXM43" s="124"/>
      <c r="BXN43"/>
      <c r="BXO43" s="124"/>
      <c r="BXP43"/>
      <c r="BXQ43" s="124"/>
      <c r="BXR43"/>
      <c r="BXS43" s="124"/>
      <c r="BXT43"/>
      <c r="BXU43" s="124"/>
      <c r="BXV43"/>
      <c r="BXW43" s="124"/>
      <c r="BXX43"/>
      <c r="BXY43" s="124"/>
      <c r="BXZ43"/>
      <c r="BYA43" s="124"/>
      <c r="BYB43"/>
      <c r="BYC43" s="124"/>
      <c r="BYD43"/>
      <c r="BYE43" s="124"/>
      <c r="BYF43"/>
      <c r="BYG43" s="124"/>
      <c r="BYH43"/>
      <c r="BYI43" s="124"/>
      <c r="BYJ43"/>
      <c r="BYK43" s="124"/>
      <c r="BYL43"/>
      <c r="BYM43" s="124"/>
      <c r="BYN43"/>
      <c r="BYO43" s="124"/>
      <c r="BYP43"/>
      <c r="BYQ43" s="124"/>
      <c r="BYR43"/>
      <c r="BYS43" s="124"/>
      <c r="BYT43"/>
      <c r="BYU43" s="124"/>
      <c r="BYV43"/>
      <c r="BYW43" s="124"/>
      <c r="BYX43"/>
      <c r="BYY43" s="124"/>
      <c r="BYZ43"/>
      <c r="BZA43" s="124"/>
      <c r="BZB43"/>
      <c r="BZC43" s="124"/>
      <c r="BZD43"/>
      <c r="BZE43" s="124"/>
      <c r="BZF43"/>
      <c r="BZG43" s="124"/>
      <c r="BZH43"/>
      <c r="BZI43" s="124"/>
      <c r="BZJ43"/>
      <c r="BZK43" s="124"/>
      <c r="BZL43"/>
      <c r="BZM43" s="124"/>
      <c r="BZN43"/>
      <c r="BZO43" s="124"/>
      <c r="BZP43"/>
      <c r="BZQ43" s="124"/>
      <c r="BZR43"/>
      <c r="BZS43" s="124"/>
      <c r="BZT43"/>
      <c r="BZU43" s="124"/>
      <c r="BZV43"/>
      <c r="BZW43" s="124"/>
      <c r="BZX43"/>
      <c r="BZY43" s="124"/>
      <c r="BZZ43"/>
      <c r="CAA43" s="124"/>
      <c r="CAB43"/>
      <c r="CAC43" s="124"/>
      <c r="CAD43"/>
      <c r="CAE43" s="124"/>
      <c r="CAF43"/>
      <c r="CAG43" s="124"/>
      <c r="CAH43"/>
      <c r="CAI43" s="124"/>
      <c r="CAJ43"/>
      <c r="CAK43" s="124"/>
      <c r="CAL43"/>
      <c r="CAM43" s="124"/>
      <c r="CAN43"/>
      <c r="CAO43" s="124"/>
      <c r="CAP43"/>
      <c r="CAQ43" s="124"/>
      <c r="CAR43"/>
      <c r="CAS43" s="124"/>
      <c r="CAT43"/>
      <c r="CAU43" s="124"/>
      <c r="CAV43"/>
      <c r="CAW43" s="124"/>
      <c r="CAX43"/>
      <c r="CAY43" s="124"/>
      <c r="CAZ43"/>
      <c r="CBA43" s="124"/>
      <c r="CBB43"/>
      <c r="CBC43" s="124"/>
      <c r="CBD43"/>
      <c r="CBE43" s="124"/>
      <c r="CBF43"/>
      <c r="CBG43" s="124"/>
      <c r="CBH43"/>
      <c r="CBI43" s="124"/>
      <c r="CBJ43"/>
      <c r="CBK43" s="124"/>
      <c r="CBL43"/>
      <c r="CBM43" s="124"/>
      <c r="CBN43"/>
      <c r="CBO43" s="124"/>
      <c r="CBP43"/>
      <c r="CBQ43" s="124"/>
      <c r="CBR43"/>
      <c r="CBS43" s="124"/>
      <c r="CBT43"/>
      <c r="CBU43" s="124"/>
      <c r="CBV43"/>
      <c r="CBW43" s="124"/>
      <c r="CBX43"/>
      <c r="CBY43" s="124"/>
      <c r="CBZ43"/>
      <c r="CCA43" s="124"/>
      <c r="CCB43"/>
      <c r="CCC43" s="124"/>
      <c r="CCD43"/>
      <c r="CCE43" s="124"/>
      <c r="CCF43"/>
      <c r="CCG43" s="124"/>
      <c r="CCH43"/>
      <c r="CCI43" s="124"/>
      <c r="CCJ43"/>
      <c r="CCK43" s="124"/>
      <c r="CCL43"/>
      <c r="CCM43" s="124"/>
      <c r="CCN43"/>
      <c r="CCO43" s="124"/>
      <c r="CCP43"/>
      <c r="CCQ43" s="124"/>
      <c r="CCR43"/>
      <c r="CCS43" s="124"/>
      <c r="CCT43"/>
      <c r="CCU43" s="124"/>
      <c r="CCV43"/>
      <c r="CCW43" s="124"/>
      <c r="CCX43"/>
      <c r="CCY43" s="124"/>
      <c r="CCZ43"/>
      <c r="CDA43" s="124"/>
      <c r="CDB43"/>
      <c r="CDC43" s="124"/>
      <c r="CDD43"/>
      <c r="CDE43" s="124"/>
      <c r="CDF43"/>
      <c r="CDG43" s="124"/>
      <c r="CDH43"/>
      <c r="CDI43" s="124"/>
      <c r="CDJ43"/>
      <c r="CDK43" s="124"/>
      <c r="CDL43"/>
      <c r="CDM43" s="124"/>
      <c r="CDN43"/>
      <c r="CDO43" s="124"/>
      <c r="CDP43"/>
      <c r="CDQ43" s="124"/>
      <c r="CDR43"/>
      <c r="CDS43" s="124"/>
      <c r="CDT43"/>
      <c r="CDU43" s="124"/>
      <c r="CDV43"/>
      <c r="CDW43" s="124"/>
      <c r="CDX43"/>
      <c r="CDY43" s="124"/>
      <c r="CDZ43"/>
      <c r="CEA43" s="124"/>
      <c r="CEB43"/>
      <c r="CEC43" s="124"/>
      <c r="CED43"/>
      <c r="CEE43" s="124"/>
      <c r="CEF43"/>
      <c r="CEG43" s="124"/>
      <c r="CEH43"/>
      <c r="CEI43" s="124"/>
      <c r="CEJ43"/>
      <c r="CEK43" s="124"/>
      <c r="CEL43"/>
      <c r="CEM43" s="124"/>
      <c r="CEN43"/>
      <c r="CEO43" s="124"/>
      <c r="CEP43"/>
      <c r="CEQ43" s="124"/>
      <c r="CER43"/>
      <c r="CES43" s="124"/>
      <c r="CET43"/>
      <c r="CEU43" s="124"/>
      <c r="CEV43"/>
      <c r="CEW43" s="124"/>
      <c r="CEX43"/>
      <c r="CEY43" s="124"/>
      <c r="CEZ43"/>
      <c r="CFA43" s="124"/>
      <c r="CFB43"/>
      <c r="CFC43" s="124"/>
      <c r="CFD43"/>
      <c r="CFE43" s="124"/>
      <c r="CFF43"/>
      <c r="CFG43" s="124"/>
      <c r="CFH43"/>
      <c r="CFI43" s="124"/>
      <c r="CFJ43"/>
      <c r="CFK43" s="124"/>
      <c r="CFL43"/>
      <c r="CFM43" s="124"/>
      <c r="CFN43"/>
      <c r="CFO43" s="124"/>
      <c r="CFP43"/>
      <c r="CFQ43" s="124"/>
      <c r="CFR43"/>
      <c r="CFS43" s="124"/>
      <c r="CFT43"/>
      <c r="CFU43" s="124"/>
      <c r="CFV43"/>
      <c r="CFW43" s="124"/>
      <c r="CFX43"/>
      <c r="CFY43" s="124"/>
      <c r="CFZ43"/>
      <c r="CGA43" s="124"/>
      <c r="CGB43"/>
      <c r="CGC43" s="124"/>
      <c r="CGD43"/>
      <c r="CGE43" s="124"/>
      <c r="CGF43"/>
      <c r="CGG43" s="124"/>
      <c r="CGH43"/>
      <c r="CGI43" s="124"/>
      <c r="CGJ43"/>
      <c r="CGK43" s="124"/>
      <c r="CGL43"/>
      <c r="CGM43" s="124"/>
      <c r="CGN43"/>
      <c r="CGO43" s="124"/>
      <c r="CGP43"/>
      <c r="CGQ43" s="124"/>
      <c r="CGR43"/>
      <c r="CGS43" s="124"/>
      <c r="CGT43"/>
      <c r="CGU43" s="124"/>
      <c r="CGV43"/>
      <c r="CGW43" s="124"/>
      <c r="CGX43"/>
      <c r="CGY43" s="124"/>
      <c r="CGZ43"/>
      <c r="CHA43" s="124"/>
      <c r="CHB43"/>
      <c r="CHC43" s="124"/>
      <c r="CHD43"/>
      <c r="CHE43" s="124"/>
      <c r="CHF43"/>
      <c r="CHG43" s="124"/>
      <c r="CHH43"/>
      <c r="CHI43" s="124"/>
      <c r="CHJ43"/>
      <c r="CHK43" s="124"/>
      <c r="CHL43"/>
      <c r="CHM43" s="124"/>
      <c r="CHN43"/>
      <c r="CHO43" s="124"/>
      <c r="CHP43"/>
      <c r="CHQ43" s="124"/>
      <c r="CHR43"/>
      <c r="CHS43" s="124"/>
      <c r="CHT43"/>
      <c r="CHU43" s="124"/>
      <c r="CHV43"/>
      <c r="CHW43" s="124"/>
      <c r="CHX43"/>
      <c r="CHY43" s="124"/>
      <c r="CHZ43"/>
      <c r="CIA43" s="124"/>
      <c r="CIB43"/>
      <c r="CIC43" s="124"/>
      <c r="CID43"/>
      <c r="CIE43" s="124"/>
      <c r="CIF43"/>
      <c r="CIG43" s="124"/>
      <c r="CIH43"/>
      <c r="CII43" s="124"/>
      <c r="CIJ43"/>
      <c r="CIK43" s="124"/>
      <c r="CIL43"/>
      <c r="CIM43" s="124"/>
      <c r="CIN43"/>
      <c r="CIO43" s="124"/>
      <c r="CIP43"/>
      <c r="CIQ43" s="124"/>
      <c r="CIR43"/>
      <c r="CIS43" s="124"/>
      <c r="CIT43"/>
      <c r="CIU43" s="124"/>
      <c r="CIV43"/>
      <c r="CIW43" s="124"/>
      <c r="CIX43"/>
      <c r="CIY43" s="124"/>
      <c r="CIZ43"/>
      <c r="CJA43" s="124"/>
      <c r="CJB43"/>
      <c r="CJC43" s="124"/>
      <c r="CJD43"/>
      <c r="CJE43" s="124"/>
      <c r="CJF43"/>
      <c r="CJG43" s="124"/>
      <c r="CJH43"/>
      <c r="CJI43" s="124"/>
      <c r="CJJ43"/>
      <c r="CJK43" s="124"/>
      <c r="CJL43"/>
      <c r="CJM43" s="124"/>
      <c r="CJN43"/>
      <c r="CJO43" s="124"/>
      <c r="CJP43"/>
      <c r="CJQ43" s="124"/>
      <c r="CJR43"/>
      <c r="CJS43" s="124"/>
      <c r="CJT43"/>
      <c r="CJU43" s="124"/>
      <c r="CJV43"/>
      <c r="CJW43" s="124"/>
      <c r="CJX43"/>
      <c r="CJY43" s="124"/>
      <c r="CJZ43"/>
      <c r="CKA43" s="124"/>
      <c r="CKB43"/>
      <c r="CKC43" s="124"/>
      <c r="CKD43"/>
      <c r="CKE43" s="124"/>
      <c r="CKF43"/>
      <c r="CKG43" s="124"/>
      <c r="CKH43"/>
      <c r="CKI43" s="124"/>
      <c r="CKJ43"/>
      <c r="CKK43" s="124"/>
      <c r="CKL43"/>
      <c r="CKM43" s="124"/>
      <c r="CKN43"/>
      <c r="CKO43" s="124"/>
      <c r="CKP43"/>
      <c r="CKQ43" s="124"/>
      <c r="CKR43"/>
      <c r="CKS43" s="124"/>
      <c r="CKT43"/>
      <c r="CKU43" s="124"/>
      <c r="CKV43"/>
      <c r="CKW43" s="124"/>
      <c r="CKX43"/>
      <c r="CKY43" s="124"/>
      <c r="CKZ43"/>
      <c r="CLA43" s="124"/>
      <c r="CLB43"/>
      <c r="CLC43" s="124"/>
      <c r="CLD43"/>
      <c r="CLE43" s="124"/>
      <c r="CLF43"/>
      <c r="CLG43" s="124"/>
      <c r="CLH43"/>
      <c r="CLI43" s="124"/>
      <c r="CLJ43"/>
      <c r="CLK43" s="124"/>
      <c r="CLL43"/>
      <c r="CLM43" s="124"/>
      <c r="CLN43"/>
      <c r="CLO43" s="124"/>
      <c r="CLP43"/>
      <c r="CLQ43" s="124"/>
      <c r="CLR43"/>
      <c r="CLS43" s="124"/>
      <c r="CLT43"/>
      <c r="CLU43" s="124"/>
      <c r="CLV43"/>
      <c r="CLW43" s="124"/>
      <c r="CLX43"/>
      <c r="CLY43" s="124"/>
      <c r="CLZ43"/>
      <c r="CMA43" s="124"/>
      <c r="CMB43"/>
      <c r="CMC43" s="124"/>
      <c r="CMD43"/>
      <c r="CME43" s="124"/>
      <c r="CMF43"/>
      <c r="CMG43" s="124"/>
      <c r="CMH43"/>
      <c r="CMI43" s="124"/>
      <c r="CMJ43"/>
      <c r="CMK43" s="124"/>
      <c r="CML43"/>
      <c r="CMM43" s="124"/>
      <c r="CMN43"/>
      <c r="CMO43" s="124"/>
      <c r="CMP43"/>
      <c r="CMQ43" s="124"/>
      <c r="CMR43"/>
      <c r="CMS43" s="124"/>
      <c r="CMT43"/>
      <c r="CMU43" s="124"/>
      <c r="CMV43"/>
      <c r="CMW43" s="124"/>
      <c r="CMX43"/>
      <c r="CMY43" s="124"/>
      <c r="CMZ43"/>
      <c r="CNA43" s="124"/>
      <c r="CNB43"/>
      <c r="CNC43" s="124"/>
      <c r="CND43"/>
      <c r="CNE43" s="124"/>
      <c r="CNF43"/>
      <c r="CNG43" s="124"/>
      <c r="CNH43"/>
      <c r="CNI43" s="124"/>
      <c r="CNJ43"/>
      <c r="CNK43" s="124"/>
      <c r="CNL43"/>
      <c r="CNM43" s="124"/>
      <c r="CNN43"/>
      <c r="CNO43" s="124"/>
      <c r="CNP43"/>
      <c r="CNQ43" s="124"/>
      <c r="CNR43"/>
      <c r="CNS43" s="124"/>
      <c r="CNT43"/>
      <c r="CNU43" s="124"/>
      <c r="CNV43"/>
      <c r="CNW43" s="124"/>
      <c r="CNX43"/>
      <c r="CNY43" s="124"/>
      <c r="CNZ43"/>
      <c r="COA43" s="124"/>
      <c r="COB43"/>
      <c r="COC43" s="124"/>
      <c r="COD43"/>
      <c r="COE43" s="124"/>
      <c r="COF43"/>
      <c r="COG43" s="124"/>
      <c r="COH43"/>
      <c r="COI43" s="124"/>
      <c r="COJ43"/>
      <c r="COK43" s="124"/>
      <c r="COL43"/>
      <c r="COM43" s="124"/>
      <c r="CON43"/>
      <c r="COO43" s="124"/>
      <c r="COP43"/>
      <c r="COQ43" s="124"/>
      <c r="COR43"/>
      <c r="COS43" s="124"/>
      <c r="COT43"/>
      <c r="COU43" s="124"/>
      <c r="COV43"/>
      <c r="COW43" s="124"/>
      <c r="COX43"/>
      <c r="COY43" s="124"/>
      <c r="COZ43"/>
      <c r="CPA43" s="124"/>
      <c r="CPB43"/>
      <c r="CPC43" s="124"/>
      <c r="CPD43"/>
      <c r="CPE43" s="124"/>
      <c r="CPF43"/>
      <c r="CPG43" s="124"/>
      <c r="CPH43"/>
      <c r="CPI43" s="124"/>
      <c r="CPJ43"/>
      <c r="CPK43" s="124"/>
      <c r="CPL43"/>
      <c r="CPM43" s="124"/>
      <c r="CPN43"/>
      <c r="CPO43" s="124"/>
      <c r="CPP43"/>
      <c r="CPQ43" s="124"/>
      <c r="CPR43"/>
      <c r="CPS43" s="124"/>
      <c r="CPT43"/>
      <c r="CPU43" s="124"/>
      <c r="CPV43"/>
      <c r="CPW43" s="124"/>
      <c r="CPX43"/>
      <c r="CPY43" s="124"/>
      <c r="CPZ43"/>
      <c r="CQA43" s="124"/>
      <c r="CQB43"/>
      <c r="CQC43" s="124"/>
      <c r="CQD43"/>
      <c r="CQE43" s="124"/>
      <c r="CQF43"/>
      <c r="CQG43" s="124"/>
      <c r="CQH43"/>
      <c r="CQI43" s="124"/>
      <c r="CQJ43"/>
      <c r="CQK43" s="124"/>
      <c r="CQL43"/>
      <c r="CQM43" s="124"/>
      <c r="CQN43"/>
      <c r="CQO43" s="124"/>
      <c r="CQP43"/>
      <c r="CQQ43" s="124"/>
      <c r="CQR43"/>
      <c r="CQS43" s="124"/>
      <c r="CQT43"/>
      <c r="CQU43" s="124"/>
      <c r="CQV43"/>
      <c r="CQW43" s="124"/>
      <c r="CQX43"/>
      <c r="CQY43" s="124"/>
      <c r="CQZ43"/>
      <c r="CRA43" s="124"/>
      <c r="CRB43"/>
      <c r="CRC43" s="124"/>
      <c r="CRD43"/>
      <c r="CRE43" s="124"/>
      <c r="CRF43"/>
      <c r="CRG43" s="124"/>
      <c r="CRH43"/>
      <c r="CRI43" s="124"/>
      <c r="CRJ43"/>
      <c r="CRK43" s="124"/>
      <c r="CRL43"/>
      <c r="CRM43" s="124"/>
      <c r="CRN43"/>
      <c r="CRO43" s="124"/>
      <c r="CRP43"/>
      <c r="CRQ43" s="124"/>
      <c r="CRR43"/>
      <c r="CRS43" s="124"/>
      <c r="CRT43"/>
      <c r="CRU43" s="124"/>
      <c r="CRV43"/>
      <c r="CRW43" s="124"/>
      <c r="CRX43"/>
      <c r="CRY43" s="124"/>
      <c r="CRZ43"/>
      <c r="CSA43" s="124"/>
      <c r="CSB43"/>
      <c r="CSC43" s="124"/>
      <c r="CSD43"/>
      <c r="CSE43" s="124"/>
      <c r="CSF43"/>
      <c r="CSG43" s="124"/>
      <c r="CSH43"/>
      <c r="CSI43" s="124"/>
      <c r="CSJ43"/>
      <c r="CSK43" s="124"/>
      <c r="CSL43"/>
      <c r="CSM43" s="124"/>
      <c r="CSN43"/>
      <c r="CSO43" s="124"/>
      <c r="CSP43"/>
      <c r="CSQ43" s="124"/>
      <c r="CSR43"/>
      <c r="CSS43" s="124"/>
      <c r="CST43"/>
      <c r="CSU43" s="124"/>
      <c r="CSV43"/>
      <c r="CSW43" s="124"/>
      <c r="CSX43"/>
      <c r="CSY43" s="124"/>
      <c r="CSZ43"/>
      <c r="CTA43" s="124"/>
      <c r="CTB43"/>
      <c r="CTC43" s="124"/>
      <c r="CTD43"/>
      <c r="CTE43" s="124"/>
      <c r="CTF43"/>
      <c r="CTG43" s="124"/>
      <c r="CTH43"/>
      <c r="CTI43" s="124"/>
      <c r="CTJ43"/>
      <c r="CTK43" s="124"/>
      <c r="CTL43"/>
      <c r="CTM43" s="124"/>
      <c r="CTN43"/>
      <c r="CTO43" s="124"/>
      <c r="CTP43"/>
      <c r="CTQ43" s="124"/>
      <c r="CTR43"/>
      <c r="CTS43" s="124"/>
      <c r="CTT43"/>
      <c r="CTU43" s="124"/>
      <c r="CTV43"/>
      <c r="CTW43" s="124"/>
      <c r="CTX43"/>
      <c r="CTY43" s="124"/>
      <c r="CTZ43"/>
      <c r="CUA43" s="124"/>
      <c r="CUB43"/>
      <c r="CUC43" s="124"/>
      <c r="CUD43"/>
      <c r="CUE43" s="124"/>
      <c r="CUF43"/>
      <c r="CUG43" s="124"/>
      <c r="CUH43"/>
      <c r="CUI43" s="124"/>
      <c r="CUJ43"/>
      <c r="CUK43" s="124"/>
      <c r="CUL43"/>
      <c r="CUM43" s="124"/>
      <c r="CUN43"/>
      <c r="CUO43" s="124"/>
      <c r="CUP43"/>
      <c r="CUQ43" s="124"/>
      <c r="CUR43"/>
      <c r="CUS43" s="124"/>
      <c r="CUT43"/>
      <c r="CUU43" s="124"/>
      <c r="CUV43"/>
      <c r="CUW43" s="124"/>
      <c r="CUX43"/>
      <c r="CUY43" s="124"/>
      <c r="CUZ43"/>
      <c r="CVA43" s="124"/>
      <c r="CVB43"/>
      <c r="CVC43" s="124"/>
      <c r="CVD43"/>
      <c r="CVE43" s="124"/>
      <c r="CVF43"/>
      <c r="CVG43" s="124"/>
      <c r="CVH43"/>
      <c r="CVI43" s="124"/>
      <c r="CVJ43"/>
      <c r="CVK43" s="124"/>
      <c r="CVL43"/>
      <c r="CVM43" s="124"/>
      <c r="CVN43"/>
      <c r="CVO43" s="124"/>
      <c r="CVP43"/>
      <c r="CVQ43" s="124"/>
      <c r="CVR43"/>
      <c r="CVS43" s="124"/>
      <c r="CVT43"/>
      <c r="CVU43" s="124"/>
      <c r="CVV43"/>
      <c r="CVW43" s="124"/>
      <c r="CVX43"/>
      <c r="CVY43" s="124"/>
      <c r="CVZ43"/>
      <c r="CWA43" s="124"/>
      <c r="CWB43"/>
      <c r="CWC43" s="124"/>
      <c r="CWD43"/>
      <c r="CWE43" s="124"/>
      <c r="CWF43"/>
      <c r="CWG43" s="124"/>
      <c r="CWH43"/>
      <c r="CWI43" s="124"/>
      <c r="CWJ43"/>
      <c r="CWK43" s="124"/>
      <c r="CWL43"/>
      <c r="CWM43" s="124"/>
      <c r="CWN43"/>
      <c r="CWO43" s="124"/>
      <c r="CWP43"/>
      <c r="CWQ43" s="124"/>
      <c r="CWR43"/>
      <c r="CWS43" s="124"/>
      <c r="CWT43"/>
      <c r="CWU43" s="124"/>
      <c r="CWV43"/>
      <c r="CWW43" s="124"/>
      <c r="CWX43"/>
      <c r="CWY43" s="124"/>
      <c r="CWZ43"/>
      <c r="CXA43" s="124"/>
      <c r="CXB43"/>
      <c r="CXC43" s="124"/>
      <c r="CXD43"/>
      <c r="CXE43" s="124"/>
      <c r="CXF43"/>
      <c r="CXG43" s="124"/>
      <c r="CXH43"/>
      <c r="CXI43" s="124"/>
      <c r="CXJ43"/>
      <c r="CXK43" s="124"/>
      <c r="CXL43"/>
      <c r="CXM43" s="124"/>
      <c r="CXN43"/>
      <c r="CXO43" s="124"/>
      <c r="CXP43"/>
      <c r="CXQ43" s="124"/>
      <c r="CXR43"/>
      <c r="CXS43" s="124"/>
      <c r="CXT43"/>
      <c r="CXU43" s="124"/>
      <c r="CXV43"/>
      <c r="CXW43" s="124"/>
      <c r="CXX43"/>
      <c r="CXY43" s="124"/>
      <c r="CXZ43"/>
      <c r="CYA43" s="124"/>
      <c r="CYB43"/>
      <c r="CYC43" s="124"/>
      <c r="CYD43"/>
      <c r="CYE43" s="124"/>
      <c r="CYF43"/>
      <c r="CYG43" s="124"/>
      <c r="CYH43"/>
      <c r="CYI43" s="124"/>
      <c r="CYJ43"/>
      <c r="CYK43" s="124"/>
      <c r="CYL43"/>
      <c r="CYM43" s="124"/>
      <c r="CYN43"/>
      <c r="CYO43" s="124"/>
      <c r="CYP43"/>
      <c r="CYQ43" s="124"/>
      <c r="CYR43"/>
      <c r="CYS43" s="124"/>
      <c r="CYT43"/>
      <c r="CYU43" s="124"/>
      <c r="CYV43"/>
      <c r="CYW43" s="124"/>
      <c r="CYX43"/>
      <c r="CYY43" s="124"/>
      <c r="CYZ43"/>
      <c r="CZA43" s="124"/>
      <c r="CZB43"/>
      <c r="CZC43" s="124"/>
      <c r="CZD43"/>
      <c r="CZE43" s="124"/>
      <c r="CZF43"/>
      <c r="CZG43" s="124"/>
      <c r="CZH43"/>
      <c r="CZI43" s="124"/>
      <c r="CZJ43"/>
      <c r="CZK43" s="124"/>
      <c r="CZL43"/>
      <c r="CZM43" s="124"/>
      <c r="CZN43"/>
      <c r="CZO43" s="124"/>
      <c r="CZP43"/>
      <c r="CZQ43" s="124"/>
      <c r="CZR43"/>
      <c r="CZS43" s="124"/>
      <c r="CZT43"/>
      <c r="CZU43" s="124"/>
      <c r="CZV43"/>
      <c r="CZW43" s="124"/>
      <c r="CZX43"/>
      <c r="CZY43" s="124"/>
      <c r="CZZ43"/>
      <c r="DAA43" s="124"/>
      <c r="DAB43"/>
      <c r="DAC43" s="124"/>
      <c r="DAD43"/>
      <c r="DAE43" s="124"/>
      <c r="DAF43"/>
      <c r="DAG43" s="124"/>
      <c r="DAH43"/>
      <c r="DAI43" s="124"/>
      <c r="DAJ43"/>
      <c r="DAK43" s="124"/>
      <c r="DAL43"/>
      <c r="DAM43" s="124"/>
      <c r="DAN43"/>
      <c r="DAO43" s="124"/>
      <c r="DAP43"/>
      <c r="DAQ43" s="124"/>
      <c r="DAR43"/>
      <c r="DAS43" s="124"/>
      <c r="DAT43"/>
      <c r="DAU43" s="124"/>
      <c r="DAV43"/>
      <c r="DAW43" s="124"/>
      <c r="DAX43"/>
      <c r="DAY43" s="124"/>
      <c r="DAZ43"/>
      <c r="DBA43" s="124"/>
      <c r="DBB43"/>
      <c r="DBC43" s="124"/>
      <c r="DBD43"/>
      <c r="DBE43" s="124"/>
      <c r="DBF43"/>
      <c r="DBG43" s="124"/>
      <c r="DBH43"/>
      <c r="DBI43" s="124"/>
      <c r="DBJ43"/>
      <c r="DBK43" s="124"/>
      <c r="DBL43"/>
      <c r="DBM43" s="124"/>
      <c r="DBN43"/>
      <c r="DBO43" s="124"/>
      <c r="DBP43"/>
      <c r="DBQ43" s="124"/>
      <c r="DBR43"/>
      <c r="DBS43" s="124"/>
      <c r="DBT43"/>
      <c r="DBU43" s="124"/>
      <c r="DBV43"/>
      <c r="DBW43" s="124"/>
      <c r="DBX43"/>
      <c r="DBY43" s="124"/>
      <c r="DBZ43"/>
      <c r="DCA43" s="124"/>
      <c r="DCB43"/>
      <c r="DCC43" s="124"/>
      <c r="DCD43"/>
      <c r="DCE43" s="124"/>
      <c r="DCF43"/>
      <c r="DCG43" s="124"/>
      <c r="DCH43"/>
      <c r="DCI43" s="124"/>
      <c r="DCJ43"/>
      <c r="DCK43" s="124"/>
      <c r="DCL43"/>
      <c r="DCM43" s="124"/>
      <c r="DCN43"/>
      <c r="DCO43" s="124"/>
      <c r="DCP43"/>
      <c r="DCQ43" s="124"/>
      <c r="DCR43"/>
      <c r="DCS43" s="124"/>
      <c r="DCT43"/>
      <c r="DCU43" s="124"/>
      <c r="DCV43"/>
      <c r="DCW43" s="124"/>
      <c r="DCX43"/>
      <c r="DCY43" s="124"/>
      <c r="DCZ43"/>
      <c r="DDA43" s="124"/>
      <c r="DDB43"/>
      <c r="DDC43" s="124"/>
      <c r="DDD43"/>
      <c r="DDE43" s="124"/>
      <c r="DDF43"/>
      <c r="DDG43" s="124"/>
      <c r="DDH43"/>
      <c r="DDI43" s="124"/>
      <c r="DDJ43"/>
      <c r="DDK43" s="124"/>
      <c r="DDL43"/>
      <c r="DDM43" s="124"/>
      <c r="DDN43"/>
      <c r="DDO43" s="124"/>
      <c r="DDP43"/>
      <c r="DDQ43" s="124"/>
      <c r="DDR43"/>
      <c r="DDS43" s="124"/>
      <c r="DDT43"/>
      <c r="DDU43" s="124"/>
      <c r="DDV43"/>
      <c r="DDW43" s="124"/>
      <c r="DDX43"/>
      <c r="DDY43" s="124"/>
      <c r="DDZ43"/>
      <c r="DEA43" s="124"/>
      <c r="DEB43"/>
      <c r="DEC43" s="124"/>
      <c r="DED43"/>
      <c r="DEE43" s="124"/>
      <c r="DEF43"/>
      <c r="DEG43" s="124"/>
      <c r="DEH43"/>
      <c r="DEI43" s="124"/>
      <c r="DEJ43"/>
      <c r="DEK43" s="124"/>
      <c r="DEL43"/>
      <c r="DEM43" s="124"/>
      <c r="DEN43"/>
      <c r="DEO43" s="124"/>
      <c r="DEP43"/>
      <c r="DEQ43" s="124"/>
      <c r="DER43"/>
      <c r="DES43" s="124"/>
      <c r="DET43"/>
      <c r="DEU43" s="124"/>
      <c r="DEV43"/>
      <c r="DEW43" s="124"/>
      <c r="DEX43"/>
      <c r="DEY43" s="124"/>
      <c r="DEZ43"/>
      <c r="DFA43" s="124"/>
      <c r="DFB43"/>
      <c r="DFC43" s="124"/>
      <c r="DFD43"/>
      <c r="DFE43" s="124"/>
      <c r="DFF43"/>
      <c r="DFG43" s="124"/>
      <c r="DFH43"/>
      <c r="DFI43" s="124"/>
      <c r="DFJ43"/>
      <c r="DFK43" s="124"/>
      <c r="DFL43"/>
      <c r="DFM43" s="124"/>
      <c r="DFN43"/>
      <c r="DFO43" s="124"/>
      <c r="DFP43"/>
      <c r="DFQ43" s="124"/>
      <c r="DFR43"/>
      <c r="DFS43" s="124"/>
      <c r="DFT43"/>
      <c r="DFU43" s="124"/>
      <c r="DFV43"/>
      <c r="DFW43" s="124"/>
      <c r="DFX43"/>
      <c r="DFY43" s="124"/>
      <c r="DFZ43"/>
      <c r="DGA43" s="124"/>
      <c r="DGB43"/>
      <c r="DGC43" s="124"/>
      <c r="DGD43"/>
      <c r="DGE43" s="124"/>
      <c r="DGF43"/>
      <c r="DGG43" s="124"/>
      <c r="DGH43"/>
      <c r="DGI43" s="124"/>
      <c r="DGJ43"/>
      <c r="DGK43" s="124"/>
      <c r="DGL43"/>
      <c r="DGM43" s="124"/>
      <c r="DGN43"/>
      <c r="DGO43" s="124"/>
      <c r="DGP43"/>
      <c r="DGQ43" s="124"/>
      <c r="DGR43"/>
      <c r="DGS43" s="124"/>
      <c r="DGT43"/>
      <c r="DGU43" s="124"/>
      <c r="DGV43"/>
      <c r="DGW43" s="124"/>
      <c r="DGX43"/>
      <c r="DGY43" s="124"/>
      <c r="DGZ43"/>
      <c r="DHA43" s="124"/>
      <c r="DHB43"/>
      <c r="DHC43" s="124"/>
      <c r="DHD43"/>
      <c r="DHE43" s="124"/>
      <c r="DHF43"/>
      <c r="DHG43" s="124"/>
      <c r="DHH43"/>
      <c r="DHI43" s="124"/>
      <c r="DHJ43"/>
      <c r="DHK43" s="124"/>
      <c r="DHL43"/>
      <c r="DHM43" s="124"/>
      <c r="DHN43"/>
      <c r="DHO43" s="124"/>
      <c r="DHP43"/>
      <c r="DHQ43" s="124"/>
      <c r="DHR43"/>
      <c r="DHS43" s="124"/>
      <c r="DHT43"/>
      <c r="DHU43" s="124"/>
      <c r="DHV43"/>
      <c r="DHW43" s="124"/>
      <c r="DHX43"/>
      <c r="DHY43" s="124"/>
      <c r="DHZ43"/>
      <c r="DIA43" s="124"/>
      <c r="DIB43"/>
      <c r="DIC43" s="124"/>
      <c r="DID43"/>
      <c r="DIE43" s="124"/>
      <c r="DIF43"/>
      <c r="DIG43" s="124"/>
      <c r="DIH43"/>
      <c r="DII43" s="124"/>
      <c r="DIJ43"/>
      <c r="DIK43" s="124"/>
      <c r="DIL43"/>
      <c r="DIM43" s="124"/>
      <c r="DIN43"/>
      <c r="DIO43" s="124"/>
      <c r="DIP43"/>
      <c r="DIQ43" s="124"/>
      <c r="DIR43"/>
      <c r="DIS43" s="124"/>
      <c r="DIT43"/>
      <c r="DIU43" s="124"/>
      <c r="DIV43"/>
      <c r="DIW43" s="124"/>
      <c r="DIX43"/>
      <c r="DIY43" s="124"/>
      <c r="DIZ43"/>
      <c r="DJA43" s="124"/>
      <c r="DJB43"/>
      <c r="DJC43" s="124"/>
      <c r="DJD43"/>
      <c r="DJE43" s="124"/>
      <c r="DJF43"/>
      <c r="DJG43" s="124"/>
      <c r="DJH43"/>
      <c r="DJI43" s="124"/>
      <c r="DJJ43"/>
      <c r="DJK43" s="124"/>
      <c r="DJL43"/>
      <c r="DJM43" s="124"/>
      <c r="DJN43"/>
      <c r="DJO43" s="124"/>
      <c r="DJP43"/>
      <c r="DJQ43" s="124"/>
      <c r="DJR43"/>
      <c r="DJS43" s="124"/>
      <c r="DJT43"/>
      <c r="DJU43" s="124"/>
      <c r="DJV43"/>
      <c r="DJW43" s="124"/>
      <c r="DJX43"/>
      <c r="DJY43" s="124"/>
      <c r="DJZ43"/>
      <c r="DKA43" s="124"/>
      <c r="DKB43"/>
      <c r="DKC43" s="124"/>
      <c r="DKD43"/>
      <c r="DKE43" s="124"/>
      <c r="DKF43"/>
      <c r="DKG43" s="124"/>
      <c r="DKH43"/>
      <c r="DKI43" s="124"/>
      <c r="DKJ43"/>
      <c r="DKK43" s="124"/>
      <c r="DKL43"/>
      <c r="DKM43" s="124"/>
      <c r="DKN43"/>
      <c r="DKO43" s="124"/>
      <c r="DKP43"/>
      <c r="DKQ43" s="124"/>
      <c r="DKR43"/>
      <c r="DKS43" s="124"/>
      <c r="DKT43"/>
      <c r="DKU43" s="124"/>
      <c r="DKV43"/>
      <c r="DKW43" s="124"/>
      <c r="DKX43"/>
      <c r="DKY43" s="124"/>
      <c r="DKZ43"/>
      <c r="DLA43" s="124"/>
      <c r="DLB43"/>
      <c r="DLC43" s="124"/>
      <c r="DLD43"/>
      <c r="DLE43" s="124"/>
      <c r="DLF43"/>
      <c r="DLG43" s="124"/>
      <c r="DLH43"/>
      <c r="DLI43" s="124"/>
      <c r="DLJ43"/>
      <c r="DLK43" s="124"/>
      <c r="DLL43"/>
      <c r="DLM43" s="124"/>
      <c r="DLN43"/>
      <c r="DLO43" s="124"/>
      <c r="DLP43"/>
      <c r="DLQ43" s="124"/>
      <c r="DLR43"/>
      <c r="DLS43" s="124"/>
      <c r="DLT43"/>
      <c r="DLU43" s="124"/>
      <c r="DLV43"/>
      <c r="DLW43" s="124"/>
      <c r="DLX43"/>
      <c r="DLY43" s="124"/>
      <c r="DLZ43"/>
      <c r="DMA43" s="124"/>
      <c r="DMB43"/>
      <c r="DMC43" s="124"/>
      <c r="DMD43"/>
      <c r="DME43" s="124"/>
      <c r="DMF43"/>
      <c r="DMG43" s="124"/>
      <c r="DMH43"/>
      <c r="DMI43" s="124"/>
      <c r="DMJ43"/>
      <c r="DMK43" s="124"/>
      <c r="DML43"/>
      <c r="DMM43" s="124"/>
      <c r="DMN43"/>
      <c r="DMO43" s="124"/>
      <c r="DMP43"/>
      <c r="DMQ43" s="124"/>
      <c r="DMR43"/>
      <c r="DMS43" s="124"/>
      <c r="DMT43"/>
      <c r="DMU43" s="124"/>
      <c r="DMV43"/>
      <c r="DMW43" s="124"/>
      <c r="DMX43"/>
      <c r="DMY43" s="124"/>
      <c r="DMZ43"/>
      <c r="DNA43" s="124"/>
      <c r="DNB43"/>
      <c r="DNC43" s="124"/>
      <c r="DND43"/>
      <c r="DNE43" s="124"/>
      <c r="DNF43"/>
      <c r="DNG43" s="124"/>
      <c r="DNH43"/>
      <c r="DNI43" s="124"/>
      <c r="DNJ43"/>
      <c r="DNK43" s="124"/>
      <c r="DNL43"/>
      <c r="DNM43" s="124"/>
      <c r="DNN43"/>
      <c r="DNO43" s="124"/>
      <c r="DNP43"/>
      <c r="DNQ43" s="124"/>
      <c r="DNR43"/>
      <c r="DNS43" s="124"/>
      <c r="DNT43"/>
      <c r="DNU43" s="124"/>
      <c r="DNV43"/>
      <c r="DNW43" s="124"/>
      <c r="DNX43"/>
      <c r="DNY43" s="124"/>
      <c r="DNZ43"/>
      <c r="DOA43" s="124"/>
      <c r="DOB43"/>
      <c r="DOC43" s="124"/>
      <c r="DOD43"/>
      <c r="DOE43" s="124"/>
      <c r="DOF43"/>
      <c r="DOG43" s="124"/>
      <c r="DOH43"/>
      <c r="DOI43" s="124"/>
      <c r="DOJ43"/>
      <c r="DOK43" s="124"/>
      <c r="DOL43"/>
      <c r="DOM43" s="124"/>
      <c r="DON43"/>
      <c r="DOO43" s="124"/>
      <c r="DOP43"/>
      <c r="DOQ43" s="124"/>
      <c r="DOR43"/>
      <c r="DOS43" s="124"/>
      <c r="DOT43"/>
      <c r="DOU43" s="124"/>
      <c r="DOV43"/>
      <c r="DOW43" s="124"/>
      <c r="DOX43"/>
      <c r="DOY43" s="124"/>
      <c r="DOZ43"/>
      <c r="DPA43" s="124"/>
      <c r="DPB43"/>
      <c r="DPC43" s="124"/>
      <c r="DPD43"/>
      <c r="DPE43" s="124"/>
      <c r="DPF43"/>
      <c r="DPG43" s="124"/>
      <c r="DPH43"/>
      <c r="DPI43" s="124"/>
      <c r="DPJ43"/>
      <c r="DPK43" s="124"/>
      <c r="DPL43"/>
      <c r="DPM43" s="124"/>
      <c r="DPN43"/>
      <c r="DPO43" s="124"/>
      <c r="DPP43"/>
      <c r="DPQ43" s="124"/>
      <c r="DPR43"/>
      <c r="DPS43" s="124"/>
      <c r="DPT43"/>
      <c r="DPU43" s="124"/>
      <c r="DPV43"/>
      <c r="DPW43" s="124"/>
      <c r="DPX43"/>
      <c r="DPY43" s="124"/>
      <c r="DPZ43"/>
      <c r="DQA43" s="124"/>
      <c r="DQB43"/>
      <c r="DQC43" s="124"/>
      <c r="DQD43"/>
      <c r="DQE43" s="124"/>
      <c r="DQF43"/>
      <c r="DQG43" s="124"/>
      <c r="DQH43"/>
      <c r="DQI43" s="124"/>
      <c r="DQJ43"/>
      <c r="DQK43" s="124"/>
      <c r="DQL43"/>
      <c r="DQM43" s="124"/>
      <c r="DQN43"/>
      <c r="DQO43" s="124"/>
      <c r="DQP43"/>
      <c r="DQQ43" s="124"/>
      <c r="DQR43"/>
      <c r="DQS43" s="124"/>
      <c r="DQT43"/>
      <c r="DQU43" s="124"/>
      <c r="DQV43"/>
      <c r="DQW43" s="124"/>
      <c r="DQX43"/>
      <c r="DQY43" s="124"/>
      <c r="DQZ43"/>
      <c r="DRA43" s="124"/>
      <c r="DRB43"/>
      <c r="DRC43" s="124"/>
      <c r="DRD43"/>
      <c r="DRE43" s="124"/>
      <c r="DRF43"/>
      <c r="DRG43" s="124"/>
      <c r="DRH43"/>
      <c r="DRI43" s="124"/>
      <c r="DRJ43"/>
      <c r="DRK43" s="124"/>
      <c r="DRL43"/>
      <c r="DRM43" s="124"/>
      <c r="DRN43"/>
      <c r="DRO43" s="124"/>
      <c r="DRP43"/>
      <c r="DRQ43" s="124"/>
      <c r="DRR43"/>
      <c r="DRS43" s="124"/>
      <c r="DRT43"/>
      <c r="DRU43" s="124"/>
      <c r="DRV43"/>
      <c r="DRW43" s="124"/>
      <c r="DRX43"/>
      <c r="DRY43" s="124"/>
      <c r="DRZ43"/>
      <c r="DSA43" s="124"/>
      <c r="DSB43"/>
      <c r="DSC43" s="124"/>
      <c r="DSD43"/>
      <c r="DSE43" s="124"/>
      <c r="DSF43"/>
      <c r="DSG43" s="124"/>
      <c r="DSH43"/>
      <c r="DSI43" s="124"/>
      <c r="DSJ43"/>
      <c r="DSK43" s="124"/>
      <c r="DSL43"/>
      <c r="DSM43" s="124"/>
      <c r="DSN43"/>
      <c r="DSO43" s="124"/>
      <c r="DSP43"/>
      <c r="DSQ43" s="124"/>
      <c r="DSR43"/>
      <c r="DSS43" s="124"/>
      <c r="DST43"/>
      <c r="DSU43" s="124"/>
      <c r="DSV43"/>
      <c r="DSW43" s="124"/>
      <c r="DSX43"/>
      <c r="DSY43" s="124"/>
      <c r="DSZ43"/>
      <c r="DTA43" s="124"/>
      <c r="DTB43"/>
      <c r="DTC43" s="124"/>
      <c r="DTD43"/>
      <c r="DTE43" s="124"/>
      <c r="DTF43"/>
      <c r="DTG43" s="124"/>
      <c r="DTH43"/>
      <c r="DTI43" s="124"/>
      <c r="DTJ43"/>
      <c r="DTK43" s="124"/>
      <c r="DTL43"/>
      <c r="DTM43" s="124"/>
      <c r="DTN43"/>
      <c r="DTO43" s="124"/>
      <c r="DTP43"/>
      <c r="DTQ43" s="124"/>
      <c r="DTR43"/>
      <c r="DTS43" s="124"/>
      <c r="DTT43"/>
      <c r="DTU43" s="124"/>
      <c r="DTV43"/>
      <c r="DTW43" s="124"/>
      <c r="DTX43"/>
      <c r="DTY43" s="124"/>
      <c r="DTZ43"/>
      <c r="DUA43" s="124"/>
      <c r="DUB43"/>
      <c r="DUC43" s="124"/>
      <c r="DUD43"/>
      <c r="DUE43" s="124"/>
      <c r="DUF43"/>
      <c r="DUG43" s="124"/>
      <c r="DUH43"/>
      <c r="DUI43" s="124"/>
      <c r="DUJ43"/>
      <c r="DUK43" s="124"/>
      <c r="DUL43"/>
      <c r="DUM43" s="124"/>
      <c r="DUN43"/>
      <c r="DUO43" s="124"/>
      <c r="DUP43"/>
      <c r="DUQ43" s="124"/>
      <c r="DUR43"/>
      <c r="DUS43" s="124"/>
      <c r="DUT43"/>
      <c r="DUU43" s="124"/>
      <c r="DUV43"/>
      <c r="DUW43" s="124"/>
      <c r="DUX43"/>
      <c r="DUY43" s="124"/>
      <c r="DUZ43"/>
      <c r="DVA43" s="124"/>
      <c r="DVB43"/>
      <c r="DVC43" s="124"/>
      <c r="DVD43"/>
      <c r="DVE43" s="124"/>
      <c r="DVF43"/>
      <c r="DVG43" s="124"/>
      <c r="DVH43"/>
      <c r="DVI43" s="124"/>
      <c r="DVJ43"/>
      <c r="DVK43" s="124"/>
      <c r="DVL43"/>
      <c r="DVM43" s="124"/>
      <c r="DVN43"/>
      <c r="DVO43" s="124"/>
      <c r="DVP43"/>
      <c r="DVQ43" s="124"/>
      <c r="DVR43"/>
      <c r="DVS43" s="124"/>
      <c r="DVT43"/>
      <c r="DVU43" s="124"/>
      <c r="DVV43"/>
      <c r="DVW43" s="124"/>
      <c r="DVX43"/>
      <c r="DVY43" s="124"/>
      <c r="DVZ43"/>
      <c r="DWA43" s="124"/>
      <c r="DWB43"/>
      <c r="DWC43" s="124"/>
      <c r="DWD43"/>
      <c r="DWE43" s="124"/>
      <c r="DWF43"/>
      <c r="DWG43" s="124"/>
      <c r="DWH43"/>
      <c r="DWI43" s="124"/>
      <c r="DWJ43"/>
      <c r="DWK43" s="124"/>
      <c r="DWL43"/>
      <c r="DWM43" s="124"/>
      <c r="DWN43"/>
      <c r="DWO43" s="124"/>
      <c r="DWP43"/>
      <c r="DWQ43" s="124"/>
      <c r="DWR43"/>
      <c r="DWS43" s="124"/>
      <c r="DWT43"/>
      <c r="DWU43" s="124"/>
      <c r="DWV43"/>
      <c r="DWW43" s="124"/>
      <c r="DWX43"/>
      <c r="DWY43" s="124"/>
      <c r="DWZ43"/>
      <c r="DXA43" s="124"/>
      <c r="DXB43"/>
      <c r="DXC43" s="124"/>
      <c r="DXD43"/>
      <c r="DXE43" s="124"/>
      <c r="DXF43"/>
      <c r="DXG43" s="124"/>
      <c r="DXH43"/>
      <c r="DXI43" s="124"/>
      <c r="DXJ43"/>
      <c r="DXK43" s="124"/>
      <c r="DXL43"/>
      <c r="DXM43" s="124"/>
      <c r="DXN43"/>
      <c r="DXO43" s="124"/>
      <c r="DXP43"/>
      <c r="DXQ43" s="124"/>
      <c r="DXR43"/>
      <c r="DXS43" s="124"/>
      <c r="DXT43"/>
      <c r="DXU43" s="124"/>
      <c r="DXV43"/>
      <c r="DXW43" s="124"/>
      <c r="DXX43"/>
      <c r="DXY43" s="124"/>
      <c r="DXZ43"/>
      <c r="DYA43" s="124"/>
      <c r="DYB43"/>
      <c r="DYC43" s="124"/>
      <c r="DYD43"/>
      <c r="DYE43" s="124"/>
      <c r="DYF43"/>
      <c r="DYG43" s="124"/>
      <c r="DYH43"/>
      <c r="DYI43" s="124"/>
      <c r="DYJ43"/>
      <c r="DYK43" s="124"/>
      <c r="DYL43"/>
      <c r="DYM43" s="124"/>
      <c r="DYN43"/>
      <c r="DYO43" s="124"/>
      <c r="DYP43"/>
      <c r="DYQ43" s="124"/>
      <c r="DYR43"/>
      <c r="DYS43" s="124"/>
      <c r="DYT43"/>
      <c r="DYU43" s="124"/>
      <c r="DYV43"/>
      <c r="DYW43" s="124"/>
      <c r="DYX43"/>
      <c r="DYY43" s="124"/>
      <c r="DYZ43"/>
      <c r="DZA43" s="124"/>
      <c r="DZB43"/>
      <c r="DZC43" s="124"/>
      <c r="DZD43"/>
      <c r="DZE43" s="124"/>
      <c r="DZF43"/>
      <c r="DZG43" s="124"/>
      <c r="DZH43"/>
      <c r="DZI43" s="124"/>
      <c r="DZJ43"/>
      <c r="DZK43" s="124"/>
      <c r="DZL43"/>
      <c r="DZM43" s="124"/>
      <c r="DZN43"/>
      <c r="DZO43" s="124"/>
      <c r="DZP43"/>
      <c r="DZQ43" s="124"/>
      <c r="DZR43"/>
      <c r="DZS43" s="124"/>
      <c r="DZT43"/>
      <c r="DZU43" s="124"/>
      <c r="DZV43"/>
      <c r="DZW43" s="124"/>
      <c r="DZX43"/>
      <c r="DZY43" s="124"/>
      <c r="DZZ43"/>
      <c r="EAA43" s="124"/>
      <c r="EAB43"/>
      <c r="EAC43" s="124"/>
      <c r="EAD43"/>
      <c r="EAE43" s="124"/>
      <c r="EAF43"/>
      <c r="EAG43" s="124"/>
      <c r="EAH43"/>
      <c r="EAI43" s="124"/>
      <c r="EAJ43"/>
      <c r="EAK43" s="124"/>
      <c r="EAL43"/>
      <c r="EAM43" s="124"/>
      <c r="EAN43"/>
      <c r="EAO43" s="124"/>
      <c r="EAP43"/>
      <c r="EAQ43" s="124"/>
      <c r="EAR43"/>
      <c r="EAS43" s="124"/>
      <c r="EAT43"/>
      <c r="EAU43" s="124"/>
      <c r="EAV43"/>
      <c r="EAW43" s="124"/>
      <c r="EAX43"/>
      <c r="EAY43" s="124"/>
      <c r="EAZ43"/>
      <c r="EBA43" s="124"/>
      <c r="EBB43"/>
      <c r="EBC43" s="124"/>
      <c r="EBD43"/>
      <c r="EBE43" s="124"/>
      <c r="EBF43"/>
      <c r="EBG43" s="124"/>
      <c r="EBH43"/>
      <c r="EBI43" s="124"/>
      <c r="EBJ43"/>
      <c r="EBK43" s="124"/>
      <c r="EBL43"/>
      <c r="EBM43" s="124"/>
      <c r="EBN43"/>
      <c r="EBO43" s="124"/>
      <c r="EBP43"/>
      <c r="EBQ43" s="124"/>
      <c r="EBR43"/>
      <c r="EBS43" s="124"/>
      <c r="EBT43"/>
      <c r="EBU43" s="124"/>
      <c r="EBV43"/>
      <c r="EBW43" s="124"/>
      <c r="EBX43"/>
      <c r="EBY43" s="124"/>
      <c r="EBZ43"/>
      <c r="ECA43" s="124"/>
      <c r="ECB43"/>
      <c r="ECC43" s="124"/>
      <c r="ECD43"/>
      <c r="ECE43" s="124"/>
      <c r="ECF43"/>
      <c r="ECG43" s="124"/>
      <c r="ECH43"/>
      <c r="ECI43" s="124"/>
      <c r="ECJ43"/>
      <c r="ECK43" s="124"/>
      <c r="ECL43"/>
      <c r="ECM43" s="124"/>
      <c r="ECN43"/>
      <c r="ECO43" s="124"/>
      <c r="ECP43"/>
      <c r="ECQ43" s="124"/>
      <c r="ECR43"/>
      <c r="ECS43" s="124"/>
      <c r="ECT43"/>
      <c r="ECU43" s="124"/>
      <c r="ECV43"/>
      <c r="ECW43" s="124"/>
      <c r="ECX43"/>
      <c r="ECY43" s="124"/>
      <c r="ECZ43"/>
      <c r="EDA43" s="124"/>
      <c r="EDB43"/>
      <c r="EDC43" s="124"/>
      <c r="EDD43"/>
      <c r="EDE43" s="124"/>
      <c r="EDF43"/>
      <c r="EDG43" s="124"/>
      <c r="EDH43"/>
      <c r="EDI43" s="124"/>
      <c r="EDJ43"/>
      <c r="EDK43" s="124"/>
      <c r="EDL43"/>
      <c r="EDM43" s="124"/>
      <c r="EDN43"/>
      <c r="EDO43" s="124"/>
      <c r="EDP43"/>
      <c r="EDQ43" s="124"/>
      <c r="EDR43"/>
      <c r="EDS43" s="124"/>
      <c r="EDT43"/>
      <c r="EDU43" s="124"/>
      <c r="EDV43"/>
      <c r="EDW43" s="124"/>
      <c r="EDX43"/>
      <c r="EDY43" s="124"/>
      <c r="EDZ43"/>
      <c r="EEA43" s="124"/>
      <c r="EEB43"/>
      <c r="EEC43" s="124"/>
      <c r="EED43"/>
      <c r="EEE43" s="124"/>
      <c r="EEF43"/>
      <c r="EEG43" s="124"/>
      <c r="EEH43"/>
      <c r="EEI43" s="124"/>
      <c r="EEJ43"/>
      <c r="EEK43" s="124"/>
      <c r="EEL43"/>
      <c r="EEM43" s="124"/>
      <c r="EEN43"/>
      <c r="EEO43" s="124"/>
      <c r="EEP43"/>
      <c r="EEQ43" s="124"/>
      <c r="EER43"/>
      <c r="EES43" s="124"/>
      <c r="EET43"/>
      <c r="EEU43" s="124"/>
      <c r="EEV43"/>
      <c r="EEW43" s="124"/>
      <c r="EEX43"/>
      <c r="EEY43" s="124"/>
      <c r="EEZ43"/>
      <c r="EFA43" s="124"/>
      <c r="EFB43"/>
      <c r="EFC43" s="124"/>
      <c r="EFD43"/>
      <c r="EFE43" s="124"/>
      <c r="EFF43"/>
      <c r="EFG43" s="124"/>
      <c r="EFH43"/>
      <c r="EFI43" s="124"/>
      <c r="EFJ43"/>
      <c r="EFK43" s="124"/>
      <c r="EFL43"/>
      <c r="EFM43" s="124"/>
      <c r="EFN43"/>
      <c r="EFO43" s="124"/>
      <c r="EFP43"/>
      <c r="EFQ43" s="124"/>
      <c r="EFR43"/>
      <c r="EFS43" s="124"/>
      <c r="EFT43"/>
      <c r="EFU43" s="124"/>
      <c r="EFV43"/>
      <c r="EFW43" s="124"/>
      <c r="EFX43"/>
      <c r="EFY43" s="124"/>
      <c r="EFZ43"/>
      <c r="EGA43" s="124"/>
      <c r="EGB43"/>
      <c r="EGC43" s="124"/>
      <c r="EGD43"/>
      <c r="EGE43" s="124"/>
      <c r="EGF43"/>
      <c r="EGG43" s="124"/>
      <c r="EGH43"/>
      <c r="EGI43" s="124"/>
      <c r="EGJ43"/>
      <c r="EGK43" s="124"/>
      <c r="EGL43"/>
      <c r="EGM43" s="124"/>
      <c r="EGN43"/>
      <c r="EGO43" s="124"/>
      <c r="EGP43"/>
      <c r="EGQ43" s="124"/>
      <c r="EGR43"/>
      <c r="EGS43" s="124"/>
      <c r="EGT43"/>
      <c r="EGU43" s="124"/>
      <c r="EGV43"/>
      <c r="EGW43" s="124"/>
      <c r="EGX43"/>
      <c r="EGY43" s="124"/>
      <c r="EGZ43"/>
      <c r="EHA43" s="124"/>
      <c r="EHB43"/>
      <c r="EHC43" s="124"/>
      <c r="EHD43"/>
      <c r="EHE43" s="124"/>
      <c r="EHF43"/>
      <c r="EHG43" s="124"/>
      <c r="EHH43"/>
      <c r="EHI43" s="124"/>
      <c r="EHJ43"/>
      <c r="EHK43" s="124"/>
      <c r="EHL43"/>
      <c r="EHM43" s="124"/>
      <c r="EHN43"/>
      <c r="EHO43" s="124"/>
      <c r="EHP43"/>
      <c r="EHQ43" s="124"/>
      <c r="EHR43"/>
      <c r="EHS43" s="124"/>
      <c r="EHT43"/>
      <c r="EHU43" s="124"/>
      <c r="EHV43"/>
      <c r="EHW43" s="124"/>
      <c r="EHX43"/>
      <c r="EHY43" s="124"/>
      <c r="EHZ43"/>
      <c r="EIA43" s="124"/>
      <c r="EIB43"/>
      <c r="EIC43" s="124"/>
      <c r="EID43"/>
      <c r="EIE43" s="124"/>
      <c r="EIF43"/>
      <c r="EIG43" s="124"/>
      <c r="EIH43"/>
      <c r="EII43" s="124"/>
      <c r="EIJ43"/>
      <c r="EIK43" s="124"/>
      <c r="EIL43"/>
      <c r="EIM43" s="124"/>
      <c r="EIN43"/>
      <c r="EIO43" s="124"/>
      <c r="EIP43"/>
      <c r="EIQ43" s="124"/>
      <c r="EIR43"/>
      <c r="EIS43" s="124"/>
      <c r="EIT43"/>
      <c r="EIU43" s="124"/>
      <c r="EIV43"/>
      <c r="EIW43" s="124"/>
      <c r="EIX43"/>
      <c r="EIY43" s="124"/>
      <c r="EIZ43"/>
      <c r="EJA43" s="124"/>
      <c r="EJB43"/>
      <c r="EJC43" s="124"/>
      <c r="EJD43"/>
      <c r="EJE43" s="124"/>
      <c r="EJF43"/>
      <c r="EJG43" s="124"/>
      <c r="EJH43"/>
      <c r="EJI43" s="124"/>
      <c r="EJJ43"/>
      <c r="EJK43" s="124"/>
      <c r="EJL43"/>
      <c r="EJM43" s="124"/>
      <c r="EJN43"/>
      <c r="EJO43" s="124"/>
      <c r="EJP43"/>
      <c r="EJQ43" s="124"/>
      <c r="EJR43"/>
      <c r="EJS43" s="124"/>
      <c r="EJT43"/>
      <c r="EJU43" s="124"/>
      <c r="EJV43"/>
      <c r="EJW43" s="124"/>
      <c r="EJX43"/>
      <c r="EJY43" s="124"/>
      <c r="EJZ43"/>
      <c r="EKA43" s="124"/>
      <c r="EKB43"/>
      <c r="EKC43" s="124"/>
      <c r="EKD43"/>
      <c r="EKE43" s="124"/>
      <c r="EKF43"/>
      <c r="EKG43" s="124"/>
      <c r="EKH43"/>
      <c r="EKI43" s="124"/>
      <c r="EKJ43"/>
      <c r="EKK43" s="124"/>
      <c r="EKL43"/>
      <c r="EKM43" s="124"/>
      <c r="EKN43"/>
      <c r="EKO43" s="124"/>
      <c r="EKP43"/>
      <c r="EKQ43" s="124"/>
      <c r="EKR43"/>
      <c r="EKS43" s="124"/>
      <c r="EKT43"/>
      <c r="EKU43" s="124"/>
      <c r="EKV43"/>
      <c r="EKW43" s="124"/>
      <c r="EKX43"/>
      <c r="EKY43" s="124"/>
      <c r="EKZ43"/>
      <c r="ELA43" s="124"/>
      <c r="ELB43"/>
      <c r="ELC43" s="124"/>
      <c r="ELD43"/>
      <c r="ELE43" s="124"/>
      <c r="ELF43"/>
      <c r="ELG43" s="124"/>
      <c r="ELH43"/>
      <c r="ELI43" s="124"/>
      <c r="ELJ43"/>
      <c r="ELK43" s="124"/>
      <c r="ELL43"/>
      <c r="ELM43" s="124"/>
      <c r="ELN43"/>
      <c r="ELO43" s="124"/>
      <c r="ELP43"/>
      <c r="ELQ43" s="124"/>
      <c r="ELR43"/>
      <c r="ELS43" s="124"/>
      <c r="ELT43"/>
      <c r="ELU43" s="124"/>
      <c r="ELV43"/>
      <c r="ELW43" s="124"/>
      <c r="ELX43"/>
      <c r="ELY43" s="124"/>
      <c r="ELZ43"/>
      <c r="EMA43" s="124"/>
      <c r="EMB43"/>
      <c r="EMC43" s="124"/>
      <c r="EMD43"/>
      <c r="EME43" s="124"/>
      <c r="EMF43"/>
      <c r="EMG43" s="124"/>
      <c r="EMH43"/>
      <c r="EMI43" s="124"/>
      <c r="EMJ43"/>
      <c r="EMK43" s="124"/>
      <c r="EML43"/>
      <c r="EMM43" s="124"/>
      <c r="EMN43"/>
      <c r="EMO43" s="124"/>
      <c r="EMP43"/>
      <c r="EMQ43" s="124"/>
      <c r="EMR43"/>
      <c r="EMS43" s="124"/>
      <c r="EMT43"/>
      <c r="EMU43" s="124"/>
      <c r="EMV43"/>
      <c r="EMW43" s="124"/>
      <c r="EMX43"/>
      <c r="EMY43" s="124"/>
      <c r="EMZ43"/>
      <c r="ENA43" s="124"/>
      <c r="ENB43"/>
      <c r="ENC43" s="124"/>
      <c r="END43"/>
      <c r="ENE43" s="124"/>
      <c r="ENF43"/>
      <c r="ENG43" s="124"/>
      <c r="ENH43"/>
      <c r="ENI43" s="124"/>
      <c r="ENJ43"/>
      <c r="ENK43" s="124"/>
      <c r="ENL43"/>
      <c r="ENM43" s="124"/>
      <c r="ENN43"/>
      <c r="ENO43" s="124"/>
      <c r="ENP43"/>
      <c r="ENQ43" s="124"/>
      <c r="ENR43"/>
      <c r="ENS43" s="124"/>
      <c r="ENT43"/>
      <c r="ENU43" s="124"/>
      <c r="ENV43"/>
      <c r="ENW43" s="124"/>
      <c r="ENX43"/>
      <c r="ENY43" s="124"/>
      <c r="ENZ43"/>
      <c r="EOA43" s="124"/>
      <c r="EOB43"/>
      <c r="EOC43" s="124"/>
      <c r="EOD43"/>
      <c r="EOE43" s="124"/>
      <c r="EOF43"/>
      <c r="EOG43" s="124"/>
      <c r="EOH43"/>
      <c r="EOI43" s="124"/>
      <c r="EOJ43"/>
      <c r="EOK43" s="124"/>
      <c r="EOL43"/>
      <c r="EOM43" s="124"/>
      <c r="EON43"/>
      <c r="EOO43" s="124"/>
      <c r="EOP43"/>
      <c r="EOQ43" s="124"/>
      <c r="EOR43"/>
      <c r="EOS43" s="124"/>
      <c r="EOT43"/>
      <c r="EOU43" s="124"/>
      <c r="EOV43"/>
      <c r="EOW43" s="124"/>
      <c r="EOX43"/>
      <c r="EOY43" s="124"/>
      <c r="EOZ43"/>
      <c r="EPA43" s="124"/>
      <c r="EPB43"/>
      <c r="EPC43" s="124"/>
      <c r="EPD43"/>
      <c r="EPE43" s="124"/>
      <c r="EPF43"/>
      <c r="EPG43" s="124"/>
      <c r="EPH43"/>
      <c r="EPI43" s="124"/>
      <c r="EPJ43"/>
      <c r="EPK43" s="124"/>
      <c r="EPL43"/>
      <c r="EPM43" s="124"/>
      <c r="EPN43"/>
      <c r="EPO43" s="124"/>
      <c r="EPP43"/>
      <c r="EPQ43" s="124"/>
      <c r="EPR43"/>
      <c r="EPS43" s="124"/>
      <c r="EPT43"/>
      <c r="EPU43" s="124"/>
      <c r="EPV43"/>
      <c r="EPW43" s="124"/>
      <c r="EPX43"/>
      <c r="EPY43" s="124"/>
      <c r="EPZ43"/>
      <c r="EQA43" s="124"/>
      <c r="EQB43"/>
      <c r="EQC43" s="124"/>
      <c r="EQD43"/>
      <c r="EQE43" s="124"/>
      <c r="EQF43"/>
      <c r="EQG43" s="124"/>
      <c r="EQH43"/>
      <c r="EQI43" s="124"/>
      <c r="EQJ43"/>
      <c r="EQK43" s="124"/>
      <c r="EQL43"/>
      <c r="EQM43" s="124"/>
      <c r="EQN43"/>
      <c r="EQO43" s="124"/>
      <c r="EQP43"/>
      <c r="EQQ43" s="124"/>
      <c r="EQR43"/>
      <c r="EQS43" s="124"/>
      <c r="EQT43"/>
      <c r="EQU43" s="124"/>
      <c r="EQV43"/>
      <c r="EQW43" s="124"/>
      <c r="EQX43"/>
      <c r="EQY43" s="124"/>
      <c r="EQZ43"/>
      <c r="ERA43" s="124"/>
      <c r="ERB43"/>
      <c r="ERC43" s="124"/>
      <c r="ERD43"/>
      <c r="ERE43" s="124"/>
      <c r="ERF43"/>
      <c r="ERG43" s="124"/>
      <c r="ERH43"/>
      <c r="ERI43" s="124"/>
      <c r="ERJ43"/>
      <c r="ERK43" s="124"/>
      <c r="ERL43"/>
      <c r="ERM43" s="124"/>
      <c r="ERN43"/>
      <c r="ERO43" s="124"/>
      <c r="ERP43"/>
      <c r="ERQ43" s="124"/>
      <c r="ERR43"/>
      <c r="ERS43" s="124"/>
      <c r="ERT43"/>
      <c r="ERU43" s="124"/>
      <c r="ERV43"/>
      <c r="ERW43" s="124"/>
      <c r="ERX43"/>
      <c r="ERY43" s="124"/>
      <c r="ERZ43"/>
      <c r="ESA43" s="124"/>
      <c r="ESB43"/>
      <c r="ESC43" s="124"/>
      <c r="ESD43"/>
      <c r="ESE43" s="124"/>
      <c r="ESF43"/>
      <c r="ESG43" s="124"/>
      <c r="ESH43"/>
      <c r="ESI43" s="124"/>
      <c r="ESJ43"/>
      <c r="ESK43" s="124"/>
      <c r="ESL43"/>
      <c r="ESM43" s="124"/>
      <c r="ESN43"/>
      <c r="ESO43" s="124"/>
      <c r="ESP43"/>
      <c r="ESQ43" s="124"/>
      <c r="ESR43"/>
      <c r="ESS43" s="124"/>
      <c r="EST43"/>
      <c r="ESU43" s="124"/>
      <c r="ESV43"/>
      <c r="ESW43" s="124"/>
      <c r="ESX43"/>
      <c r="ESY43" s="124"/>
      <c r="ESZ43"/>
      <c r="ETA43" s="124"/>
      <c r="ETB43"/>
      <c r="ETC43" s="124"/>
      <c r="ETD43"/>
      <c r="ETE43" s="124"/>
      <c r="ETF43"/>
      <c r="ETG43" s="124"/>
      <c r="ETH43"/>
      <c r="ETI43" s="124"/>
      <c r="ETJ43"/>
      <c r="ETK43" s="124"/>
      <c r="ETL43"/>
      <c r="ETM43" s="124"/>
      <c r="ETN43"/>
      <c r="ETO43" s="124"/>
      <c r="ETP43"/>
      <c r="ETQ43" s="124"/>
      <c r="ETR43"/>
      <c r="ETS43" s="124"/>
      <c r="ETT43"/>
      <c r="ETU43" s="124"/>
      <c r="ETV43"/>
      <c r="ETW43" s="124"/>
      <c r="ETX43"/>
      <c r="ETY43" s="124"/>
      <c r="ETZ43"/>
      <c r="EUA43" s="124"/>
      <c r="EUB43"/>
      <c r="EUC43" s="124"/>
      <c r="EUD43"/>
      <c r="EUE43" s="124"/>
      <c r="EUF43"/>
      <c r="EUG43" s="124"/>
      <c r="EUH43"/>
      <c r="EUI43" s="124"/>
      <c r="EUJ43"/>
      <c r="EUK43" s="124"/>
      <c r="EUL43"/>
      <c r="EUM43" s="124"/>
      <c r="EUN43"/>
      <c r="EUO43" s="124"/>
      <c r="EUP43"/>
      <c r="EUQ43" s="124"/>
      <c r="EUR43"/>
      <c r="EUS43" s="124"/>
      <c r="EUT43"/>
      <c r="EUU43" s="124"/>
      <c r="EUV43"/>
      <c r="EUW43" s="124"/>
      <c r="EUX43"/>
      <c r="EUY43" s="124"/>
      <c r="EUZ43"/>
      <c r="EVA43" s="124"/>
      <c r="EVB43"/>
      <c r="EVC43" s="124"/>
      <c r="EVD43"/>
      <c r="EVE43" s="124"/>
      <c r="EVF43"/>
      <c r="EVG43" s="124"/>
      <c r="EVH43"/>
      <c r="EVI43" s="124"/>
      <c r="EVJ43"/>
      <c r="EVK43" s="124"/>
      <c r="EVL43"/>
      <c r="EVM43" s="124"/>
      <c r="EVN43"/>
      <c r="EVO43" s="124"/>
      <c r="EVP43"/>
      <c r="EVQ43" s="124"/>
      <c r="EVR43"/>
      <c r="EVS43" s="124"/>
      <c r="EVT43"/>
      <c r="EVU43" s="124"/>
      <c r="EVV43"/>
      <c r="EVW43" s="124"/>
      <c r="EVX43"/>
      <c r="EVY43" s="124"/>
      <c r="EVZ43"/>
      <c r="EWA43" s="124"/>
      <c r="EWB43"/>
      <c r="EWC43" s="124"/>
      <c r="EWD43"/>
      <c r="EWE43" s="124"/>
      <c r="EWF43"/>
      <c r="EWG43" s="124"/>
      <c r="EWH43"/>
      <c r="EWI43" s="124"/>
      <c r="EWJ43"/>
      <c r="EWK43" s="124"/>
      <c r="EWL43"/>
      <c r="EWM43" s="124"/>
      <c r="EWN43"/>
      <c r="EWO43" s="124"/>
      <c r="EWP43"/>
      <c r="EWQ43" s="124"/>
      <c r="EWR43"/>
      <c r="EWS43" s="124"/>
      <c r="EWT43"/>
      <c r="EWU43" s="124"/>
      <c r="EWV43"/>
      <c r="EWW43" s="124"/>
      <c r="EWX43"/>
      <c r="EWY43" s="124"/>
      <c r="EWZ43"/>
      <c r="EXA43" s="124"/>
      <c r="EXB43"/>
      <c r="EXC43" s="124"/>
      <c r="EXD43"/>
      <c r="EXE43" s="124"/>
      <c r="EXF43"/>
      <c r="EXG43" s="124"/>
      <c r="EXH43"/>
      <c r="EXI43" s="124"/>
      <c r="EXJ43"/>
      <c r="EXK43" s="124"/>
      <c r="EXL43"/>
      <c r="EXM43" s="124"/>
      <c r="EXN43"/>
      <c r="EXO43" s="124"/>
      <c r="EXP43"/>
      <c r="EXQ43" s="124"/>
      <c r="EXR43"/>
      <c r="EXS43" s="124"/>
      <c r="EXT43"/>
      <c r="EXU43" s="124"/>
      <c r="EXV43"/>
      <c r="EXW43" s="124"/>
      <c r="EXX43"/>
      <c r="EXY43" s="124"/>
      <c r="EXZ43"/>
      <c r="EYA43" s="124"/>
      <c r="EYB43"/>
      <c r="EYC43" s="124"/>
      <c r="EYD43"/>
      <c r="EYE43" s="124"/>
      <c r="EYF43"/>
      <c r="EYG43" s="124"/>
      <c r="EYH43"/>
      <c r="EYI43" s="124"/>
      <c r="EYJ43"/>
      <c r="EYK43" s="124"/>
      <c r="EYL43"/>
      <c r="EYM43" s="124"/>
      <c r="EYN43"/>
      <c r="EYO43" s="124"/>
      <c r="EYP43"/>
      <c r="EYQ43" s="124"/>
      <c r="EYR43"/>
      <c r="EYS43" s="124"/>
      <c r="EYT43"/>
      <c r="EYU43" s="124"/>
      <c r="EYV43"/>
      <c r="EYW43" s="124"/>
      <c r="EYX43"/>
      <c r="EYY43" s="124"/>
      <c r="EYZ43"/>
      <c r="EZA43" s="124"/>
      <c r="EZB43"/>
      <c r="EZC43" s="124"/>
      <c r="EZD43"/>
      <c r="EZE43" s="124"/>
      <c r="EZF43"/>
      <c r="EZG43" s="124"/>
      <c r="EZH43"/>
      <c r="EZI43" s="124"/>
      <c r="EZJ43"/>
      <c r="EZK43" s="124"/>
      <c r="EZL43"/>
      <c r="EZM43" s="124"/>
      <c r="EZN43"/>
      <c r="EZO43" s="124"/>
      <c r="EZP43"/>
      <c r="EZQ43" s="124"/>
      <c r="EZR43"/>
      <c r="EZS43" s="124"/>
      <c r="EZT43"/>
      <c r="EZU43" s="124"/>
      <c r="EZV43"/>
      <c r="EZW43" s="124"/>
      <c r="EZX43"/>
      <c r="EZY43" s="124"/>
      <c r="EZZ43"/>
      <c r="FAA43" s="124"/>
      <c r="FAB43"/>
      <c r="FAC43" s="124"/>
      <c r="FAD43"/>
      <c r="FAE43" s="124"/>
      <c r="FAF43"/>
      <c r="FAG43" s="124"/>
      <c r="FAH43"/>
      <c r="FAI43" s="124"/>
      <c r="FAJ43"/>
      <c r="FAK43" s="124"/>
      <c r="FAL43"/>
      <c r="FAM43" s="124"/>
      <c r="FAN43"/>
      <c r="FAO43" s="124"/>
      <c r="FAP43"/>
      <c r="FAQ43" s="124"/>
      <c r="FAR43"/>
      <c r="FAS43" s="124"/>
      <c r="FAT43"/>
      <c r="FAU43" s="124"/>
      <c r="FAV43"/>
      <c r="FAW43" s="124"/>
      <c r="FAX43"/>
      <c r="FAY43" s="124"/>
      <c r="FAZ43"/>
      <c r="FBA43" s="124"/>
      <c r="FBB43"/>
      <c r="FBC43" s="124"/>
      <c r="FBD43"/>
      <c r="FBE43" s="124"/>
      <c r="FBF43"/>
      <c r="FBG43" s="124"/>
      <c r="FBH43"/>
      <c r="FBI43" s="124"/>
      <c r="FBJ43"/>
      <c r="FBK43" s="124"/>
      <c r="FBL43"/>
      <c r="FBM43" s="124"/>
      <c r="FBN43"/>
      <c r="FBO43" s="124"/>
      <c r="FBP43"/>
      <c r="FBQ43" s="124"/>
      <c r="FBR43"/>
      <c r="FBS43" s="124"/>
      <c r="FBT43"/>
      <c r="FBU43" s="124"/>
      <c r="FBV43"/>
      <c r="FBW43" s="124"/>
      <c r="FBX43"/>
      <c r="FBY43" s="124"/>
      <c r="FBZ43"/>
      <c r="FCA43" s="124"/>
      <c r="FCB43"/>
      <c r="FCC43" s="124"/>
      <c r="FCD43"/>
      <c r="FCE43" s="124"/>
      <c r="FCF43"/>
      <c r="FCG43" s="124"/>
      <c r="FCH43"/>
      <c r="FCI43" s="124"/>
      <c r="FCJ43"/>
      <c r="FCK43" s="124"/>
      <c r="FCL43"/>
      <c r="FCM43" s="124"/>
      <c r="FCN43"/>
      <c r="FCO43" s="124"/>
      <c r="FCP43"/>
      <c r="FCQ43" s="124"/>
      <c r="FCR43"/>
      <c r="FCS43" s="124"/>
      <c r="FCT43"/>
      <c r="FCU43" s="124"/>
      <c r="FCV43"/>
      <c r="FCW43" s="124"/>
      <c r="FCX43"/>
      <c r="FCY43" s="124"/>
      <c r="FCZ43"/>
      <c r="FDA43" s="124"/>
      <c r="FDB43"/>
      <c r="FDC43" s="124"/>
      <c r="FDD43"/>
      <c r="FDE43" s="124"/>
      <c r="FDF43"/>
      <c r="FDG43" s="124"/>
      <c r="FDH43"/>
      <c r="FDI43" s="124"/>
      <c r="FDJ43"/>
      <c r="FDK43" s="124"/>
      <c r="FDL43"/>
      <c r="FDM43" s="124"/>
      <c r="FDN43"/>
      <c r="FDO43" s="124"/>
      <c r="FDP43"/>
      <c r="FDQ43" s="124"/>
      <c r="FDR43"/>
      <c r="FDS43" s="124"/>
      <c r="FDT43"/>
      <c r="FDU43" s="124"/>
      <c r="FDV43"/>
      <c r="FDW43" s="124"/>
      <c r="FDX43"/>
      <c r="FDY43" s="124"/>
      <c r="FDZ43"/>
      <c r="FEA43" s="124"/>
      <c r="FEB43"/>
      <c r="FEC43" s="124"/>
      <c r="FED43"/>
      <c r="FEE43" s="124"/>
      <c r="FEF43"/>
      <c r="FEG43" s="124"/>
      <c r="FEH43"/>
      <c r="FEI43" s="124"/>
      <c r="FEJ43"/>
      <c r="FEK43" s="124"/>
      <c r="FEL43"/>
      <c r="FEM43" s="124"/>
      <c r="FEN43"/>
      <c r="FEO43" s="124"/>
      <c r="FEP43"/>
      <c r="FEQ43" s="124"/>
      <c r="FER43"/>
      <c r="FES43" s="124"/>
      <c r="FET43"/>
      <c r="FEU43" s="124"/>
      <c r="FEV43"/>
      <c r="FEW43" s="124"/>
      <c r="FEX43"/>
      <c r="FEY43" s="124"/>
      <c r="FEZ43"/>
      <c r="FFA43" s="124"/>
      <c r="FFB43"/>
      <c r="FFC43" s="124"/>
      <c r="FFD43"/>
      <c r="FFE43" s="124"/>
      <c r="FFF43"/>
      <c r="FFG43" s="124"/>
      <c r="FFH43"/>
      <c r="FFI43" s="124"/>
      <c r="FFJ43"/>
      <c r="FFK43" s="124"/>
      <c r="FFL43"/>
      <c r="FFM43" s="124"/>
      <c r="FFN43"/>
      <c r="FFO43" s="124"/>
      <c r="FFP43"/>
      <c r="FFQ43" s="124"/>
      <c r="FFR43"/>
      <c r="FFS43" s="124"/>
      <c r="FFT43"/>
      <c r="FFU43" s="124"/>
      <c r="FFV43"/>
      <c r="FFW43" s="124"/>
      <c r="FFX43"/>
      <c r="FFY43" s="124"/>
      <c r="FFZ43"/>
      <c r="FGA43" s="124"/>
      <c r="FGB43"/>
      <c r="FGC43" s="124"/>
      <c r="FGD43"/>
      <c r="FGE43" s="124"/>
      <c r="FGF43"/>
      <c r="FGG43" s="124"/>
      <c r="FGH43"/>
      <c r="FGI43" s="124"/>
      <c r="FGJ43"/>
      <c r="FGK43" s="124"/>
      <c r="FGL43"/>
      <c r="FGM43" s="124"/>
      <c r="FGN43"/>
      <c r="FGO43" s="124"/>
      <c r="FGP43"/>
      <c r="FGQ43" s="124"/>
      <c r="FGR43"/>
      <c r="FGS43" s="124"/>
      <c r="FGT43"/>
      <c r="FGU43" s="124"/>
      <c r="FGV43"/>
      <c r="FGW43" s="124"/>
      <c r="FGX43"/>
      <c r="FGY43" s="124"/>
      <c r="FGZ43"/>
      <c r="FHA43" s="124"/>
      <c r="FHB43"/>
      <c r="FHC43" s="124"/>
      <c r="FHD43"/>
      <c r="FHE43" s="124"/>
      <c r="FHF43"/>
      <c r="FHG43" s="124"/>
      <c r="FHH43"/>
      <c r="FHI43" s="124"/>
      <c r="FHJ43"/>
      <c r="FHK43" s="124"/>
      <c r="FHL43"/>
      <c r="FHM43" s="124"/>
      <c r="FHN43"/>
      <c r="FHO43" s="124"/>
      <c r="FHP43"/>
      <c r="FHQ43" s="124"/>
      <c r="FHR43"/>
      <c r="FHS43" s="124"/>
      <c r="FHT43"/>
      <c r="FHU43" s="124"/>
      <c r="FHV43"/>
      <c r="FHW43" s="124"/>
      <c r="FHX43"/>
      <c r="FHY43" s="124"/>
      <c r="FHZ43"/>
      <c r="FIA43" s="124"/>
      <c r="FIB43"/>
      <c r="FIC43" s="124"/>
      <c r="FID43"/>
      <c r="FIE43" s="124"/>
      <c r="FIF43"/>
      <c r="FIG43" s="124"/>
      <c r="FIH43"/>
      <c r="FII43" s="124"/>
      <c r="FIJ43"/>
      <c r="FIK43" s="124"/>
      <c r="FIL43"/>
      <c r="FIM43" s="124"/>
      <c r="FIN43"/>
      <c r="FIO43" s="124"/>
      <c r="FIP43"/>
      <c r="FIQ43" s="124"/>
      <c r="FIR43"/>
      <c r="FIS43" s="124"/>
      <c r="FIT43"/>
      <c r="FIU43" s="124"/>
      <c r="FIV43"/>
      <c r="FIW43" s="124"/>
      <c r="FIX43"/>
      <c r="FIY43" s="124"/>
      <c r="FIZ43"/>
      <c r="FJA43" s="124"/>
      <c r="FJB43"/>
      <c r="FJC43" s="124"/>
      <c r="FJD43"/>
      <c r="FJE43" s="124"/>
      <c r="FJF43"/>
      <c r="FJG43" s="124"/>
      <c r="FJH43"/>
      <c r="FJI43" s="124"/>
      <c r="FJJ43"/>
      <c r="FJK43" s="124"/>
      <c r="FJL43"/>
      <c r="FJM43" s="124"/>
      <c r="FJN43"/>
      <c r="FJO43" s="124"/>
      <c r="FJP43"/>
      <c r="FJQ43" s="124"/>
      <c r="FJR43"/>
      <c r="FJS43" s="124"/>
      <c r="FJT43"/>
      <c r="FJU43" s="124"/>
      <c r="FJV43"/>
      <c r="FJW43" s="124"/>
      <c r="FJX43"/>
      <c r="FJY43" s="124"/>
      <c r="FJZ43"/>
      <c r="FKA43" s="124"/>
      <c r="FKB43"/>
      <c r="FKC43" s="124"/>
      <c r="FKD43"/>
      <c r="FKE43" s="124"/>
      <c r="FKF43"/>
      <c r="FKG43" s="124"/>
      <c r="FKH43"/>
      <c r="FKI43" s="124"/>
      <c r="FKJ43"/>
      <c r="FKK43" s="124"/>
      <c r="FKL43"/>
      <c r="FKM43" s="124"/>
      <c r="FKN43"/>
      <c r="FKO43" s="124"/>
      <c r="FKP43"/>
      <c r="FKQ43" s="124"/>
      <c r="FKR43"/>
      <c r="FKS43" s="124"/>
      <c r="FKT43"/>
      <c r="FKU43" s="124"/>
      <c r="FKV43"/>
      <c r="FKW43" s="124"/>
      <c r="FKX43"/>
      <c r="FKY43" s="124"/>
      <c r="FKZ43"/>
      <c r="FLA43" s="124"/>
      <c r="FLB43"/>
      <c r="FLC43" s="124"/>
      <c r="FLD43"/>
      <c r="FLE43" s="124"/>
      <c r="FLF43"/>
      <c r="FLG43" s="124"/>
      <c r="FLH43"/>
      <c r="FLI43" s="124"/>
      <c r="FLJ43"/>
      <c r="FLK43" s="124"/>
      <c r="FLL43"/>
      <c r="FLM43" s="124"/>
      <c r="FLN43"/>
      <c r="FLO43" s="124"/>
      <c r="FLP43"/>
      <c r="FLQ43" s="124"/>
      <c r="FLR43"/>
      <c r="FLS43" s="124"/>
      <c r="FLT43"/>
      <c r="FLU43" s="124"/>
      <c r="FLV43"/>
      <c r="FLW43" s="124"/>
      <c r="FLX43"/>
      <c r="FLY43" s="124"/>
      <c r="FLZ43"/>
      <c r="FMA43" s="124"/>
      <c r="FMB43"/>
      <c r="FMC43" s="124"/>
      <c r="FMD43"/>
      <c r="FME43" s="124"/>
      <c r="FMF43"/>
      <c r="FMG43" s="124"/>
      <c r="FMH43"/>
      <c r="FMI43" s="124"/>
      <c r="FMJ43"/>
      <c r="FMK43" s="124"/>
      <c r="FML43"/>
      <c r="FMM43" s="124"/>
      <c r="FMN43"/>
      <c r="FMO43" s="124"/>
      <c r="FMP43"/>
      <c r="FMQ43" s="124"/>
      <c r="FMR43"/>
      <c r="FMS43" s="124"/>
      <c r="FMT43"/>
      <c r="FMU43" s="124"/>
      <c r="FMV43"/>
      <c r="FMW43" s="124"/>
      <c r="FMX43"/>
      <c r="FMY43" s="124"/>
      <c r="FMZ43"/>
      <c r="FNA43" s="124"/>
      <c r="FNB43"/>
      <c r="FNC43" s="124"/>
      <c r="FND43"/>
      <c r="FNE43" s="124"/>
      <c r="FNF43"/>
      <c r="FNG43" s="124"/>
      <c r="FNH43"/>
      <c r="FNI43" s="124"/>
      <c r="FNJ43"/>
      <c r="FNK43" s="124"/>
      <c r="FNL43"/>
      <c r="FNM43" s="124"/>
      <c r="FNN43"/>
      <c r="FNO43" s="124"/>
      <c r="FNP43"/>
      <c r="FNQ43" s="124"/>
      <c r="FNR43"/>
      <c r="FNS43" s="124"/>
      <c r="FNT43"/>
      <c r="FNU43" s="124"/>
      <c r="FNV43"/>
      <c r="FNW43" s="124"/>
      <c r="FNX43"/>
      <c r="FNY43" s="124"/>
      <c r="FNZ43"/>
      <c r="FOA43" s="124"/>
      <c r="FOB43"/>
      <c r="FOC43" s="124"/>
      <c r="FOD43"/>
      <c r="FOE43" s="124"/>
      <c r="FOF43"/>
      <c r="FOG43" s="124"/>
      <c r="FOH43"/>
      <c r="FOI43" s="124"/>
      <c r="FOJ43"/>
      <c r="FOK43" s="124"/>
      <c r="FOL43"/>
      <c r="FOM43" s="124"/>
      <c r="FON43"/>
      <c r="FOO43" s="124"/>
      <c r="FOP43"/>
      <c r="FOQ43" s="124"/>
      <c r="FOR43"/>
      <c r="FOS43" s="124"/>
      <c r="FOT43"/>
      <c r="FOU43" s="124"/>
      <c r="FOV43"/>
      <c r="FOW43" s="124"/>
      <c r="FOX43"/>
      <c r="FOY43" s="124"/>
      <c r="FOZ43"/>
      <c r="FPA43" s="124"/>
      <c r="FPB43"/>
      <c r="FPC43" s="124"/>
      <c r="FPD43"/>
      <c r="FPE43" s="124"/>
      <c r="FPF43"/>
      <c r="FPG43" s="124"/>
      <c r="FPH43"/>
      <c r="FPI43" s="124"/>
      <c r="FPJ43"/>
      <c r="FPK43" s="124"/>
      <c r="FPL43"/>
      <c r="FPM43" s="124"/>
      <c r="FPN43"/>
      <c r="FPO43" s="124"/>
      <c r="FPP43"/>
      <c r="FPQ43" s="124"/>
      <c r="FPR43"/>
      <c r="FPS43" s="124"/>
      <c r="FPT43"/>
      <c r="FPU43" s="124"/>
      <c r="FPV43"/>
      <c r="FPW43" s="124"/>
      <c r="FPX43"/>
      <c r="FPY43" s="124"/>
      <c r="FPZ43"/>
      <c r="FQA43" s="124"/>
      <c r="FQB43"/>
      <c r="FQC43" s="124"/>
      <c r="FQD43"/>
      <c r="FQE43" s="124"/>
      <c r="FQF43"/>
      <c r="FQG43" s="124"/>
      <c r="FQH43"/>
      <c r="FQI43" s="124"/>
      <c r="FQJ43"/>
      <c r="FQK43" s="124"/>
      <c r="FQL43"/>
      <c r="FQM43" s="124"/>
      <c r="FQN43"/>
      <c r="FQO43" s="124"/>
      <c r="FQP43"/>
      <c r="FQQ43" s="124"/>
      <c r="FQR43"/>
      <c r="FQS43" s="124"/>
      <c r="FQT43"/>
      <c r="FQU43" s="124"/>
      <c r="FQV43"/>
      <c r="FQW43" s="124"/>
      <c r="FQX43"/>
      <c r="FQY43" s="124"/>
      <c r="FQZ43"/>
      <c r="FRA43" s="124"/>
      <c r="FRB43"/>
      <c r="FRC43" s="124"/>
      <c r="FRD43"/>
      <c r="FRE43" s="124"/>
      <c r="FRF43"/>
      <c r="FRG43" s="124"/>
      <c r="FRH43"/>
      <c r="FRI43" s="124"/>
      <c r="FRJ43"/>
      <c r="FRK43" s="124"/>
      <c r="FRL43"/>
      <c r="FRM43" s="124"/>
      <c r="FRN43"/>
      <c r="FRO43" s="124"/>
      <c r="FRP43"/>
      <c r="FRQ43" s="124"/>
      <c r="FRR43"/>
      <c r="FRS43" s="124"/>
      <c r="FRT43"/>
      <c r="FRU43" s="124"/>
      <c r="FRV43"/>
      <c r="FRW43" s="124"/>
      <c r="FRX43"/>
      <c r="FRY43" s="124"/>
      <c r="FRZ43"/>
      <c r="FSA43" s="124"/>
      <c r="FSB43"/>
      <c r="FSC43" s="124"/>
      <c r="FSD43"/>
      <c r="FSE43" s="124"/>
      <c r="FSF43"/>
      <c r="FSG43" s="124"/>
      <c r="FSH43"/>
      <c r="FSI43" s="124"/>
      <c r="FSJ43"/>
      <c r="FSK43" s="124"/>
      <c r="FSL43"/>
      <c r="FSM43" s="124"/>
      <c r="FSN43"/>
      <c r="FSO43" s="124"/>
      <c r="FSP43"/>
      <c r="FSQ43" s="124"/>
      <c r="FSR43"/>
      <c r="FSS43" s="124"/>
      <c r="FST43"/>
      <c r="FSU43" s="124"/>
      <c r="FSV43"/>
      <c r="FSW43" s="124"/>
      <c r="FSX43"/>
      <c r="FSY43" s="124"/>
      <c r="FSZ43"/>
      <c r="FTA43" s="124"/>
      <c r="FTB43"/>
      <c r="FTC43" s="124"/>
      <c r="FTD43"/>
      <c r="FTE43" s="124"/>
      <c r="FTF43"/>
      <c r="FTG43" s="124"/>
      <c r="FTH43"/>
      <c r="FTI43" s="124"/>
      <c r="FTJ43"/>
      <c r="FTK43" s="124"/>
      <c r="FTL43"/>
      <c r="FTM43" s="124"/>
      <c r="FTN43"/>
      <c r="FTO43" s="124"/>
      <c r="FTP43"/>
      <c r="FTQ43" s="124"/>
      <c r="FTR43"/>
      <c r="FTS43" s="124"/>
      <c r="FTT43"/>
      <c r="FTU43" s="124"/>
      <c r="FTV43"/>
      <c r="FTW43" s="124"/>
      <c r="FTX43"/>
      <c r="FTY43" s="124"/>
      <c r="FTZ43"/>
      <c r="FUA43" s="124"/>
      <c r="FUB43"/>
      <c r="FUC43" s="124"/>
      <c r="FUD43"/>
      <c r="FUE43" s="124"/>
      <c r="FUF43"/>
      <c r="FUG43" s="124"/>
      <c r="FUH43"/>
      <c r="FUI43" s="124"/>
      <c r="FUJ43"/>
      <c r="FUK43" s="124"/>
      <c r="FUL43"/>
      <c r="FUM43" s="124"/>
      <c r="FUN43"/>
      <c r="FUO43" s="124"/>
      <c r="FUP43"/>
      <c r="FUQ43" s="124"/>
      <c r="FUR43"/>
      <c r="FUS43" s="124"/>
      <c r="FUT43"/>
      <c r="FUU43" s="124"/>
      <c r="FUV43"/>
      <c r="FUW43" s="124"/>
      <c r="FUX43"/>
      <c r="FUY43" s="124"/>
      <c r="FUZ43"/>
      <c r="FVA43" s="124"/>
      <c r="FVB43"/>
      <c r="FVC43" s="124"/>
      <c r="FVD43"/>
      <c r="FVE43" s="124"/>
      <c r="FVF43"/>
      <c r="FVG43" s="124"/>
      <c r="FVH43"/>
      <c r="FVI43" s="124"/>
      <c r="FVJ43"/>
      <c r="FVK43" s="124"/>
      <c r="FVL43"/>
      <c r="FVM43" s="124"/>
      <c r="FVN43"/>
      <c r="FVO43" s="124"/>
      <c r="FVP43"/>
      <c r="FVQ43" s="124"/>
      <c r="FVR43"/>
      <c r="FVS43" s="124"/>
      <c r="FVT43"/>
      <c r="FVU43" s="124"/>
      <c r="FVV43"/>
      <c r="FVW43" s="124"/>
      <c r="FVX43"/>
      <c r="FVY43" s="124"/>
      <c r="FVZ43"/>
      <c r="FWA43" s="124"/>
      <c r="FWB43"/>
      <c r="FWC43" s="124"/>
      <c r="FWD43"/>
      <c r="FWE43" s="124"/>
      <c r="FWF43"/>
      <c r="FWG43" s="124"/>
      <c r="FWH43"/>
      <c r="FWI43" s="124"/>
      <c r="FWJ43"/>
      <c r="FWK43" s="124"/>
      <c r="FWL43"/>
      <c r="FWM43" s="124"/>
      <c r="FWN43"/>
      <c r="FWO43" s="124"/>
      <c r="FWP43"/>
      <c r="FWQ43" s="124"/>
      <c r="FWR43"/>
      <c r="FWS43" s="124"/>
      <c r="FWT43"/>
      <c r="FWU43" s="124"/>
      <c r="FWV43"/>
      <c r="FWW43" s="124"/>
      <c r="FWX43"/>
      <c r="FWY43" s="124"/>
      <c r="FWZ43"/>
      <c r="FXA43" s="124"/>
      <c r="FXB43"/>
      <c r="FXC43" s="124"/>
      <c r="FXD43"/>
      <c r="FXE43" s="124"/>
      <c r="FXF43"/>
      <c r="FXG43" s="124"/>
      <c r="FXH43"/>
      <c r="FXI43" s="124"/>
      <c r="FXJ43"/>
      <c r="FXK43" s="124"/>
      <c r="FXL43"/>
      <c r="FXM43" s="124"/>
      <c r="FXN43"/>
      <c r="FXO43" s="124"/>
      <c r="FXP43"/>
      <c r="FXQ43" s="124"/>
      <c r="FXR43"/>
      <c r="FXS43" s="124"/>
      <c r="FXT43"/>
      <c r="FXU43" s="124"/>
      <c r="FXV43"/>
      <c r="FXW43" s="124"/>
      <c r="FXX43"/>
      <c r="FXY43" s="124"/>
      <c r="FXZ43"/>
      <c r="FYA43" s="124"/>
      <c r="FYB43"/>
      <c r="FYC43" s="124"/>
      <c r="FYD43"/>
      <c r="FYE43" s="124"/>
      <c r="FYF43"/>
      <c r="FYG43" s="124"/>
      <c r="FYH43"/>
      <c r="FYI43" s="124"/>
      <c r="FYJ43"/>
      <c r="FYK43" s="124"/>
      <c r="FYL43"/>
      <c r="FYM43" s="124"/>
      <c r="FYN43"/>
      <c r="FYO43" s="124"/>
      <c r="FYP43"/>
      <c r="FYQ43" s="124"/>
      <c r="FYR43"/>
      <c r="FYS43" s="124"/>
      <c r="FYT43"/>
      <c r="FYU43" s="124"/>
      <c r="FYV43"/>
      <c r="FYW43" s="124"/>
      <c r="FYX43"/>
      <c r="FYY43" s="124"/>
      <c r="FYZ43"/>
      <c r="FZA43" s="124"/>
      <c r="FZB43"/>
      <c r="FZC43" s="124"/>
      <c r="FZD43"/>
      <c r="FZE43" s="124"/>
      <c r="FZF43"/>
      <c r="FZG43" s="124"/>
      <c r="FZH43"/>
      <c r="FZI43" s="124"/>
      <c r="FZJ43"/>
      <c r="FZK43" s="124"/>
      <c r="FZL43"/>
      <c r="FZM43" s="124"/>
      <c r="FZN43"/>
      <c r="FZO43" s="124"/>
      <c r="FZP43"/>
      <c r="FZQ43" s="124"/>
      <c r="FZR43"/>
      <c r="FZS43" s="124"/>
      <c r="FZT43"/>
      <c r="FZU43" s="124"/>
      <c r="FZV43"/>
      <c r="FZW43" s="124"/>
      <c r="FZX43"/>
      <c r="FZY43" s="124"/>
      <c r="FZZ43"/>
      <c r="GAA43" s="124"/>
      <c r="GAB43"/>
      <c r="GAC43" s="124"/>
      <c r="GAD43"/>
      <c r="GAE43" s="124"/>
      <c r="GAF43"/>
      <c r="GAG43" s="124"/>
      <c r="GAH43"/>
      <c r="GAI43" s="124"/>
      <c r="GAJ43"/>
      <c r="GAK43" s="124"/>
      <c r="GAL43"/>
      <c r="GAM43" s="124"/>
      <c r="GAN43"/>
      <c r="GAO43" s="124"/>
      <c r="GAP43"/>
      <c r="GAQ43" s="124"/>
      <c r="GAR43"/>
      <c r="GAS43" s="124"/>
      <c r="GAT43"/>
      <c r="GAU43" s="124"/>
      <c r="GAV43"/>
      <c r="GAW43" s="124"/>
      <c r="GAX43"/>
      <c r="GAY43" s="124"/>
      <c r="GAZ43"/>
      <c r="GBA43" s="124"/>
      <c r="GBB43"/>
      <c r="GBC43" s="124"/>
      <c r="GBD43"/>
      <c r="GBE43" s="124"/>
      <c r="GBF43"/>
      <c r="GBG43" s="124"/>
      <c r="GBH43"/>
      <c r="GBI43" s="124"/>
      <c r="GBJ43"/>
      <c r="GBK43" s="124"/>
      <c r="GBL43"/>
      <c r="GBM43" s="124"/>
      <c r="GBN43"/>
      <c r="GBO43" s="124"/>
      <c r="GBP43"/>
      <c r="GBQ43" s="124"/>
      <c r="GBR43"/>
      <c r="GBS43" s="124"/>
      <c r="GBT43"/>
      <c r="GBU43" s="124"/>
      <c r="GBV43"/>
      <c r="GBW43" s="124"/>
      <c r="GBX43"/>
      <c r="GBY43" s="124"/>
      <c r="GBZ43"/>
      <c r="GCA43" s="124"/>
      <c r="GCB43"/>
      <c r="GCC43" s="124"/>
      <c r="GCD43"/>
      <c r="GCE43" s="124"/>
      <c r="GCF43"/>
      <c r="GCG43" s="124"/>
      <c r="GCH43"/>
      <c r="GCI43" s="124"/>
      <c r="GCJ43"/>
      <c r="GCK43" s="124"/>
      <c r="GCL43"/>
      <c r="GCM43" s="124"/>
      <c r="GCN43"/>
      <c r="GCO43" s="124"/>
      <c r="GCP43"/>
      <c r="GCQ43" s="124"/>
      <c r="GCR43"/>
      <c r="GCS43" s="124"/>
      <c r="GCT43"/>
      <c r="GCU43" s="124"/>
      <c r="GCV43"/>
      <c r="GCW43" s="124"/>
      <c r="GCX43"/>
      <c r="GCY43" s="124"/>
      <c r="GCZ43"/>
      <c r="GDA43" s="124"/>
      <c r="GDB43"/>
      <c r="GDC43" s="124"/>
      <c r="GDD43"/>
      <c r="GDE43" s="124"/>
      <c r="GDF43"/>
      <c r="GDG43" s="124"/>
      <c r="GDH43"/>
      <c r="GDI43" s="124"/>
      <c r="GDJ43"/>
      <c r="GDK43" s="124"/>
      <c r="GDL43"/>
      <c r="GDM43" s="124"/>
      <c r="GDN43"/>
      <c r="GDO43" s="124"/>
      <c r="GDP43"/>
      <c r="GDQ43" s="124"/>
      <c r="GDR43"/>
      <c r="GDS43" s="124"/>
      <c r="GDT43"/>
      <c r="GDU43" s="124"/>
      <c r="GDV43"/>
      <c r="GDW43" s="124"/>
      <c r="GDX43"/>
      <c r="GDY43" s="124"/>
      <c r="GDZ43"/>
      <c r="GEA43" s="124"/>
      <c r="GEB43"/>
      <c r="GEC43" s="124"/>
      <c r="GED43"/>
      <c r="GEE43" s="124"/>
      <c r="GEF43"/>
      <c r="GEG43" s="124"/>
      <c r="GEH43"/>
      <c r="GEI43" s="124"/>
      <c r="GEJ43"/>
      <c r="GEK43" s="124"/>
      <c r="GEL43"/>
      <c r="GEM43" s="124"/>
      <c r="GEN43"/>
      <c r="GEO43" s="124"/>
      <c r="GEP43"/>
      <c r="GEQ43" s="124"/>
      <c r="GER43"/>
      <c r="GES43" s="124"/>
      <c r="GET43"/>
      <c r="GEU43" s="124"/>
      <c r="GEV43"/>
      <c r="GEW43" s="124"/>
      <c r="GEX43"/>
      <c r="GEY43" s="124"/>
      <c r="GEZ43"/>
      <c r="GFA43" s="124"/>
      <c r="GFB43"/>
      <c r="GFC43" s="124"/>
      <c r="GFD43"/>
      <c r="GFE43" s="124"/>
      <c r="GFF43"/>
      <c r="GFG43" s="124"/>
      <c r="GFH43"/>
      <c r="GFI43" s="124"/>
      <c r="GFJ43"/>
      <c r="GFK43" s="124"/>
      <c r="GFL43"/>
      <c r="GFM43" s="124"/>
      <c r="GFN43"/>
      <c r="GFO43" s="124"/>
      <c r="GFP43"/>
      <c r="GFQ43" s="124"/>
      <c r="GFR43"/>
      <c r="GFS43" s="124"/>
      <c r="GFT43"/>
      <c r="GFU43" s="124"/>
      <c r="GFV43"/>
      <c r="GFW43" s="124"/>
      <c r="GFX43"/>
      <c r="GFY43" s="124"/>
      <c r="GFZ43"/>
      <c r="GGA43" s="124"/>
      <c r="GGB43"/>
      <c r="GGC43" s="124"/>
      <c r="GGD43"/>
      <c r="GGE43" s="124"/>
      <c r="GGF43"/>
      <c r="GGG43" s="124"/>
      <c r="GGH43"/>
      <c r="GGI43" s="124"/>
      <c r="GGJ43"/>
      <c r="GGK43" s="124"/>
      <c r="GGL43"/>
      <c r="GGM43" s="124"/>
      <c r="GGN43"/>
      <c r="GGO43" s="124"/>
      <c r="GGP43"/>
      <c r="GGQ43" s="124"/>
      <c r="GGR43"/>
      <c r="GGS43" s="124"/>
      <c r="GGT43"/>
      <c r="GGU43" s="124"/>
      <c r="GGV43"/>
      <c r="GGW43" s="124"/>
      <c r="GGX43"/>
      <c r="GGY43" s="124"/>
      <c r="GGZ43"/>
      <c r="GHA43" s="124"/>
      <c r="GHB43"/>
      <c r="GHC43" s="124"/>
      <c r="GHD43"/>
      <c r="GHE43" s="124"/>
      <c r="GHF43"/>
      <c r="GHG43" s="124"/>
      <c r="GHH43"/>
      <c r="GHI43" s="124"/>
      <c r="GHJ43"/>
      <c r="GHK43" s="124"/>
      <c r="GHL43"/>
      <c r="GHM43" s="124"/>
      <c r="GHN43"/>
      <c r="GHO43" s="124"/>
      <c r="GHP43"/>
      <c r="GHQ43" s="124"/>
      <c r="GHR43"/>
      <c r="GHS43" s="124"/>
      <c r="GHT43"/>
      <c r="GHU43" s="124"/>
      <c r="GHV43"/>
      <c r="GHW43" s="124"/>
      <c r="GHX43"/>
      <c r="GHY43" s="124"/>
      <c r="GHZ43"/>
      <c r="GIA43" s="124"/>
      <c r="GIB43"/>
      <c r="GIC43" s="124"/>
      <c r="GID43"/>
      <c r="GIE43" s="124"/>
      <c r="GIF43"/>
      <c r="GIG43" s="124"/>
      <c r="GIH43"/>
      <c r="GII43" s="124"/>
      <c r="GIJ43"/>
      <c r="GIK43" s="124"/>
      <c r="GIL43"/>
      <c r="GIM43" s="124"/>
      <c r="GIN43"/>
      <c r="GIO43" s="124"/>
      <c r="GIP43"/>
      <c r="GIQ43" s="124"/>
      <c r="GIR43"/>
      <c r="GIS43" s="124"/>
      <c r="GIT43"/>
      <c r="GIU43" s="124"/>
      <c r="GIV43"/>
      <c r="GIW43" s="124"/>
      <c r="GIX43"/>
      <c r="GIY43" s="124"/>
      <c r="GIZ43"/>
      <c r="GJA43" s="124"/>
      <c r="GJB43"/>
      <c r="GJC43" s="124"/>
      <c r="GJD43"/>
      <c r="GJE43" s="124"/>
      <c r="GJF43"/>
      <c r="GJG43" s="124"/>
      <c r="GJH43"/>
      <c r="GJI43" s="124"/>
      <c r="GJJ43"/>
      <c r="GJK43" s="124"/>
      <c r="GJL43"/>
      <c r="GJM43" s="124"/>
      <c r="GJN43"/>
      <c r="GJO43" s="124"/>
      <c r="GJP43"/>
      <c r="GJQ43" s="124"/>
      <c r="GJR43"/>
      <c r="GJS43" s="124"/>
      <c r="GJT43"/>
      <c r="GJU43" s="124"/>
      <c r="GJV43"/>
      <c r="GJW43" s="124"/>
      <c r="GJX43"/>
      <c r="GJY43" s="124"/>
      <c r="GJZ43"/>
      <c r="GKA43" s="124"/>
      <c r="GKB43"/>
      <c r="GKC43" s="124"/>
      <c r="GKD43"/>
      <c r="GKE43" s="124"/>
      <c r="GKF43"/>
      <c r="GKG43" s="124"/>
      <c r="GKH43"/>
      <c r="GKI43" s="124"/>
      <c r="GKJ43"/>
      <c r="GKK43" s="124"/>
      <c r="GKL43"/>
      <c r="GKM43" s="124"/>
      <c r="GKN43"/>
      <c r="GKO43" s="124"/>
      <c r="GKP43"/>
      <c r="GKQ43" s="124"/>
      <c r="GKR43"/>
      <c r="GKS43" s="124"/>
      <c r="GKT43"/>
      <c r="GKU43" s="124"/>
      <c r="GKV43"/>
      <c r="GKW43" s="124"/>
      <c r="GKX43"/>
      <c r="GKY43" s="124"/>
      <c r="GKZ43"/>
      <c r="GLA43" s="124"/>
      <c r="GLB43"/>
      <c r="GLC43" s="124"/>
      <c r="GLD43"/>
      <c r="GLE43" s="124"/>
      <c r="GLF43"/>
      <c r="GLG43" s="124"/>
      <c r="GLH43"/>
      <c r="GLI43" s="124"/>
      <c r="GLJ43"/>
      <c r="GLK43" s="124"/>
      <c r="GLL43"/>
      <c r="GLM43" s="124"/>
      <c r="GLN43"/>
      <c r="GLO43" s="124"/>
      <c r="GLP43"/>
      <c r="GLQ43" s="124"/>
      <c r="GLR43"/>
      <c r="GLS43" s="124"/>
      <c r="GLT43"/>
      <c r="GLU43" s="124"/>
      <c r="GLV43"/>
      <c r="GLW43" s="124"/>
      <c r="GLX43"/>
      <c r="GLY43" s="124"/>
      <c r="GLZ43"/>
      <c r="GMA43" s="124"/>
      <c r="GMB43"/>
      <c r="GMC43" s="124"/>
      <c r="GMD43"/>
      <c r="GME43" s="124"/>
      <c r="GMF43"/>
      <c r="GMG43" s="124"/>
      <c r="GMH43"/>
      <c r="GMI43" s="124"/>
      <c r="GMJ43"/>
      <c r="GMK43" s="124"/>
      <c r="GML43"/>
      <c r="GMM43" s="124"/>
      <c r="GMN43"/>
      <c r="GMO43" s="124"/>
      <c r="GMP43"/>
      <c r="GMQ43" s="124"/>
      <c r="GMR43"/>
      <c r="GMS43" s="124"/>
      <c r="GMT43"/>
      <c r="GMU43" s="124"/>
      <c r="GMV43"/>
      <c r="GMW43" s="124"/>
      <c r="GMX43"/>
      <c r="GMY43" s="124"/>
      <c r="GMZ43"/>
      <c r="GNA43" s="124"/>
      <c r="GNB43"/>
      <c r="GNC43" s="124"/>
      <c r="GND43"/>
      <c r="GNE43" s="124"/>
      <c r="GNF43"/>
      <c r="GNG43" s="124"/>
      <c r="GNH43"/>
      <c r="GNI43" s="124"/>
      <c r="GNJ43"/>
      <c r="GNK43" s="124"/>
      <c r="GNL43"/>
      <c r="GNM43" s="124"/>
      <c r="GNN43"/>
      <c r="GNO43" s="124"/>
      <c r="GNP43"/>
      <c r="GNQ43" s="124"/>
      <c r="GNR43"/>
      <c r="GNS43" s="124"/>
      <c r="GNT43"/>
      <c r="GNU43" s="124"/>
      <c r="GNV43"/>
      <c r="GNW43" s="124"/>
      <c r="GNX43"/>
      <c r="GNY43" s="124"/>
      <c r="GNZ43"/>
      <c r="GOA43" s="124"/>
      <c r="GOB43"/>
      <c r="GOC43" s="124"/>
      <c r="GOD43"/>
      <c r="GOE43" s="124"/>
      <c r="GOF43"/>
      <c r="GOG43" s="124"/>
      <c r="GOH43"/>
      <c r="GOI43" s="124"/>
      <c r="GOJ43"/>
      <c r="GOK43" s="124"/>
      <c r="GOL43"/>
      <c r="GOM43" s="124"/>
      <c r="GON43"/>
      <c r="GOO43" s="124"/>
      <c r="GOP43"/>
      <c r="GOQ43" s="124"/>
      <c r="GOR43"/>
      <c r="GOS43" s="124"/>
      <c r="GOT43"/>
      <c r="GOU43" s="124"/>
      <c r="GOV43"/>
      <c r="GOW43" s="124"/>
      <c r="GOX43"/>
      <c r="GOY43" s="124"/>
      <c r="GOZ43"/>
      <c r="GPA43" s="124"/>
      <c r="GPB43"/>
      <c r="GPC43" s="124"/>
      <c r="GPD43"/>
      <c r="GPE43" s="124"/>
      <c r="GPF43"/>
      <c r="GPG43" s="124"/>
      <c r="GPH43"/>
      <c r="GPI43" s="124"/>
      <c r="GPJ43"/>
      <c r="GPK43" s="124"/>
      <c r="GPL43"/>
      <c r="GPM43" s="124"/>
      <c r="GPN43"/>
      <c r="GPO43" s="124"/>
      <c r="GPP43"/>
      <c r="GPQ43" s="124"/>
      <c r="GPR43"/>
      <c r="GPS43" s="124"/>
      <c r="GPT43"/>
      <c r="GPU43" s="124"/>
      <c r="GPV43"/>
      <c r="GPW43" s="124"/>
      <c r="GPX43"/>
      <c r="GPY43" s="124"/>
      <c r="GPZ43"/>
      <c r="GQA43" s="124"/>
      <c r="GQB43"/>
      <c r="GQC43" s="124"/>
      <c r="GQD43"/>
      <c r="GQE43" s="124"/>
      <c r="GQF43"/>
      <c r="GQG43" s="124"/>
      <c r="GQH43"/>
      <c r="GQI43" s="124"/>
      <c r="GQJ43"/>
      <c r="GQK43" s="124"/>
      <c r="GQL43"/>
      <c r="GQM43" s="124"/>
      <c r="GQN43"/>
      <c r="GQO43" s="124"/>
      <c r="GQP43"/>
      <c r="GQQ43" s="124"/>
      <c r="GQR43"/>
      <c r="GQS43" s="124"/>
      <c r="GQT43"/>
      <c r="GQU43" s="124"/>
      <c r="GQV43"/>
      <c r="GQW43" s="124"/>
      <c r="GQX43"/>
      <c r="GQY43" s="124"/>
      <c r="GQZ43"/>
      <c r="GRA43" s="124"/>
      <c r="GRB43"/>
      <c r="GRC43" s="124"/>
      <c r="GRD43"/>
      <c r="GRE43" s="124"/>
      <c r="GRF43"/>
      <c r="GRG43" s="124"/>
      <c r="GRH43"/>
      <c r="GRI43" s="124"/>
      <c r="GRJ43"/>
      <c r="GRK43" s="124"/>
      <c r="GRL43"/>
      <c r="GRM43" s="124"/>
      <c r="GRN43"/>
      <c r="GRO43" s="124"/>
      <c r="GRP43"/>
      <c r="GRQ43" s="124"/>
      <c r="GRR43"/>
      <c r="GRS43" s="124"/>
      <c r="GRT43"/>
      <c r="GRU43" s="124"/>
      <c r="GRV43"/>
      <c r="GRW43" s="124"/>
      <c r="GRX43"/>
      <c r="GRY43" s="124"/>
      <c r="GRZ43"/>
      <c r="GSA43" s="124"/>
      <c r="GSB43"/>
      <c r="GSC43" s="124"/>
      <c r="GSD43"/>
      <c r="GSE43" s="124"/>
      <c r="GSF43"/>
      <c r="GSG43" s="124"/>
      <c r="GSH43"/>
      <c r="GSI43" s="124"/>
      <c r="GSJ43"/>
      <c r="GSK43" s="124"/>
      <c r="GSL43"/>
      <c r="GSM43" s="124"/>
      <c r="GSN43"/>
      <c r="GSO43" s="124"/>
      <c r="GSP43"/>
      <c r="GSQ43" s="124"/>
      <c r="GSR43"/>
      <c r="GSS43" s="124"/>
      <c r="GST43"/>
      <c r="GSU43" s="124"/>
      <c r="GSV43"/>
      <c r="GSW43" s="124"/>
      <c r="GSX43"/>
      <c r="GSY43" s="124"/>
      <c r="GSZ43"/>
      <c r="GTA43" s="124"/>
      <c r="GTB43"/>
      <c r="GTC43" s="124"/>
      <c r="GTD43"/>
      <c r="GTE43" s="124"/>
      <c r="GTF43"/>
      <c r="GTG43" s="124"/>
      <c r="GTH43"/>
      <c r="GTI43" s="124"/>
      <c r="GTJ43"/>
      <c r="GTK43" s="124"/>
      <c r="GTL43"/>
      <c r="GTM43" s="124"/>
      <c r="GTN43"/>
      <c r="GTO43" s="124"/>
      <c r="GTP43"/>
      <c r="GTQ43" s="124"/>
      <c r="GTR43"/>
      <c r="GTS43" s="124"/>
      <c r="GTT43"/>
      <c r="GTU43" s="124"/>
      <c r="GTV43"/>
      <c r="GTW43" s="124"/>
      <c r="GTX43"/>
      <c r="GTY43" s="124"/>
      <c r="GTZ43"/>
      <c r="GUA43" s="124"/>
      <c r="GUB43"/>
      <c r="GUC43" s="124"/>
      <c r="GUD43"/>
      <c r="GUE43" s="124"/>
      <c r="GUF43"/>
      <c r="GUG43" s="124"/>
      <c r="GUH43"/>
      <c r="GUI43" s="124"/>
      <c r="GUJ43"/>
      <c r="GUK43" s="124"/>
      <c r="GUL43"/>
      <c r="GUM43" s="124"/>
      <c r="GUN43"/>
      <c r="GUO43" s="124"/>
      <c r="GUP43"/>
      <c r="GUQ43" s="124"/>
      <c r="GUR43"/>
      <c r="GUS43" s="124"/>
      <c r="GUT43"/>
      <c r="GUU43" s="124"/>
      <c r="GUV43"/>
      <c r="GUW43" s="124"/>
      <c r="GUX43"/>
      <c r="GUY43" s="124"/>
      <c r="GUZ43"/>
      <c r="GVA43" s="124"/>
      <c r="GVB43"/>
      <c r="GVC43" s="124"/>
      <c r="GVD43"/>
      <c r="GVE43" s="124"/>
      <c r="GVF43"/>
      <c r="GVG43" s="124"/>
      <c r="GVH43"/>
      <c r="GVI43" s="124"/>
      <c r="GVJ43"/>
      <c r="GVK43" s="124"/>
      <c r="GVL43"/>
      <c r="GVM43" s="124"/>
      <c r="GVN43"/>
      <c r="GVO43" s="124"/>
      <c r="GVP43"/>
      <c r="GVQ43" s="124"/>
      <c r="GVR43"/>
      <c r="GVS43" s="124"/>
      <c r="GVT43"/>
      <c r="GVU43" s="124"/>
      <c r="GVV43"/>
      <c r="GVW43" s="124"/>
      <c r="GVX43"/>
      <c r="GVY43" s="124"/>
      <c r="GVZ43"/>
      <c r="GWA43" s="124"/>
      <c r="GWB43"/>
      <c r="GWC43" s="124"/>
      <c r="GWD43"/>
      <c r="GWE43" s="124"/>
      <c r="GWF43"/>
      <c r="GWG43" s="124"/>
      <c r="GWH43"/>
      <c r="GWI43" s="124"/>
      <c r="GWJ43"/>
      <c r="GWK43" s="124"/>
      <c r="GWL43"/>
      <c r="GWM43" s="124"/>
      <c r="GWN43"/>
      <c r="GWO43" s="124"/>
      <c r="GWP43"/>
      <c r="GWQ43" s="124"/>
      <c r="GWR43"/>
      <c r="GWS43" s="124"/>
      <c r="GWT43"/>
      <c r="GWU43" s="124"/>
      <c r="GWV43"/>
      <c r="GWW43" s="124"/>
      <c r="GWX43"/>
      <c r="GWY43" s="124"/>
      <c r="GWZ43"/>
      <c r="GXA43" s="124"/>
      <c r="GXB43"/>
      <c r="GXC43" s="124"/>
      <c r="GXD43"/>
      <c r="GXE43" s="124"/>
      <c r="GXF43"/>
      <c r="GXG43" s="124"/>
      <c r="GXH43"/>
      <c r="GXI43" s="124"/>
      <c r="GXJ43"/>
      <c r="GXK43" s="124"/>
      <c r="GXL43"/>
      <c r="GXM43" s="124"/>
      <c r="GXN43"/>
      <c r="GXO43" s="124"/>
      <c r="GXP43"/>
      <c r="GXQ43" s="124"/>
      <c r="GXR43"/>
      <c r="GXS43" s="124"/>
      <c r="GXT43"/>
      <c r="GXU43" s="124"/>
      <c r="GXV43"/>
      <c r="GXW43" s="124"/>
      <c r="GXX43"/>
      <c r="GXY43" s="124"/>
      <c r="GXZ43"/>
      <c r="GYA43" s="124"/>
      <c r="GYB43"/>
      <c r="GYC43" s="124"/>
      <c r="GYD43"/>
      <c r="GYE43" s="124"/>
      <c r="GYF43"/>
      <c r="GYG43" s="124"/>
      <c r="GYH43"/>
      <c r="GYI43" s="124"/>
      <c r="GYJ43"/>
      <c r="GYK43" s="124"/>
      <c r="GYL43"/>
      <c r="GYM43" s="124"/>
      <c r="GYN43"/>
      <c r="GYO43" s="124"/>
      <c r="GYP43"/>
      <c r="GYQ43" s="124"/>
      <c r="GYR43"/>
      <c r="GYS43" s="124"/>
      <c r="GYT43"/>
      <c r="GYU43" s="124"/>
      <c r="GYV43"/>
      <c r="GYW43" s="124"/>
      <c r="GYX43"/>
      <c r="GYY43" s="124"/>
      <c r="GYZ43"/>
      <c r="GZA43" s="124"/>
      <c r="GZB43"/>
      <c r="GZC43" s="124"/>
      <c r="GZD43"/>
      <c r="GZE43" s="124"/>
      <c r="GZF43"/>
      <c r="GZG43" s="124"/>
      <c r="GZH43"/>
      <c r="GZI43" s="124"/>
      <c r="GZJ43"/>
      <c r="GZK43" s="124"/>
      <c r="GZL43"/>
      <c r="GZM43" s="124"/>
      <c r="GZN43"/>
      <c r="GZO43" s="124"/>
      <c r="GZP43"/>
      <c r="GZQ43" s="124"/>
      <c r="GZR43"/>
      <c r="GZS43" s="124"/>
      <c r="GZT43"/>
      <c r="GZU43" s="124"/>
      <c r="GZV43"/>
      <c r="GZW43" s="124"/>
      <c r="GZX43"/>
      <c r="GZY43" s="124"/>
      <c r="GZZ43"/>
      <c r="HAA43" s="124"/>
      <c r="HAB43"/>
      <c r="HAC43" s="124"/>
      <c r="HAD43"/>
      <c r="HAE43" s="124"/>
      <c r="HAF43"/>
      <c r="HAG43" s="124"/>
      <c r="HAH43"/>
      <c r="HAI43" s="124"/>
      <c r="HAJ43"/>
      <c r="HAK43" s="124"/>
      <c r="HAL43"/>
      <c r="HAM43" s="124"/>
      <c r="HAN43"/>
      <c r="HAO43" s="124"/>
      <c r="HAP43"/>
      <c r="HAQ43" s="124"/>
      <c r="HAR43"/>
      <c r="HAS43" s="124"/>
      <c r="HAT43"/>
      <c r="HAU43" s="124"/>
      <c r="HAV43"/>
      <c r="HAW43" s="124"/>
      <c r="HAX43"/>
      <c r="HAY43" s="124"/>
      <c r="HAZ43"/>
      <c r="HBA43" s="124"/>
      <c r="HBB43"/>
      <c r="HBC43" s="124"/>
      <c r="HBD43"/>
      <c r="HBE43" s="124"/>
      <c r="HBF43"/>
      <c r="HBG43" s="124"/>
      <c r="HBH43"/>
      <c r="HBI43" s="124"/>
      <c r="HBJ43"/>
      <c r="HBK43" s="124"/>
      <c r="HBL43"/>
      <c r="HBM43" s="124"/>
      <c r="HBN43"/>
      <c r="HBO43" s="124"/>
      <c r="HBP43"/>
      <c r="HBQ43" s="124"/>
      <c r="HBR43"/>
      <c r="HBS43" s="124"/>
      <c r="HBT43"/>
      <c r="HBU43" s="124"/>
      <c r="HBV43"/>
      <c r="HBW43" s="124"/>
      <c r="HBX43"/>
      <c r="HBY43" s="124"/>
      <c r="HBZ43"/>
      <c r="HCA43" s="124"/>
      <c r="HCB43"/>
      <c r="HCC43" s="124"/>
      <c r="HCD43"/>
      <c r="HCE43" s="124"/>
      <c r="HCF43"/>
      <c r="HCG43" s="124"/>
      <c r="HCH43"/>
      <c r="HCI43" s="124"/>
      <c r="HCJ43"/>
      <c r="HCK43" s="124"/>
      <c r="HCL43"/>
      <c r="HCM43" s="124"/>
      <c r="HCN43"/>
      <c r="HCO43" s="124"/>
      <c r="HCP43"/>
      <c r="HCQ43" s="124"/>
      <c r="HCR43"/>
      <c r="HCS43" s="124"/>
      <c r="HCT43"/>
      <c r="HCU43" s="124"/>
      <c r="HCV43"/>
      <c r="HCW43" s="124"/>
      <c r="HCX43"/>
      <c r="HCY43" s="124"/>
      <c r="HCZ43"/>
      <c r="HDA43" s="124"/>
      <c r="HDB43"/>
      <c r="HDC43" s="124"/>
      <c r="HDD43"/>
      <c r="HDE43" s="124"/>
      <c r="HDF43"/>
      <c r="HDG43" s="124"/>
      <c r="HDH43"/>
      <c r="HDI43" s="124"/>
      <c r="HDJ43"/>
      <c r="HDK43" s="124"/>
      <c r="HDL43"/>
      <c r="HDM43" s="124"/>
      <c r="HDN43"/>
      <c r="HDO43" s="124"/>
      <c r="HDP43"/>
      <c r="HDQ43" s="124"/>
      <c r="HDR43"/>
      <c r="HDS43" s="124"/>
      <c r="HDT43"/>
      <c r="HDU43" s="124"/>
      <c r="HDV43"/>
      <c r="HDW43" s="124"/>
      <c r="HDX43"/>
      <c r="HDY43" s="124"/>
      <c r="HDZ43"/>
      <c r="HEA43" s="124"/>
      <c r="HEB43"/>
      <c r="HEC43" s="124"/>
      <c r="HED43"/>
      <c r="HEE43" s="124"/>
      <c r="HEF43"/>
      <c r="HEG43" s="124"/>
      <c r="HEH43"/>
      <c r="HEI43" s="124"/>
      <c r="HEJ43"/>
      <c r="HEK43" s="124"/>
      <c r="HEL43"/>
      <c r="HEM43" s="124"/>
      <c r="HEN43"/>
      <c r="HEO43" s="124"/>
      <c r="HEP43"/>
      <c r="HEQ43" s="124"/>
      <c r="HER43"/>
      <c r="HES43" s="124"/>
      <c r="HET43"/>
      <c r="HEU43" s="124"/>
      <c r="HEV43"/>
      <c r="HEW43" s="124"/>
      <c r="HEX43"/>
      <c r="HEY43" s="124"/>
      <c r="HEZ43"/>
      <c r="HFA43" s="124"/>
      <c r="HFB43"/>
      <c r="HFC43" s="124"/>
      <c r="HFD43"/>
      <c r="HFE43" s="124"/>
      <c r="HFF43"/>
      <c r="HFG43" s="124"/>
      <c r="HFH43"/>
      <c r="HFI43" s="124"/>
      <c r="HFJ43"/>
      <c r="HFK43" s="124"/>
      <c r="HFL43"/>
      <c r="HFM43" s="124"/>
      <c r="HFN43"/>
      <c r="HFO43" s="124"/>
      <c r="HFP43"/>
      <c r="HFQ43" s="124"/>
      <c r="HFR43"/>
      <c r="HFS43" s="124"/>
      <c r="HFT43"/>
      <c r="HFU43" s="124"/>
      <c r="HFV43"/>
      <c r="HFW43" s="124"/>
      <c r="HFX43"/>
      <c r="HFY43" s="124"/>
      <c r="HFZ43"/>
      <c r="HGA43" s="124"/>
      <c r="HGB43"/>
      <c r="HGC43" s="124"/>
      <c r="HGD43"/>
      <c r="HGE43" s="124"/>
      <c r="HGF43"/>
      <c r="HGG43" s="124"/>
      <c r="HGH43"/>
      <c r="HGI43" s="124"/>
      <c r="HGJ43"/>
      <c r="HGK43" s="124"/>
      <c r="HGL43"/>
      <c r="HGM43" s="124"/>
      <c r="HGN43"/>
      <c r="HGO43" s="124"/>
      <c r="HGP43"/>
      <c r="HGQ43" s="124"/>
      <c r="HGR43"/>
      <c r="HGS43" s="124"/>
      <c r="HGT43"/>
      <c r="HGU43" s="124"/>
      <c r="HGV43"/>
      <c r="HGW43" s="124"/>
      <c r="HGX43"/>
      <c r="HGY43" s="124"/>
      <c r="HGZ43"/>
      <c r="HHA43" s="124"/>
      <c r="HHB43"/>
      <c r="HHC43" s="124"/>
      <c r="HHD43"/>
      <c r="HHE43" s="124"/>
      <c r="HHF43"/>
      <c r="HHG43" s="124"/>
      <c r="HHH43"/>
      <c r="HHI43" s="124"/>
      <c r="HHJ43"/>
      <c r="HHK43" s="124"/>
      <c r="HHL43"/>
      <c r="HHM43" s="124"/>
      <c r="HHN43"/>
      <c r="HHO43" s="124"/>
      <c r="HHP43"/>
      <c r="HHQ43" s="124"/>
      <c r="HHR43"/>
      <c r="HHS43" s="124"/>
      <c r="HHT43"/>
      <c r="HHU43" s="124"/>
      <c r="HHV43"/>
      <c r="HHW43" s="124"/>
      <c r="HHX43"/>
      <c r="HHY43" s="124"/>
      <c r="HHZ43"/>
      <c r="HIA43" s="124"/>
      <c r="HIB43"/>
      <c r="HIC43" s="124"/>
      <c r="HID43"/>
      <c r="HIE43" s="124"/>
      <c r="HIF43"/>
      <c r="HIG43" s="124"/>
      <c r="HIH43"/>
      <c r="HII43" s="124"/>
      <c r="HIJ43"/>
      <c r="HIK43" s="124"/>
      <c r="HIL43"/>
      <c r="HIM43" s="124"/>
      <c r="HIN43"/>
      <c r="HIO43" s="124"/>
      <c r="HIP43"/>
      <c r="HIQ43" s="124"/>
      <c r="HIR43"/>
      <c r="HIS43" s="124"/>
      <c r="HIT43"/>
      <c r="HIU43" s="124"/>
      <c r="HIV43"/>
      <c r="HIW43" s="124"/>
      <c r="HIX43"/>
      <c r="HIY43" s="124"/>
      <c r="HIZ43"/>
      <c r="HJA43" s="124"/>
      <c r="HJB43"/>
      <c r="HJC43" s="124"/>
      <c r="HJD43"/>
      <c r="HJE43" s="124"/>
      <c r="HJF43"/>
      <c r="HJG43" s="124"/>
      <c r="HJH43"/>
      <c r="HJI43" s="124"/>
      <c r="HJJ43"/>
      <c r="HJK43" s="124"/>
      <c r="HJL43"/>
      <c r="HJM43" s="124"/>
      <c r="HJN43"/>
      <c r="HJO43" s="124"/>
      <c r="HJP43"/>
      <c r="HJQ43" s="124"/>
      <c r="HJR43"/>
      <c r="HJS43" s="124"/>
      <c r="HJT43"/>
      <c r="HJU43" s="124"/>
      <c r="HJV43"/>
      <c r="HJW43" s="124"/>
      <c r="HJX43"/>
      <c r="HJY43" s="124"/>
      <c r="HJZ43"/>
      <c r="HKA43" s="124"/>
      <c r="HKB43"/>
      <c r="HKC43" s="124"/>
      <c r="HKD43"/>
      <c r="HKE43" s="124"/>
      <c r="HKF43"/>
      <c r="HKG43" s="124"/>
      <c r="HKH43"/>
      <c r="HKI43" s="124"/>
      <c r="HKJ43"/>
      <c r="HKK43" s="124"/>
      <c r="HKL43"/>
      <c r="HKM43" s="124"/>
      <c r="HKN43"/>
      <c r="HKO43" s="124"/>
      <c r="HKP43"/>
      <c r="HKQ43" s="124"/>
      <c r="HKR43"/>
      <c r="HKS43" s="124"/>
      <c r="HKT43"/>
      <c r="HKU43" s="124"/>
      <c r="HKV43"/>
      <c r="HKW43" s="124"/>
      <c r="HKX43"/>
      <c r="HKY43" s="124"/>
      <c r="HKZ43"/>
      <c r="HLA43" s="124"/>
      <c r="HLB43"/>
      <c r="HLC43" s="124"/>
      <c r="HLD43"/>
      <c r="HLE43" s="124"/>
      <c r="HLF43"/>
      <c r="HLG43" s="124"/>
      <c r="HLH43"/>
      <c r="HLI43" s="124"/>
      <c r="HLJ43"/>
      <c r="HLK43" s="124"/>
      <c r="HLL43"/>
      <c r="HLM43" s="124"/>
      <c r="HLN43"/>
      <c r="HLO43" s="124"/>
      <c r="HLP43"/>
      <c r="HLQ43" s="124"/>
      <c r="HLR43"/>
      <c r="HLS43" s="124"/>
      <c r="HLT43"/>
      <c r="HLU43" s="124"/>
      <c r="HLV43"/>
      <c r="HLW43" s="124"/>
      <c r="HLX43"/>
      <c r="HLY43" s="124"/>
      <c r="HLZ43"/>
      <c r="HMA43" s="124"/>
      <c r="HMB43"/>
      <c r="HMC43" s="124"/>
      <c r="HMD43"/>
      <c r="HME43" s="124"/>
      <c r="HMF43"/>
      <c r="HMG43" s="124"/>
      <c r="HMH43"/>
      <c r="HMI43" s="124"/>
      <c r="HMJ43"/>
      <c r="HMK43" s="124"/>
      <c r="HML43"/>
      <c r="HMM43" s="124"/>
      <c r="HMN43"/>
      <c r="HMO43" s="124"/>
      <c r="HMP43"/>
      <c r="HMQ43" s="124"/>
      <c r="HMR43"/>
      <c r="HMS43" s="124"/>
      <c r="HMT43"/>
      <c r="HMU43" s="124"/>
      <c r="HMV43"/>
      <c r="HMW43" s="124"/>
      <c r="HMX43"/>
      <c r="HMY43" s="124"/>
      <c r="HMZ43"/>
      <c r="HNA43" s="124"/>
      <c r="HNB43"/>
      <c r="HNC43" s="124"/>
      <c r="HND43"/>
      <c r="HNE43" s="124"/>
      <c r="HNF43"/>
      <c r="HNG43" s="124"/>
      <c r="HNH43"/>
      <c r="HNI43" s="124"/>
      <c r="HNJ43"/>
      <c r="HNK43" s="124"/>
      <c r="HNL43"/>
      <c r="HNM43" s="124"/>
      <c r="HNN43"/>
      <c r="HNO43" s="124"/>
      <c r="HNP43"/>
      <c r="HNQ43" s="124"/>
      <c r="HNR43"/>
      <c r="HNS43" s="124"/>
      <c r="HNT43"/>
      <c r="HNU43" s="124"/>
      <c r="HNV43"/>
      <c r="HNW43" s="124"/>
      <c r="HNX43"/>
      <c r="HNY43" s="124"/>
      <c r="HNZ43"/>
      <c r="HOA43" s="124"/>
      <c r="HOB43"/>
      <c r="HOC43" s="124"/>
      <c r="HOD43"/>
      <c r="HOE43" s="124"/>
      <c r="HOF43"/>
      <c r="HOG43" s="124"/>
      <c r="HOH43"/>
      <c r="HOI43" s="124"/>
      <c r="HOJ43"/>
      <c r="HOK43" s="124"/>
      <c r="HOL43"/>
      <c r="HOM43" s="124"/>
      <c r="HON43"/>
      <c r="HOO43" s="124"/>
      <c r="HOP43"/>
      <c r="HOQ43" s="124"/>
      <c r="HOR43"/>
      <c r="HOS43" s="124"/>
      <c r="HOT43"/>
      <c r="HOU43" s="124"/>
      <c r="HOV43"/>
      <c r="HOW43" s="124"/>
      <c r="HOX43"/>
      <c r="HOY43" s="124"/>
      <c r="HOZ43"/>
      <c r="HPA43" s="124"/>
      <c r="HPB43"/>
      <c r="HPC43" s="124"/>
      <c r="HPD43"/>
      <c r="HPE43" s="124"/>
      <c r="HPF43"/>
      <c r="HPG43" s="124"/>
      <c r="HPH43"/>
      <c r="HPI43" s="124"/>
      <c r="HPJ43"/>
      <c r="HPK43" s="124"/>
      <c r="HPL43"/>
      <c r="HPM43" s="124"/>
      <c r="HPN43"/>
      <c r="HPO43" s="124"/>
      <c r="HPP43"/>
      <c r="HPQ43" s="124"/>
      <c r="HPR43"/>
      <c r="HPS43" s="124"/>
      <c r="HPT43"/>
      <c r="HPU43" s="124"/>
      <c r="HPV43"/>
      <c r="HPW43" s="124"/>
      <c r="HPX43"/>
      <c r="HPY43" s="124"/>
      <c r="HPZ43"/>
      <c r="HQA43" s="124"/>
      <c r="HQB43"/>
      <c r="HQC43" s="124"/>
      <c r="HQD43"/>
      <c r="HQE43" s="124"/>
      <c r="HQF43"/>
      <c r="HQG43" s="124"/>
      <c r="HQH43"/>
      <c r="HQI43" s="124"/>
      <c r="HQJ43"/>
      <c r="HQK43" s="124"/>
      <c r="HQL43"/>
      <c r="HQM43" s="124"/>
      <c r="HQN43"/>
      <c r="HQO43" s="124"/>
      <c r="HQP43"/>
      <c r="HQQ43" s="124"/>
      <c r="HQR43"/>
      <c r="HQS43" s="124"/>
      <c r="HQT43"/>
      <c r="HQU43" s="124"/>
      <c r="HQV43"/>
      <c r="HQW43" s="124"/>
      <c r="HQX43"/>
      <c r="HQY43" s="124"/>
      <c r="HQZ43"/>
      <c r="HRA43" s="124"/>
      <c r="HRB43"/>
      <c r="HRC43" s="124"/>
      <c r="HRD43"/>
      <c r="HRE43" s="124"/>
      <c r="HRF43"/>
      <c r="HRG43" s="124"/>
      <c r="HRH43"/>
      <c r="HRI43" s="124"/>
      <c r="HRJ43"/>
      <c r="HRK43" s="124"/>
      <c r="HRL43"/>
      <c r="HRM43" s="124"/>
      <c r="HRN43"/>
      <c r="HRO43" s="124"/>
      <c r="HRP43"/>
      <c r="HRQ43" s="124"/>
      <c r="HRR43"/>
      <c r="HRS43" s="124"/>
      <c r="HRT43"/>
      <c r="HRU43" s="124"/>
      <c r="HRV43"/>
      <c r="HRW43" s="124"/>
      <c r="HRX43"/>
      <c r="HRY43" s="124"/>
      <c r="HRZ43"/>
      <c r="HSA43" s="124"/>
      <c r="HSB43"/>
      <c r="HSC43" s="124"/>
      <c r="HSD43"/>
      <c r="HSE43" s="124"/>
      <c r="HSF43"/>
      <c r="HSG43" s="124"/>
      <c r="HSH43"/>
      <c r="HSI43" s="124"/>
      <c r="HSJ43"/>
      <c r="HSK43" s="124"/>
      <c r="HSL43"/>
      <c r="HSM43" s="124"/>
      <c r="HSN43"/>
      <c r="HSO43" s="124"/>
      <c r="HSP43"/>
      <c r="HSQ43" s="124"/>
      <c r="HSR43"/>
      <c r="HSS43" s="124"/>
      <c r="HST43"/>
      <c r="HSU43" s="124"/>
      <c r="HSV43"/>
      <c r="HSW43" s="124"/>
      <c r="HSX43"/>
      <c r="HSY43" s="124"/>
      <c r="HSZ43"/>
      <c r="HTA43" s="124"/>
      <c r="HTB43"/>
      <c r="HTC43" s="124"/>
      <c r="HTD43"/>
      <c r="HTE43" s="124"/>
      <c r="HTF43"/>
      <c r="HTG43" s="124"/>
      <c r="HTH43"/>
      <c r="HTI43" s="124"/>
      <c r="HTJ43"/>
      <c r="HTK43" s="124"/>
      <c r="HTL43"/>
      <c r="HTM43" s="124"/>
      <c r="HTN43"/>
      <c r="HTO43" s="124"/>
      <c r="HTP43"/>
      <c r="HTQ43" s="124"/>
      <c r="HTR43"/>
      <c r="HTS43" s="124"/>
      <c r="HTT43"/>
      <c r="HTU43" s="124"/>
      <c r="HTV43"/>
      <c r="HTW43" s="124"/>
      <c r="HTX43"/>
      <c r="HTY43" s="124"/>
      <c r="HTZ43"/>
      <c r="HUA43" s="124"/>
      <c r="HUB43"/>
      <c r="HUC43" s="124"/>
      <c r="HUD43"/>
      <c r="HUE43" s="124"/>
      <c r="HUF43"/>
      <c r="HUG43" s="124"/>
      <c r="HUH43"/>
      <c r="HUI43" s="124"/>
      <c r="HUJ43"/>
      <c r="HUK43" s="124"/>
      <c r="HUL43"/>
      <c r="HUM43" s="124"/>
      <c r="HUN43"/>
      <c r="HUO43" s="124"/>
      <c r="HUP43"/>
      <c r="HUQ43" s="124"/>
      <c r="HUR43"/>
      <c r="HUS43" s="124"/>
      <c r="HUT43"/>
      <c r="HUU43" s="124"/>
      <c r="HUV43"/>
      <c r="HUW43" s="124"/>
      <c r="HUX43"/>
      <c r="HUY43" s="124"/>
      <c r="HUZ43"/>
      <c r="HVA43" s="124"/>
      <c r="HVB43"/>
      <c r="HVC43" s="124"/>
      <c r="HVD43"/>
      <c r="HVE43" s="124"/>
      <c r="HVF43"/>
      <c r="HVG43" s="124"/>
      <c r="HVH43"/>
      <c r="HVI43" s="124"/>
      <c r="HVJ43"/>
      <c r="HVK43" s="124"/>
      <c r="HVL43"/>
      <c r="HVM43" s="124"/>
      <c r="HVN43"/>
      <c r="HVO43" s="124"/>
      <c r="HVP43"/>
      <c r="HVQ43" s="124"/>
      <c r="HVR43"/>
      <c r="HVS43" s="124"/>
      <c r="HVT43"/>
      <c r="HVU43" s="124"/>
      <c r="HVV43"/>
      <c r="HVW43" s="124"/>
      <c r="HVX43"/>
      <c r="HVY43" s="124"/>
      <c r="HVZ43"/>
      <c r="HWA43" s="124"/>
      <c r="HWB43"/>
      <c r="HWC43" s="124"/>
      <c r="HWD43"/>
      <c r="HWE43" s="124"/>
      <c r="HWF43"/>
      <c r="HWG43" s="124"/>
      <c r="HWH43"/>
      <c r="HWI43" s="124"/>
      <c r="HWJ43"/>
      <c r="HWK43" s="124"/>
      <c r="HWL43"/>
      <c r="HWM43" s="124"/>
      <c r="HWN43"/>
      <c r="HWO43" s="124"/>
      <c r="HWP43"/>
      <c r="HWQ43" s="124"/>
      <c r="HWR43"/>
      <c r="HWS43" s="124"/>
      <c r="HWT43"/>
      <c r="HWU43" s="124"/>
      <c r="HWV43"/>
      <c r="HWW43" s="124"/>
      <c r="HWX43"/>
      <c r="HWY43" s="124"/>
      <c r="HWZ43"/>
      <c r="HXA43" s="124"/>
      <c r="HXB43"/>
      <c r="HXC43" s="124"/>
      <c r="HXD43"/>
      <c r="HXE43" s="124"/>
      <c r="HXF43"/>
      <c r="HXG43" s="124"/>
      <c r="HXH43"/>
      <c r="HXI43" s="124"/>
      <c r="HXJ43"/>
      <c r="HXK43" s="124"/>
      <c r="HXL43"/>
      <c r="HXM43" s="124"/>
      <c r="HXN43"/>
      <c r="HXO43" s="124"/>
      <c r="HXP43"/>
      <c r="HXQ43" s="124"/>
      <c r="HXR43"/>
      <c r="HXS43" s="124"/>
      <c r="HXT43"/>
      <c r="HXU43" s="124"/>
      <c r="HXV43"/>
      <c r="HXW43" s="124"/>
      <c r="HXX43"/>
      <c r="HXY43" s="124"/>
      <c r="HXZ43"/>
      <c r="HYA43" s="124"/>
      <c r="HYB43"/>
      <c r="HYC43" s="124"/>
      <c r="HYD43"/>
      <c r="HYE43" s="124"/>
      <c r="HYF43"/>
      <c r="HYG43" s="124"/>
      <c r="HYH43"/>
      <c r="HYI43" s="124"/>
      <c r="HYJ43"/>
      <c r="HYK43" s="124"/>
      <c r="HYL43"/>
      <c r="HYM43" s="124"/>
      <c r="HYN43"/>
      <c r="HYO43" s="124"/>
      <c r="HYP43"/>
      <c r="HYQ43" s="124"/>
      <c r="HYR43"/>
      <c r="HYS43" s="124"/>
      <c r="HYT43"/>
      <c r="HYU43" s="124"/>
      <c r="HYV43"/>
      <c r="HYW43" s="124"/>
      <c r="HYX43"/>
      <c r="HYY43" s="124"/>
      <c r="HYZ43"/>
      <c r="HZA43" s="124"/>
      <c r="HZB43"/>
      <c r="HZC43" s="124"/>
      <c r="HZD43"/>
      <c r="HZE43" s="124"/>
      <c r="HZF43"/>
      <c r="HZG43" s="124"/>
      <c r="HZH43"/>
      <c r="HZI43" s="124"/>
      <c r="HZJ43"/>
      <c r="HZK43" s="124"/>
      <c r="HZL43"/>
      <c r="HZM43" s="124"/>
      <c r="HZN43"/>
      <c r="HZO43" s="124"/>
      <c r="HZP43"/>
      <c r="HZQ43" s="124"/>
      <c r="HZR43"/>
      <c r="HZS43" s="124"/>
      <c r="HZT43"/>
      <c r="HZU43" s="124"/>
      <c r="HZV43"/>
      <c r="HZW43" s="124"/>
      <c r="HZX43"/>
      <c r="HZY43" s="124"/>
      <c r="HZZ43"/>
      <c r="IAA43" s="124"/>
      <c r="IAB43"/>
      <c r="IAC43" s="124"/>
      <c r="IAD43"/>
      <c r="IAE43" s="124"/>
      <c r="IAF43"/>
      <c r="IAG43" s="124"/>
      <c r="IAH43"/>
      <c r="IAI43" s="124"/>
      <c r="IAJ43"/>
      <c r="IAK43" s="124"/>
      <c r="IAL43"/>
      <c r="IAM43" s="124"/>
      <c r="IAN43"/>
      <c r="IAO43" s="124"/>
      <c r="IAP43"/>
      <c r="IAQ43" s="124"/>
      <c r="IAR43"/>
      <c r="IAS43" s="124"/>
      <c r="IAT43"/>
      <c r="IAU43" s="124"/>
      <c r="IAV43"/>
      <c r="IAW43" s="124"/>
      <c r="IAX43"/>
      <c r="IAY43" s="124"/>
      <c r="IAZ43"/>
      <c r="IBA43" s="124"/>
      <c r="IBB43"/>
      <c r="IBC43" s="124"/>
      <c r="IBD43"/>
      <c r="IBE43" s="124"/>
      <c r="IBF43"/>
      <c r="IBG43" s="124"/>
      <c r="IBH43"/>
      <c r="IBI43" s="124"/>
      <c r="IBJ43"/>
      <c r="IBK43" s="124"/>
      <c r="IBL43"/>
      <c r="IBM43" s="124"/>
      <c r="IBN43"/>
      <c r="IBO43" s="124"/>
      <c r="IBP43"/>
      <c r="IBQ43" s="124"/>
      <c r="IBR43"/>
      <c r="IBS43" s="124"/>
      <c r="IBT43"/>
      <c r="IBU43" s="124"/>
      <c r="IBV43"/>
      <c r="IBW43" s="124"/>
      <c r="IBX43"/>
      <c r="IBY43" s="124"/>
      <c r="IBZ43"/>
      <c r="ICA43" s="124"/>
      <c r="ICB43"/>
      <c r="ICC43" s="124"/>
      <c r="ICD43"/>
      <c r="ICE43" s="124"/>
      <c r="ICF43"/>
      <c r="ICG43" s="124"/>
      <c r="ICH43"/>
      <c r="ICI43" s="124"/>
      <c r="ICJ43"/>
      <c r="ICK43" s="124"/>
      <c r="ICL43"/>
      <c r="ICM43" s="124"/>
      <c r="ICN43"/>
      <c r="ICO43" s="124"/>
      <c r="ICP43"/>
      <c r="ICQ43" s="124"/>
      <c r="ICR43"/>
      <c r="ICS43" s="124"/>
      <c r="ICT43"/>
      <c r="ICU43" s="124"/>
      <c r="ICV43"/>
      <c r="ICW43" s="124"/>
      <c r="ICX43"/>
      <c r="ICY43" s="124"/>
      <c r="ICZ43"/>
      <c r="IDA43" s="124"/>
      <c r="IDB43"/>
      <c r="IDC43" s="124"/>
      <c r="IDD43"/>
      <c r="IDE43" s="124"/>
      <c r="IDF43"/>
      <c r="IDG43" s="124"/>
      <c r="IDH43"/>
      <c r="IDI43" s="124"/>
      <c r="IDJ43"/>
      <c r="IDK43" s="124"/>
      <c r="IDL43"/>
      <c r="IDM43" s="124"/>
      <c r="IDN43"/>
      <c r="IDO43" s="124"/>
      <c r="IDP43"/>
      <c r="IDQ43" s="124"/>
      <c r="IDR43"/>
      <c r="IDS43" s="124"/>
      <c r="IDT43"/>
      <c r="IDU43" s="124"/>
      <c r="IDV43"/>
      <c r="IDW43" s="124"/>
      <c r="IDX43"/>
      <c r="IDY43" s="124"/>
      <c r="IDZ43"/>
      <c r="IEA43" s="124"/>
      <c r="IEB43"/>
      <c r="IEC43" s="124"/>
      <c r="IED43"/>
      <c r="IEE43" s="124"/>
      <c r="IEF43"/>
      <c r="IEG43" s="124"/>
      <c r="IEH43"/>
      <c r="IEI43" s="124"/>
      <c r="IEJ43"/>
      <c r="IEK43" s="124"/>
      <c r="IEL43"/>
      <c r="IEM43" s="124"/>
      <c r="IEN43"/>
      <c r="IEO43" s="124"/>
      <c r="IEP43"/>
      <c r="IEQ43" s="124"/>
      <c r="IER43"/>
      <c r="IES43" s="124"/>
      <c r="IET43"/>
      <c r="IEU43" s="124"/>
      <c r="IEV43"/>
      <c r="IEW43" s="124"/>
      <c r="IEX43"/>
      <c r="IEY43" s="124"/>
      <c r="IEZ43"/>
      <c r="IFA43" s="124"/>
      <c r="IFB43"/>
      <c r="IFC43" s="124"/>
      <c r="IFD43"/>
      <c r="IFE43" s="124"/>
      <c r="IFF43"/>
      <c r="IFG43" s="124"/>
      <c r="IFH43"/>
      <c r="IFI43" s="124"/>
      <c r="IFJ43"/>
      <c r="IFK43" s="124"/>
      <c r="IFL43"/>
      <c r="IFM43" s="124"/>
      <c r="IFN43"/>
      <c r="IFO43" s="124"/>
      <c r="IFP43"/>
      <c r="IFQ43" s="124"/>
      <c r="IFR43"/>
      <c r="IFS43" s="124"/>
      <c r="IFT43"/>
      <c r="IFU43" s="124"/>
      <c r="IFV43"/>
      <c r="IFW43" s="124"/>
      <c r="IFX43"/>
      <c r="IFY43" s="124"/>
      <c r="IFZ43"/>
      <c r="IGA43" s="124"/>
      <c r="IGB43"/>
      <c r="IGC43" s="124"/>
      <c r="IGD43"/>
      <c r="IGE43" s="124"/>
      <c r="IGF43"/>
      <c r="IGG43" s="124"/>
      <c r="IGH43"/>
      <c r="IGI43" s="124"/>
      <c r="IGJ43"/>
      <c r="IGK43" s="124"/>
      <c r="IGL43"/>
      <c r="IGM43" s="124"/>
      <c r="IGN43"/>
      <c r="IGO43" s="124"/>
      <c r="IGP43"/>
      <c r="IGQ43" s="124"/>
      <c r="IGR43"/>
      <c r="IGS43" s="124"/>
      <c r="IGT43"/>
      <c r="IGU43" s="124"/>
      <c r="IGV43"/>
      <c r="IGW43" s="124"/>
      <c r="IGX43"/>
      <c r="IGY43" s="124"/>
      <c r="IGZ43"/>
      <c r="IHA43" s="124"/>
      <c r="IHB43"/>
      <c r="IHC43" s="124"/>
      <c r="IHD43"/>
      <c r="IHE43" s="124"/>
      <c r="IHF43"/>
      <c r="IHG43" s="124"/>
      <c r="IHH43"/>
      <c r="IHI43" s="124"/>
      <c r="IHJ43"/>
      <c r="IHK43" s="124"/>
      <c r="IHL43"/>
      <c r="IHM43" s="124"/>
      <c r="IHN43"/>
      <c r="IHO43" s="124"/>
      <c r="IHP43"/>
      <c r="IHQ43" s="124"/>
      <c r="IHR43"/>
      <c r="IHS43" s="124"/>
      <c r="IHT43"/>
      <c r="IHU43" s="124"/>
      <c r="IHV43"/>
      <c r="IHW43" s="124"/>
      <c r="IHX43"/>
      <c r="IHY43" s="124"/>
      <c r="IHZ43"/>
      <c r="IIA43" s="124"/>
      <c r="IIB43"/>
      <c r="IIC43" s="124"/>
      <c r="IID43"/>
      <c r="IIE43" s="124"/>
      <c r="IIF43"/>
      <c r="IIG43" s="124"/>
      <c r="IIH43"/>
      <c r="III43" s="124"/>
      <c r="IIJ43"/>
      <c r="IIK43" s="124"/>
      <c r="IIL43"/>
      <c r="IIM43" s="124"/>
      <c r="IIN43"/>
      <c r="IIO43" s="124"/>
      <c r="IIP43"/>
      <c r="IIQ43" s="124"/>
      <c r="IIR43"/>
      <c r="IIS43" s="124"/>
      <c r="IIT43"/>
      <c r="IIU43" s="124"/>
      <c r="IIV43"/>
      <c r="IIW43" s="124"/>
      <c r="IIX43"/>
      <c r="IIY43" s="124"/>
      <c r="IIZ43"/>
      <c r="IJA43" s="124"/>
      <c r="IJB43"/>
      <c r="IJC43" s="124"/>
      <c r="IJD43"/>
      <c r="IJE43" s="124"/>
      <c r="IJF43"/>
      <c r="IJG43" s="124"/>
      <c r="IJH43"/>
      <c r="IJI43" s="124"/>
      <c r="IJJ43"/>
      <c r="IJK43" s="124"/>
      <c r="IJL43"/>
      <c r="IJM43" s="124"/>
      <c r="IJN43"/>
      <c r="IJO43" s="124"/>
      <c r="IJP43"/>
      <c r="IJQ43" s="124"/>
      <c r="IJR43"/>
      <c r="IJS43" s="124"/>
      <c r="IJT43"/>
      <c r="IJU43" s="124"/>
      <c r="IJV43"/>
      <c r="IJW43" s="124"/>
      <c r="IJX43"/>
      <c r="IJY43" s="124"/>
      <c r="IJZ43"/>
      <c r="IKA43" s="124"/>
      <c r="IKB43"/>
      <c r="IKC43" s="124"/>
      <c r="IKD43"/>
      <c r="IKE43" s="124"/>
      <c r="IKF43"/>
      <c r="IKG43" s="124"/>
      <c r="IKH43"/>
      <c r="IKI43" s="124"/>
      <c r="IKJ43"/>
      <c r="IKK43" s="124"/>
      <c r="IKL43"/>
      <c r="IKM43" s="124"/>
      <c r="IKN43"/>
      <c r="IKO43" s="124"/>
      <c r="IKP43"/>
      <c r="IKQ43" s="124"/>
      <c r="IKR43"/>
      <c r="IKS43" s="124"/>
      <c r="IKT43"/>
      <c r="IKU43" s="124"/>
      <c r="IKV43"/>
      <c r="IKW43" s="124"/>
      <c r="IKX43"/>
      <c r="IKY43" s="124"/>
      <c r="IKZ43"/>
      <c r="ILA43" s="124"/>
      <c r="ILB43"/>
      <c r="ILC43" s="124"/>
      <c r="ILD43"/>
      <c r="ILE43" s="124"/>
      <c r="ILF43"/>
      <c r="ILG43" s="124"/>
      <c r="ILH43"/>
      <c r="ILI43" s="124"/>
      <c r="ILJ43"/>
      <c r="ILK43" s="124"/>
      <c r="ILL43"/>
      <c r="ILM43" s="124"/>
      <c r="ILN43"/>
      <c r="ILO43" s="124"/>
      <c r="ILP43"/>
      <c r="ILQ43" s="124"/>
      <c r="ILR43"/>
      <c r="ILS43" s="124"/>
      <c r="ILT43"/>
      <c r="ILU43" s="124"/>
      <c r="ILV43"/>
      <c r="ILW43" s="124"/>
      <c r="ILX43"/>
      <c r="ILY43" s="124"/>
      <c r="ILZ43"/>
      <c r="IMA43" s="124"/>
      <c r="IMB43"/>
      <c r="IMC43" s="124"/>
      <c r="IMD43"/>
      <c r="IME43" s="124"/>
      <c r="IMF43"/>
      <c r="IMG43" s="124"/>
      <c r="IMH43"/>
      <c r="IMI43" s="124"/>
      <c r="IMJ43"/>
      <c r="IMK43" s="124"/>
      <c r="IML43"/>
      <c r="IMM43" s="124"/>
      <c r="IMN43"/>
      <c r="IMO43" s="124"/>
      <c r="IMP43"/>
      <c r="IMQ43" s="124"/>
      <c r="IMR43"/>
      <c r="IMS43" s="124"/>
      <c r="IMT43"/>
      <c r="IMU43" s="124"/>
      <c r="IMV43"/>
      <c r="IMW43" s="124"/>
      <c r="IMX43"/>
      <c r="IMY43" s="124"/>
      <c r="IMZ43"/>
      <c r="INA43" s="124"/>
      <c r="INB43"/>
      <c r="INC43" s="124"/>
      <c r="IND43"/>
      <c r="INE43" s="124"/>
      <c r="INF43"/>
      <c r="ING43" s="124"/>
      <c r="INH43"/>
      <c r="INI43" s="124"/>
      <c r="INJ43"/>
      <c r="INK43" s="124"/>
      <c r="INL43"/>
      <c r="INM43" s="124"/>
      <c r="INN43"/>
      <c r="INO43" s="124"/>
      <c r="INP43"/>
      <c r="INQ43" s="124"/>
      <c r="INR43"/>
      <c r="INS43" s="124"/>
      <c r="INT43"/>
      <c r="INU43" s="124"/>
      <c r="INV43"/>
      <c r="INW43" s="124"/>
      <c r="INX43"/>
      <c r="INY43" s="124"/>
      <c r="INZ43"/>
      <c r="IOA43" s="124"/>
      <c r="IOB43"/>
      <c r="IOC43" s="124"/>
      <c r="IOD43"/>
      <c r="IOE43" s="124"/>
      <c r="IOF43"/>
      <c r="IOG43" s="124"/>
      <c r="IOH43"/>
      <c r="IOI43" s="124"/>
      <c r="IOJ43"/>
      <c r="IOK43" s="124"/>
      <c r="IOL43"/>
      <c r="IOM43" s="124"/>
      <c r="ION43"/>
      <c r="IOO43" s="124"/>
      <c r="IOP43"/>
      <c r="IOQ43" s="124"/>
      <c r="IOR43"/>
      <c r="IOS43" s="124"/>
      <c r="IOT43"/>
      <c r="IOU43" s="124"/>
      <c r="IOV43"/>
      <c r="IOW43" s="124"/>
      <c r="IOX43"/>
      <c r="IOY43" s="124"/>
      <c r="IOZ43"/>
      <c r="IPA43" s="124"/>
      <c r="IPB43"/>
      <c r="IPC43" s="124"/>
      <c r="IPD43"/>
      <c r="IPE43" s="124"/>
      <c r="IPF43"/>
      <c r="IPG43" s="124"/>
      <c r="IPH43"/>
      <c r="IPI43" s="124"/>
      <c r="IPJ43"/>
      <c r="IPK43" s="124"/>
      <c r="IPL43"/>
      <c r="IPM43" s="124"/>
      <c r="IPN43"/>
      <c r="IPO43" s="124"/>
      <c r="IPP43"/>
      <c r="IPQ43" s="124"/>
      <c r="IPR43"/>
      <c r="IPS43" s="124"/>
      <c r="IPT43"/>
      <c r="IPU43" s="124"/>
      <c r="IPV43"/>
      <c r="IPW43" s="124"/>
      <c r="IPX43"/>
      <c r="IPY43" s="124"/>
      <c r="IPZ43"/>
      <c r="IQA43" s="124"/>
      <c r="IQB43"/>
      <c r="IQC43" s="124"/>
      <c r="IQD43"/>
      <c r="IQE43" s="124"/>
      <c r="IQF43"/>
      <c r="IQG43" s="124"/>
      <c r="IQH43"/>
      <c r="IQI43" s="124"/>
      <c r="IQJ43"/>
      <c r="IQK43" s="124"/>
      <c r="IQL43"/>
      <c r="IQM43" s="124"/>
      <c r="IQN43"/>
      <c r="IQO43" s="124"/>
      <c r="IQP43"/>
      <c r="IQQ43" s="124"/>
      <c r="IQR43"/>
      <c r="IQS43" s="124"/>
      <c r="IQT43"/>
      <c r="IQU43" s="124"/>
      <c r="IQV43"/>
      <c r="IQW43" s="124"/>
      <c r="IQX43"/>
      <c r="IQY43" s="124"/>
      <c r="IQZ43"/>
      <c r="IRA43" s="124"/>
      <c r="IRB43"/>
      <c r="IRC43" s="124"/>
      <c r="IRD43"/>
      <c r="IRE43" s="124"/>
      <c r="IRF43"/>
      <c r="IRG43" s="124"/>
      <c r="IRH43"/>
      <c r="IRI43" s="124"/>
      <c r="IRJ43"/>
      <c r="IRK43" s="124"/>
      <c r="IRL43"/>
      <c r="IRM43" s="124"/>
      <c r="IRN43"/>
      <c r="IRO43" s="124"/>
      <c r="IRP43"/>
      <c r="IRQ43" s="124"/>
      <c r="IRR43"/>
      <c r="IRS43" s="124"/>
      <c r="IRT43"/>
      <c r="IRU43" s="124"/>
      <c r="IRV43"/>
      <c r="IRW43" s="124"/>
      <c r="IRX43"/>
      <c r="IRY43" s="124"/>
      <c r="IRZ43"/>
      <c r="ISA43" s="124"/>
      <c r="ISB43"/>
      <c r="ISC43" s="124"/>
      <c r="ISD43"/>
      <c r="ISE43" s="124"/>
      <c r="ISF43"/>
      <c r="ISG43" s="124"/>
      <c r="ISH43"/>
      <c r="ISI43" s="124"/>
      <c r="ISJ43"/>
      <c r="ISK43" s="124"/>
      <c r="ISL43"/>
      <c r="ISM43" s="124"/>
      <c r="ISN43"/>
      <c r="ISO43" s="124"/>
      <c r="ISP43"/>
      <c r="ISQ43" s="124"/>
      <c r="ISR43"/>
      <c r="ISS43" s="124"/>
      <c r="IST43"/>
      <c r="ISU43" s="124"/>
      <c r="ISV43"/>
      <c r="ISW43" s="124"/>
      <c r="ISX43"/>
      <c r="ISY43" s="124"/>
      <c r="ISZ43"/>
      <c r="ITA43" s="124"/>
      <c r="ITB43"/>
      <c r="ITC43" s="124"/>
      <c r="ITD43"/>
      <c r="ITE43" s="124"/>
      <c r="ITF43"/>
      <c r="ITG43" s="124"/>
      <c r="ITH43"/>
      <c r="ITI43" s="124"/>
      <c r="ITJ43"/>
      <c r="ITK43" s="124"/>
      <c r="ITL43"/>
      <c r="ITM43" s="124"/>
      <c r="ITN43"/>
      <c r="ITO43" s="124"/>
      <c r="ITP43"/>
      <c r="ITQ43" s="124"/>
      <c r="ITR43"/>
      <c r="ITS43" s="124"/>
      <c r="ITT43"/>
      <c r="ITU43" s="124"/>
      <c r="ITV43"/>
      <c r="ITW43" s="124"/>
      <c r="ITX43"/>
      <c r="ITY43" s="124"/>
      <c r="ITZ43"/>
      <c r="IUA43" s="124"/>
      <c r="IUB43"/>
      <c r="IUC43" s="124"/>
      <c r="IUD43"/>
      <c r="IUE43" s="124"/>
      <c r="IUF43"/>
      <c r="IUG43" s="124"/>
      <c r="IUH43"/>
      <c r="IUI43" s="124"/>
      <c r="IUJ43"/>
      <c r="IUK43" s="124"/>
      <c r="IUL43"/>
      <c r="IUM43" s="124"/>
      <c r="IUN43"/>
      <c r="IUO43" s="124"/>
      <c r="IUP43"/>
      <c r="IUQ43" s="124"/>
      <c r="IUR43"/>
      <c r="IUS43" s="124"/>
      <c r="IUT43"/>
      <c r="IUU43" s="124"/>
      <c r="IUV43"/>
      <c r="IUW43" s="124"/>
      <c r="IUX43"/>
      <c r="IUY43" s="124"/>
      <c r="IUZ43"/>
      <c r="IVA43" s="124"/>
      <c r="IVB43"/>
      <c r="IVC43" s="124"/>
      <c r="IVD43"/>
      <c r="IVE43" s="124"/>
      <c r="IVF43"/>
      <c r="IVG43" s="124"/>
      <c r="IVH43"/>
      <c r="IVI43" s="124"/>
      <c r="IVJ43"/>
      <c r="IVK43" s="124"/>
      <c r="IVL43"/>
      <c r="IVM43" s="124"/>
      <c r="IVN43"/>
      <c r="IVO43" s="124"/>
      <c r="IVP43"/>
      <c r="IVQ43" s="124"/>
      <c r="IVR43"/>
      <c r="IVS43" s="124"/>
      <c r="IVT43"/>
      <c r="IVU43" s="124"/>
      <c r="IVV43"/>
      <c r="IVW43" s="124"/>
      <c r="IVX43"/>
      <c r="IVY43" s="124"/>
      <c r="IVZ43"/>
      <c r="IWA43" s="124"/>
      <c r="IWB43"/>
      <c r="IWC43" s="124"/>
      <c r="IWD43"/>
      <c r="IWE43" s="124"/>
      <c r="IWF43"/>
      <c r="IWG43" s="124"/>
      <c r="IWH43"/>
      <c r="IWI43" s="124"/>
      <c r="IWJ43"/>
      <c r="IWK43" s="124"/>
      <c r="IWL43"/>
      <c r="IWM43" s="124"/>
      <c r="IWN43"/>
      <c r="IWO43" s="124"/>
      <c r="IWP43"/>
      <c r="IWQ43" s="124"/>
      <c r="IWR43"/>
      <c r="IWS43" s="124"/>
      <c r="IWT43"/>
      <c r="IWU43" s="124"/>
      <c r="IWV43"/>
      <c r="IWW43" s="124"/>
      <c r="IWX43"/>
      <c r="IWY43" s="124"/>
      <c r="IWZ43"/>
      <c r="IXA43" s="124"/>
      <c r="IXB43"/>
      <c r="IXC43" s="124"/>
      <c r="IXD43"/>
      <c r="IXE43" s="124"/>
      <c r="IXF43"/>
      <c r="IXG43" s="124"/>
      <c r="IXH43"/>
      <c r="IXI43" s="124"/>
      <c r="IXJ43"/>
      <c r="IXK43" s="124"/>
      <c r="IXL43"/>
      <c r="IXM43" s="124"/>
      <c r="IXN43"/>
      <c r="IXO43" s="124"/>
      <c r="IXP43"/>
      <c r="IXQ43" s="124"/>
      <c r="IXR43"/>
      <c r="IXS43" s="124"/>
      <c r="IXT43"/>
      <c r="IXU43" s="124"/>
      <c r="IXV43"/>
      <c r="IXW43" s="124"/>
      <c r="IXX43"/>
      <c r="IXY43" s="124"/>
      <c r="IXZ43"/>
      <c r="IYA43" s="124"/>
      <c r="IYB43"/>
      <c r="IYC43" s="124"/>
      <c r="IYD43"/>
      <c r="IYE43" s="124"/>
      <c r="IYF43"/>
      <c r="IYG43" s="124"/>
      <c r="IYH43"/>
      <c r="IYI43" s="124"/>
      <c r="IYJ43"/>
      <c r="IYK43" s="124"/>
      <c r="IYL43"/>
      <c r="IYM43" s="124"/>
      <c r="IYN43"/>
      <c r="IYO43" s="124"/>
      <c r="IYP43"/>
      <c r="IYQ43" s="124"/>
      <c r="IYR43"/>
      <c r="IYS43" s="124"/>
      <c r="IYT43"/>
      <c r="IYU43" s="124"/>
      <c r="IYV43"/>
      <c r="IYW43" s="124"/>
      <c r="IYX43"/>
      <c r="IYY43" s="124"/>
      <c r="IYZ43"/>
      <c r="IZA43" s="124"/>
      <c r="IZB43"/>
      <c r="IZC43" s="124"/>
      <c r="IZD43"/>
      <c r="IZE43" s="124"/>
      <c r="IZF43"/>
      <c r="IZG43" s="124"/>
      <c r="IZH43"/>
      <c r="IZI43" s="124"/>
      <c r="IZJ43"/>
      <c r="IZK43" s="124"/>
      <c r="IZL43"/>
      <c r="IZM43" s="124"/>
      <c r="IZN43"/>
      <c r="IZO43" s="124"/>
      <c r="IZP43"/>
      <c r="IZQ43" s="124"/>
      <c r="IZR43"/>
      <c r="IZS43" s="124"/>
      <c r="IZT43"/>
      <c r="IZU43" s="124"/>
      <c r="IZV43"/>
      <c r="IZW43" s="124"/>
      <c r="IZX43"/>
      <c r="IZY43" s="124"/>
      <c r="IZZ43"/>
      <c r="JAA43" s="124"/>
      <c r="JAB43"/>
      <c r="JAC43" s="124"/>
      <c r="JAD43"/>
      <c r="JAE43" s="124"/>
      <c r="JAF43"/>
      <c r="JAG43" s="124"/>
      <c r="JAH43"/>
      <c r="JAI43" s="124"/>
      <c r="JAJ43"/>
      <c r="JAK43" s="124"/>
      <c r="JAL43"/>
      <c r="JAM43" s="124"/>
      <c r="JAN43"/>
      <c r="JAO43" s="124"/>
      <c r="JAP43"/>
      <c r="JAQ43" s="124"/>
      <c r="JAR43"/>
      <c r="JAS43" s="124"/>
      <c r="JAT43"/>
      <c r="JAU43" s="124"/>
      <c r="JAV43"/>
      <c r="JAW43" s="124"/>
      <c r="JAX43"/>
      <c r="JAY43" s="124"/>
      <c r="JAZ43"/>
      <c r="JBA43" s="124"/>
      <c r="JBB43"/>
      <c r="JBC43" s="124"/>
      <c r="JBD43"/>
      <c r="JBE43" s="124"/>
      <c r="JBF43"/>
      <c r="JBG43" s="124"/>
      <c r="JBH43"/>
      <c r="JBI43" s="124"/>
      <c r="JBJ43"/>
      <c r="JBK43" s="124"/>
      <c r="JBL43"/>
      <c r="JBM43" s="124"/>
      <c r="JBN43"/>
      <c r="JBO43" s="124"/>
      <c r="JBP43"/>
      <c r="JBQ43" s="124"/>
      <c r="JBR43"/>
      <c r="JBS43" s="124"/>
      <c r="JBT43"/>
      <c r="JBU43" s="124"/>
      <c r="JBV43"/>
      <c r="JBW43" s="124"/>
      <c r="JBX43"/>
      <c r="JBY43" s="124"/>
      <c r="JBZ43"/>
      <c r="JCA43" s="124"/>
      <c r="JCB43"/>
      <c r="JCC43" s="124"/>
      <c r="JCD43"/>
      <c r="JCE43" s="124"/>
      <c r="JCF43"/>
      <c r="JCG43" s="124"/>
      <c r="JCH43"/>
      <c r="JCI43" s="124"/>
      <c r="JCJ43"/>
      <c r="JCK43" s="124"/>
      <c r="JCL43"/>
      <c r="JCM43" s="124"/>
      <c r="JCN43"/>
      <c r="JCO43" s="124"/>
      <c r="JCP43"/>
      <c r="JCQ43" s="124"/>
      <c r="JCR43"/>
      <c r="JCS43" s="124"/>
      <c r="JCT43"/>
      <c r="JCU43" s="124"/>
      <c r="JCV43"/>
      <c r="JCW43" s="124"/>
      <c r="JCX43"/>
      <c r="JCY43" s="124"/>
      <c r="JCZ43"/>
      <c r="JDA43" s="124"/>
      <c r="JDB43"/>
      <c r="JDC43" s="124"/>
      <c r="JDD43"/>
      <c r="JDE43" s="124"/>
      <c r="JDF43"/>
      <c r="JDG43" s="124"/>
      <c r="JDH43"/>
      <c r="JDI43" s="124"/>
      <c r="JDJ43"/>
      <c r="JDK43" s="124"/>
      <c r="JDL43"/>
      <c r="JDM43" s="124"/>
      <c r="JDN43"/>
      <c r="JDO43" s="124"/>
      <c r="JDP43"/>
      <c r="JDQ43" s="124"/>
      <c r="JDR43"/>
      <c r="JDS43" s="124"/>
      <c r="JDT43"/>
      <c r="JDU43" s="124"/>
      <c r="JDV43"/>
      <c r="JDW43" s="124"/>
      <c r="JDX43"/>
      <c r="JDY43" s="124"/>
      <c r="JDZ43"/>
      <c r="JEA43" s="124"/>
      <c r="JEB43"/>
      <c r="JEC43" s="124"/>
      <c r="JED43"/>
      <c r="JEE43" s="124"/>
      <c r="JEF43"/>
      <c r="JEG43" s="124"/>
      <c r="JEH43"/>
      <c r="JEI43" s="124"/>
      <c r="JEJ43"/>
      <c r="JEK43" s="124"/>
      <c r="JEL43"/>
      <c r="JEM43" s="124"/>
      <c r="JEN43"/>
      <c r="JEO43" s="124"/>
      <c r="JEP43"/>
      <c r="JEQ43" s="124"/>
      <c r="JER43"/>
      <c r="JES43" s="124"/>
      <c r="JET43"/>
      <c r="JEU43" s="124"/>
      <c r="JEV43"/>
      <c r="JEW43" s="124"/>
      <c r="JEX43"/>
      <c r="JEY43" s="124"/>
      <c r="JEZ43"/>
      <c r="JFA43" s="124"/>
      <c r="JFB43"/>
      <c r="JFC43" s="124"/>
      <c r="JFD43"/>
      <c r="JFE43" s="124"/>
      <c r="JFF43"/>
      <c r="JFG43" s="124"/>
      <c r="JFH43"/>
      <c r="JFI43" s="124"/>
      <c r="JFJ43"/>
      <c r="JFK43" s="124"/>
      <c r="JFL43"/>
      <c r="JFM43" s="124"/>
      <c r="JFN43"/>
      <c r="JFO43" s="124"/>
      <c r="JFP43"/>
      <c r="JFQ43" s="124"/>
      <c r="JFR43"/>
      <c r="JFS43" s="124"/>
      <c r="JFT43"/>
      <c r="JFU43" s="124"/>
      <c r="JFV43"/>
      <c r="JFW43" s="124"/>
      <c r="JFX43"/>
      <c r="JFY43" s="124"/>
      <c r="JFZ43"/>
      <c r="JGA43" s="124"/>
      <c r="JGB43"/>
      <c r="JGC43" s="124"/>
      <c r="JGD43"/>
      <c r="JGE43" s="124"/>
      <c r="JGF43"/>
      <c r="JGG43" s="124"/>
      <c r="JGH43"/>
      <c r="JGI43" s="124"/>
      <c r="JGJ43"/>
      <c r="JGK43" s="124"/>
      <c r="JGL43"/>
      <c r="JGM43" s="124"/>
      <c r="JGN43"/>
      <c r="JGO43" s="124"/>
      <c r="JGP43"/>
      <c r="JGQ43" s="124"/>
      <c r="JGR43"/>
      <c r="JGS43" s="124"/>
      <c r="JGT43"/>
      <c r="JGU43" s="124"/>
      <c r="JGV43"/>
      <c r="JGW43" s="124"/>
      <c r="JGX43"/>
      <c r="JGY43" s="124"/>
      <c r="JGZ43"/>
      <c r="JHA43" s="124"/>
      <c r="JHB43"/>
      <c r="JHC43" s="124"/>
      <c r="JHD43"/>
      <c r="JHE43" s="124"/>
      <c r="JHF43"/>
      <c r="JHG43" s="124"/>
      <c r="JHH43"/>
      <c r="JHI43" s="124"/>
      <c r="JHJ43"/>
      <c r="JHK43" s="124"/>
      <c r="JHL43"/>
      <c r="JHM43" s="124"/>
      <c r="JHN43"/>
      <c r="JHO43" s="124"/>
      <c r="JHP43"/>
      <c r="JHQ43" s="124"/>
      <c r="JHR43"/>
      <c r="JHS43" s="124"/>
      <c r="JHT43"/>
      <c r="JHU43" s="124"/>
      <c r="JHV43"/>
      <c r="JHW43" s="124"/>
      <c r="JHX43"/>
      <c r="JHY43" s="124"/>
      <c r="JHZ43"/>
      <c r="JIA43" s="124"/>
      <c r="JIB43"/>
      <c r="JIC43" s="124"/>
      <c r="JID43"/>
      <c r="JIE43" s="124"/>
      <c r="JIF43"/>
      <c r="JIG43" s="124"/>
      <c r="JIH43"/>
      <c r="JII43" s="124"/>
      <c r="JIJ43"/>
      <c r="JIK43" s="124"/>
      <c r="JIL43"/>
      <c r="JIM43" s="124"/>
      <c r="JIN43"/>
      <c r="JIO43" s="124"/>
      <c r="JIP43"/>
      <c r="JIQ43" s="124"/>
      <c r="JIR43"/>
      <c r="JIS43" s="124"/>
      <c r="JIT43"/>
      <c r="JIU43" s="124"/>
      <c r="JIV43"/>
      <c r="JIW43" s="124"/>
      <c r="JIX43"/>
      <c r="JIY43" s="124"/>
      <c r="JIZ43"/>
      <c r="JJA43" s="124"/>
      <c r="JJB43"/>
      <c r="JJC43" s="124"/>
      <c r="JJD43"/>
      <c r="JJE43" s="124"/>
      <c r="JJF43"/>
      <c r="JJG43" s="124"/>
      <c r="JJH43"/>
      <c r="JJI43" s="124"/>
      <c r="JJJ43"/>
      <c r="JJK43" s="124"/>
      <c r="JJL43"/>
      <c r="JJM43" s="124"/>
      <c r="JJN43"/>
      <c r="JJO43" s="124"/>
      <c r="JJP43"/>
      <c r="JJQ43" s="124"/>
      <c r="JJR43"/>
      <c r="JJS43" s="124"/>
      <c r="JJT43"/>
      <c r="JJU43" s="124"/>
      <c r="JJV43"/>
      <c r="JJW43" s="124"/>
      <c r="JJX43"/>
      <c r="JJY43" s="124"/>
      <c r="JJZ43"/>
      <c r="JKA43" s="124"/>
      <c r="JKB43"/>
      <c r="JKC43" s="124"/>
      <c r="JKD43"/>
      <c r="JKE43" s="124"/>
      <c r="JKF43"/>
      <c r="JKG43" s="124"/>
      <c r="JKH43"/>
      <c r="JKI43" s="124"/>
      <c r="JKJ43"/>
      <c r="JKK43" s="124"/>
      <c r="JKL43"/>
      <c r="JKM43" s="124"/>
      <c r="JKN43"/>
      <c r="JKO43" s="124"/>
      <c r="JKP43"/>
      <c r="JKQ43" s="124"/>
      <c r="JKR43"/>
      <c r="JKS43" s="124"/>
      <c r="JKT43"/>
      <c r="JKU43" s="124"/>
      <c r="JKV43"/>
      <c r="JKW43" s="124"/>
      <c r="JKX43"/>
      <c r="JKY43" s="124"/>
      <c r="JKZ43"/>
      <c r="JLA43" s="124"/>
      <c r="JLB43"/>
      <c r="JLC43" s="124"/>
      <c r="JLD43"/>
      <c r="JLE43" s="124"/>
      <c r="JLF43"/>
      <c r="JLG43" s="124"/>
      <c r="JLH43"/>
      <c r="JLI43" s="124"/>
      <c r="JLJ43"/>
      <c r="JLK43" s="124"/>
      <c r="JLL43"/>
      <c r="JLM43" s="124"/>
      <c r="JLN43"/>
      <c r="JLO43" s="124"/>
      <c r="JLP43"/>
      <c r="JLQ43" s="124"/>
      <c r="JLR43"/>
      <c r="JLS43" s="124"/>
      <c r="JLT43"/>
      <c r="JLU43" s="124"/>
      <c r="JLV43"/>
      <c r="JLW43" s="124"/>
      <c r="JLX43"/>
      <c r="JLY43" s="124"/>
      <c r="JLZ43"/>
      <c r="JMA43" s="124"/>
      <c r="JMB43"/>
      <c r="JMC43" s="124"/>
      <c r="JMD43"/>
      <c r="JME43" s="124"/>
      <c r="JMF43"/>
      <c r="JMG43" s="124"/>
      <c r="JMH43"/>
      <c r="JMI43" s="124"/>
      <c r="JMJ43"/>
      <c r="JMK43" s="124"/>
      <c r="JML43"/>
      <c r="JMM43" s="124"/>
      <c r="JMN43"/>
      <c r="JMO43" s="124"/>
      <c r="JMP43"/>
      <c r="JMQ43" s="124"/>
      <c r="JMR43"/>
      <c r="JMS43" s="124"/>
      <c r="JMT43"/>
      <c r="JMU43" s="124"/>
      <c r="JMV43"/>
      <c r="JMW43" s="124"/>
      <c r="JMX43"/>
      <c r="JMY43" s="124"/>
      <c r="JMZ43"/>
      <c r="JNA43" s="124"/>
      <c r="JNB43"/>
      <c r="JNC43" s="124"/>
      <c r="JND43"/>
      <c r="JNE43" s="124"/>
      <c r="JNF43"/>
      <c r="JNG43" s="124"/>
      <c r="JNH43"/>
      <c r="JNI43" s="124"/>
      <c r="JNJ43"/>
      <c r="JNK43" s="124"/>
      <c r="JNL43"/>
      <c r="JNM43" s="124"/>
      <c r="JNN43"/>
      <c r="JNO43" s="124"/>
      <c r="JNP43"/>
      <c r="JNQ43" s="124"/>
      <c r="JNR43"/>
      <c r="JNS43" s="124"/>
      <c r="JNT43"/>
      <c r="JNU43" s="124"/>
      <c r="JNV43"/>
      <c r="JNW43" s="124"/>
      <c r="JNX43"/>
      <c r="JNY43" s="124"/>
      <c r="JNZ43"/>
      <c r="JOA43" s="124"/>
      <c r="JOB43"/>
      <c r="JOC43" s="124"/>
      <c r="JOD43"/>
      <c r="JOE43" s="124"/>
      <c r="JOF43"/>
      <c r="JOG43" s="124"/>
      <c r="JOH43"/>
      <c r="JOI43" s="124"/>
      <c r="JOJ43"/>
      <c r="JOK43" s="124"/>
      <c r="JOL43"/>
      <c r="JOM43" s="124"/>
      <c r="JON43"/>
      <c r="JOO43" s="124"/>
      <c r="JOP43"/>
      <c r="JOQ43" s="124"/>
      <c r="JOR43"/>
      <c r="JOS43" s="124"/>
      <c r="JOT43"/>
      <c r="JOU43" s="124"/>
      <c r="JOV43"/>
      <c r="JOW43" s="124"/>
      <c r="JOX43"/>
      <c r="JOY43" s="124"/>
      <c r="JOZ43"/>
      <c r="JPA43" s="124"/>
      <c r="JPB43"/>
      <c r="JPC43" s="124"/>
      <c r="JPD43"/>
      <c r="JPE43" s="124"/>
      <c r="JPF43"/>
      <c r="JPG43" s="124"/>
      <c r="JPH43"/>
      <c r="JPI43" s="124"/>
      <c r="JPJ43"/>
      <c r="JPK43" s="124"/>
      <c r="JPL43"/>
      <c r="JPM43" s="124"/>
      <c r="JPN43"/>
      <c r="JPO43" s="124"/>
      <c r="JPP43"/>
      <c r="JPQ43" s="124"/>
      <c r="JPR43"/>
      <c r="JPS43" s="124"/>
      <c r="JPT43"/>
      <c r="JPU43" s="124"/>
      <c r="JPV43"/>
      <c r="JPW43" s="124"/>
      <c r="JPX43"/>
      <c r="JPY43" s="124"/>
      <c r="JPZ43"/>
      <c r="JQA43" s="124"/>
      <c r="JQB43"/>
      <c r="JQC43" s="124"/>
      <c r="JQD43"/>
      <c r="JQE43" s="124"/>
      <c r="JQF43"/>
      <c r="JQG43" s="124"/>
      <c r="JQH43"/>
      <c r="JQI43" s="124"/>
      <c r="JQJ43"/>
      <c r="JQK43" s="124"/>
      <c r="JQL43"/>
      <c r="JQM43" s="124"/>
      <c r="JQN43"/>
      <c r="JQO43" s="124"/>
      <c r="JQP43"/>
      <c r="JQQ43" s="124"/>
      <c r="JQR43"/>
      <c r="JQS43" s="124"/>
      <c r="JQT43"/>
      <c r="JQU43" s="124"/>
      <c r="JQV43"/>
      <c r="JQW43" s="124"/>
      <c r="JQX43"/>
      <c r="JQY43" s="124"/>
      <c r="JQZ43"/>
      <c r="JRA43" s="124"/>
      <c r="JRB43"/>
      <c r="JRC43" s="124"/>
      <c r="JRD43"/>
      <c r="JRE43" s="124"/>
      <c r="JRF43"/>
      <c r="JRG43" s="124"/>
      <c r="JRH43"/>
      <c r="JRI43" s="124"/>
      <c r="JRJ43"/>
      <c r="JRK43" s="124"/>
      <c r="JRL43"/>
      <c r="JRM43" s="124"/>
      <c r="JRN43"/>
      <c r="JRO43" s="124"/>
      <c r="JRP43"/>
      <c r="JRQ43" s="124"/>
      <c r="JRR43"/>
      <c r="JRS43" s="124"/>
      <c r="JRT43"/>
      <c r="JRU43" s="124"/>
      <c r="JRV43"/>
      <c r="JRW43" s="124"/>
      <c r="JRX43"/>
      <c r="JRY43" s="124"/>
      <c r="JRZ43"/>
      <c r="JSA43" s="124"/>
      <c r="JSB43"/>
      <c r="JSC43" s="124"/>
      <c r="JSD43"/>
      <c r="JSE43" s="124"/>
      <c r="JSF43"/>
      <c r="JSG43" s="124"/>
      <c r="JSH43"/>
      <c r="JSI43" s="124"/>
      <c r="JSJ43"/>
      <c r="JSK43" s="124"/>
      <c r="JSL43"/>
      <c r="JSM43" s="124"/>
      <c r="JSN43"/>
      <c r="JSO43" s="124"/>
      <c r="JSP43"/>
      <c r="JSQ43" s="124"/>
      <c r="JSR43"/>
      <c r="JSS43" s="124"/>
      <c r="JST43"/>
      <c r="JSU43" s="124"/>
      <c r="JSV43"/>
      <c r="JSW43" s="124"/>
      <c r="JSX43"/>
      <c r="JSY43" s="124"/>
      <c r="JSZ43"/>
      <c r="JTA43" s="124"/>
      <c r="JTB43"/>
      <c r="JTC43" s="124"/>
      <c r="JTD43"/>
      <c r="JTE43" s="124"/>
      <c r="JTF43"/>
      <c r="JTG43" s="124"/>
      <c r="JTH43"/>
      <c r="JTI43" s="124"/>
      <c r="JTJ43"/>
      <c r="JTK43" s="124"/>
      <c r="JTL43"/>
      <c r="JTM43" s="124"/>
      <c r="JTN43"/>
      <c r="JTO43" s="124"/>
      <c r="JTP43"/>
      <c r="JTQ43" s="124"/>
      <c r="JTR43"/>
      <c r="JTS43" s="124"/>
      <c r="JTT43"/>
      <c r="JTU43" s="124"/>
      <c r="JTV43"/>
      <c r="JTW43" s="124"/>
      <c r="JTX43"/>
      <c r="JTY43" s="124"/>
      <c r="JTZ43"/>
      <c r="JUA43" s="124"/>
      <c r="JUB43"/>
      <c r="JUC43" s="124"/>
      <c r="JUD43"/>
      <c r="JUE43" s="124"/>
      <c r="JUF43"/>
      <c r="JUG43" s="124"/>
      <c r="JUH43"/>
      <c r="JUI43" s="124"/>
      <c r="JUJ43"/>
      <c r="JUK43" s="124"/>
      <c r="JUL43"/>
      <c r="JUM43" s="124"/>
      <c r="JUN43"/>
      <c r="JUO43" s="124"/>
      <c r="JUP43"/>
      <c r="JUQ43" s="124"/>
      <c r="JUR43"/>
      <c r="JUS43" s="124"/>
      <c r="JUT43"/>
      <c r="JUU43" s="124"/>
      <c r="JUV43"/>
      <c r="JUW43" s="124"/>
      <c r="JUX43"/>
      <c r="JUY43" s="124"/>
      <c r="JUZ43"/>
      <c r="JVA43" s="124"/>
      <c r="JVB43"/>
      <c r="JVC43" s="124"/>
      <c r="JVD43"/>
      <c r="JVE43" s="124"/>
      <c r="JVF43"/>
      <c r="JVG43" s="124"/>
      <c r="JVH43"/>
      <c r="JVI43" s="124"/>
      <c r="JVJ43"/>
      <c r="JVK43" s="124"/>
      <c r="JVL43"/>
      <c r="JVM43" s="124"/>
      <c r="JVN43"/>
      <c r="JVO43" s="124"/>
      <c r="JVP43"/>
      <c r="JVQ43" s="124"/>
      <c r="JVR43"/>
      <c r="JVS43" s="124"/>
      <c r="JVT43"/>
      <c r="JVU43" s="124"/>
      <c r="JVV43"/>
      <c r="JVW43" s="124"/>
      <c r="JVX43"/>
      <c r="JVY43" s="124"/>
      <c r="JVZ43"/>
      <c r="JWA43" s="124"/>
      <c r="JWB43"/>
      <c r="JWC43" s="124"/>
      <c r="JWD43"/>
      <c r="JWE43" s="124"/>
      <c r="JWF43"/>
      <c r="JWG43" s="124"/>
      <c r="JWH43"/>
      <c r="JWI43" s="124"/>
      <c r="JWJ43"/>
      <c r="JWK43" s="124"/>
      <c r="JWL43"/>
      <c r="JWM43" s="124"/>
      <c r="JWN43"/>
      <c r="JWO43" s="124"/>
      <c r="JWP43"/>
      <c r="JWQ43" s="124"/>
      <c r="JWR43"/>
      <c r="JWS43" s="124"/>
      <c r="JWT43"/>
      <c r="JWU43" s="124"/>
      <c r="JWV43"/>
      <c r="JWW43" s="124"/>
      <c r="JWX43"/>
      <c r="JWY43" s="124"/>
      <c r="JWZ43"/>
      <c r="JXA43" s="124"/>
      <c r="JXB43"/>
      <c r="JXC43" s="124"/>
      <c r="JXD43"/>
      <c r="JXE43" s="124"/>
      <c r="JXF43"/>
      <c r="JXG43" s="124"/>
      <c r="JXH43"/>
      <c r="JXI43" s="124"/>
      <c r="JXJ43"/>
      <c r="JXK43" s="124"/>
      <c r="JXL43"/>
      <c r="JXM43" s="124"/>
      <c r="JXN43"/>
      <c r="JXO43" s="124"/>
      <c r="JXP43"/>
      <c r="JXQ43" s="124"/>
      <c r="JXR43"/>
      <c r="JXS43" s="124"/>
      <c r="JXT43"/>
      <c r="JXU43" s="124"/>
      <c r="JXV43"/>
      <c r="JXW43" s="124"/>
      <c r="JXX43"/>
      <c r="JXY43" s="124"/>
      <c r="JXZ43"/>
      <c r="JYA43" s="124"/>
      <c r="JYB43"/>
      <c r="JYC43" s="124"/>
      <c r="JYD43"/>
      <c r="JYE43" s="124"/>
      <c r="JYF43"/>
      <c r="JYG43" s="124"/>
      <c r="JYH43"/>
      <c r="JYI43" s="124"/>
      <c r="JYJ43"/>
      <c r="JYK43" s="124"/>
      <c r="JYL43"/>
      <c r="JYM43" s="124"/>
      <c r="JYN43"/>
      <c r="JYO43" s="124"/>
      <c r="JYP43"/>
      <c r="JYQ43" s="124"/>
      <c r="JYR43"/>
      <c r="JYS43" s="124"/>
      <c r="JYT43"/>
      <c r="JYU43" s="124"/>
      <c r="JYV43"/>
      <c r="JYW43" s="124"/>
      <c r="JYX43"/>
      <c r="JYY43" s="124"/>
      <c r="JYZ43"/>
      <c r="JZA43" s="124"/>
      <c r="JZB43"/>
      <c r="JZC43" s="124"/>
      <c r="JZD43"/>
      <c r="JZE43" s="124"/>
      <c r="JZF43"/>
      <c r="JZG43" s="124"/>
      <c r="JZH43"/>
      <c r="JZI43" s="124"/>
      <c r="JZJ43"/>
      <c r="JZK43" s="124"/>
      <c r="JZL43"/>
      <c r="JZM43" s="124"/>
      <c r="JZN43"/>
      <c r="JZO43" s="124"/>
      <c r="JZP43"/>
      <c r="JZQ43" s="124"/>
      <c r="JZR43"/>
      <c r="JZS43" s="124"/>
      <c r="JZT43"/>
      <c r="JZU43" s="124"/>
      <c r="JZV43"/>
      <c r="JZW43" s="124"/>
      <c r="JZX43"/>
      <c r="JZY43" s="124"/>
      <c r="JZZ43"/>
      <c r="KAA43" s="124"/>
      <c r="KAB43"/>
      <c r="KAC43" s="124"/>
      <c r="KAD43"/>
      <c r="KAE43" s="124"/>
      <c r="KAF43"/>
      <c r="KAG43" s="124"/>
      <c r="KAH43"/>
      <c r="KAI43" s="124"/>
      <c r="KAJ43"/>
      <c r="KAK43" s="124"/>
      <c r="KAL43"/>
      <c r="KAM43" s="124"/>
      <c r="KAN43"/>
      <c r="KAO43" s="124"/>
      <c r="KAP43"/>
      <c r="KAQ43" s="124"/>
      <c r="KAR43"/>
      <c r="KAS43" s="124"/>
      <c r="KAT43"/>
      <c r="KAU43" s="124"/>
      <c r="KAV43"/>
      <c r="KAW43" s="124"/>
      <c r="KAX43"/>
      <c r="KAY43" s="124"/>
      <c r="KAZ43"/>
      <c r="KBA43" s="124"/>
      <c r="KBB43"/>
      <c r="KBC43" s="124"/>
      <c r="KBD43"/>
      <c r="KBE43" s="124"/>
      <c r="KBF43"/>
      <c r="KBG43" s="124"/>
      <c r="KBH43"/>
      <c r="KBI43" s="124"/>
      <c r="KBJ43"/>
      <c r="KBK43" s="124"/>
      <c r="KBL43"/>
      <c r="KBM43" s="124"/>
      <c r="KBN43"/>
      <c r="KBO43" s="124"/>
      <c r="KBP43"/>
      <c r="KBQ43" s="124"/>
      <c r="KBR43"/>
      <c r="KBS43" s="124"/>
      <c r="KBT43"/>
      <c r="KBU43" s="124"/>
      <c r="KBV43"/>
      <c r="KBW43" s="124"/>
      <c r="KBX43"/>
      <c r="KBY43" s="124"/>
      <c r="KBZ43"/>
      <c r="KCA43" s="124"/>
      <c r="KCB43"/>
      <c r="KCC43" s="124"/>
      <c r="KCD43"/>
      <c r="KCE43" s="124"/>
      <c r="KCF43"/>
      <c r="KCG43" s="124"/>
      <c r="KCH43"/>
      <c r="KCI43" s="124"/>
      <c r="KCJ43"/>
      <c r="KCK43" s="124"/>
      <c r="KCL43"/>
      <c r="KCM43" s="124"/>
      <c r="KCN43"/>
      <c r="KCO43" s="124"/>
      <c r="KCP43"/>
      <c r="KCQ43" s="124"/>
      <c r="KCR43"/>
      <c r="KCS43" s="124"/>
      <c r="KCT43"/>
      <c r="KCU43" s="124"/>
      <c r="KCV43"/>
      <c r="KCW43" s="124"/>
      <c r="KCX43"/>
      <c r="KCY43" s="124"/>
      <c r="KCZ43"/>
      <c r="KDA43" s="124"/>
      <c r="KDB43"/>
      <c r="KDC43" s="124"/>
      <c r="KDD43"/>
      <c r="KDE43" s="124"/>
      <c r="KDF43"/>
      <c r="KDG43" s="124"/>
      <c r="KDH43"/>
      <c r="KDI43" s="124"/>
      <c r="KDJ43"/>
      <c r="KDK43" s="124"/>
      <c r="KDL43"/>
      <c r="KDM43" s="124"/>
      <c r="KDN43"/>
      <c r="KDO43" s="124"/>
      <c r="KDP43"/>
      <c r="KDQ43" s="124"/>
      <c r="KDR43"/>
      <c r="KDS43" s="124"/>
      <c r="KDT43"/>
      <c r="KDU43" s="124"/>
      <c r="KDV43"/>
      <c r="KDW43" s="124"/>
      <c r="KDX43"/>
      <c r="KDY43" s="124"/>
      <c r="KDZ43"/>
      <c r="KEA43" s="124"/>
      <c r="KEB43"/>
      <c r="KEC43" s="124"/>
      <c r="KED43"/>
      <c r="KEE43" s="124"/>
      <c r="KEF43"/>
      <c r="KEG43" s="124"/>
      <c r="KEH43"/>
      <c r="KEI43" s="124"/>
      <c r="KEJ43"/>
      <c r="KEK43" s="124"/>
      <c r="KEL43"/>
      <c r="KEM43" s="124"/>
      <c r="KEN43"/>
      <c r="KEO43" s="124"/>
      <c r="KEP43"/>
      <c r="KEQ43" s="124"/>
      <c r="KER43"/>
      <c r="KES43" s="124"/>
      <c r="KET43"/>
      <c r="KEU43" s="124"/>
      <c r="KEV43"/>
      <c r="KEW43" s="124"/>
      <c r="KEX43"/>
      <c r="KEY43" s="124"/>
      <c r="KEZ43"/>
      <c r="KFA43" s="124"/>
      <c r="KFB43"/>
      <c r="KFC43" s="124"/>
      <c r="KFD43"/>
      <c r="KFE43" s="124"/>
      <c r="KFF43"/>
      <c r="KFG43" s="124"/>
      <c r="KFH43"/>
      <c r="KFI43" s="124"/>
      <c r="KFJ43"/>
      <c r="KFK43" s="124"/>
      <c r="KFL43"/>
      <c r="KFM43" s="124"/>
      <c r="KFN43"/>
      <c r="KFO43" s="124"/>
      <c r="KFP43"/>
      <c r="KFQ43" s="124"/>
      <c r="KFR43"/>
      <c r="KFS43" s="124"/>
      <c r="KFT43"/>
      <c r="KFU43" s="124"/>
      <c r="KFV43"/>
      <c r="KFW43" s="124"/>
      <c r="KFX43"/>
      <c r="KFY43" s="124"/>
      <c r="KFZ43"/>
      <c r="KGA43" s="124"/>
      <c r="KGB43"/>
      <c r="KGC43" s="124"/>
      <c r="KGD43"/>
      <c r="KGE43" s="124"/>
      <c r="KGF43"/>
      <c r="KGG43" s="124"/>
      <c r="KGH43"/>
      <c r="KGI43" s="124"/>
      <c r="KGJ43"/>
      <c r="KGK43" s="124"/>
      <c r="KGL43"/>
      <c r="KGM43" s="124"/>
      <c r="KGN43"/>
      <c r="KGO43" s="124"/>
      <c r="KGP43"/>
      <c r="KGQ43" s="124"/>
      <c r="KGR43"/>
      <c r="KGS43" s="124"/>
      <c r="KGT43"/>
      <c r="KGU43" s="124"/>
      <c r="KGV43"/>
      <c r="KGW43" s="124"/>
      <c r="KGX43"/>
      <c r="KGY43" s="124"/>
      <c r="KGZ43"/>
      <c r="KHA43" s="124"/>
      <c r="KHB43"/>
      <c r="KHC43" s="124"/>
      <c r="KHD43"/>
      <c r="KHE43" s="124"/>
      <c r="KHF43"/>
      <c r="KHG43" s="124"/>
      <c r="KHH43"/>
      <c r="KHI43" s="124"/>
      <c r="KHJ43"/>
      <c r="KHK43" s="124"/>
      <c r="KHL43"/>
      <c r="KHM43" s="124"/>
      <c r="KHN43"/>
      <c r="KHO43" s="124"/>
      <c r="KHP43"/>
      <c r="KHQ43" s="124"/>
      <c r="KHR43"/>
      <c r="KHS43" s="124"/>
      <c r="KHT43"/>
      <c r="KHU43" s="124"/>
      <c r="KHV43"/>
      <c r="KHW43" s="124"/>
      <c r="KHX43"/>
      <c r="KHY43" s="124"/>
      <c r="KHZ43"/>
      <c r="KIA43" s="124"/>
      <c r="KIB43"/>
      <c r="KIC43" s="124"/>
      <c r="KID43"/>
      <c r="KIE43" s="124"/>
      <c r="KIF43"/>
      <c r="KIG43" s="124"/>
      <c r="KIH43"/>
      <c r="KII43" s="124"/>
      <c r="KIJ43"/>
      <c r="KIK43" s="124"/>
      <c r="KIL43"/>
      <c r="KIM43" s="124"/>
      <c r="KIN43"/>
      <c r="KIO43" s="124"/>
      <c r="KIP43"/>
      <c r="KIQ43" s="124"/>
      <c r="KIR43"/>
      <c r="KIS43" s="124"/>
      <c r="KIT43"/>
      <c r="KIU43" s="124"/>
      <c r="KIV43"/>
      <c r="KIW43" s="124"/>
      <c r="KIX43"/>
      <c r="KIY43" s="124"/>
      <c r="KIZ43"/>
      <c r="KJA43" s="124"/>
      <c r="KJB43"/>
      <c r="KJC43" s="124"/>
      <c r="KJD43"/>
      <c r="KJE43" s="124"/>
      <c r="KJF43"/>
      <c r="KJG43" s="124"/>
      <c r="KJH43"/>
      <c r="KJI43" s="124"/>
      <c r="KJJ43"/>
      <c r="KJK43" s="124"/>
      <c r="KJL43"/>
      <c r="KJM43" s="124"/>
      <c r="KJN43"/>
      <c r="KJO43" s="124"/>
      <c r="KJP43"/>
      <c r="KJQ43" s="124"/>
      <c r="KJR43"/>
      <c r="KJS43" s="124"/>
      <c r="KJT43"/>
      <c r="KJU43" s="124"/>
      <c r="KJV43"/>
      <c r="KJW43" s="124"/>
      <c r="KJX43"/>
      <c r="KJY43" s="124"/>
      <c r="KJZ43"/>
      <c r="KKA43" s="124"/>
      <c r="KKB43"/>
      <c r="KKC43" s="124"/>
      <c r="KKD43"/>
      <c r="KKE43" s="124"/>
      <c r="KKF43"/>
      <c r="KKG43" s="124"/>
      <c r="KKH43"/>
      <c r="KKI43" s="124"/>
      <c r="KKJ43"/>
      <c r="KKK43" s="124"/>
      <c r="KKL43"/>
      <c r="KKM43" s="124"/>
      <c r="KKN43"/>
      <c r="KKO43" s="124"/>
      <c r="KKP43"/>
      <c r="KKQ43" s="124"/>
      <c r="KKR43"/>
      <c r="KKS43" s="124"/>
      <c r="KKT43"/>
      <c r="KKU43" s="124"/>
      <c r="KKV43"/>
      <c r="KKW43" s="124"/>
      <c r="KKX43"/>
      <c r="KKY43" s="124"/>
      <c r="KKZ43"/>
      <c r="KLA43" s="124"/>
      <c r="KLB43"/>
      <c r="KLC43" s="124"/>
      <c r="KLD43"/>
      <c r="KLE43" s="124"/>
      <c r="KLF43"/>
      <c r="KLG43" s="124"/>
      <c r="KLH43"/>
      <c r="KLI43" s="124"/>
      <c r="KLJ43"/>
      <c r="KLK43" s="124"/>
      <c r="KLL43"/>
      <c r="KLM43" s="124"/>
      <c r="KLN43"/>
      <c r="KLO43" s="124"/>
      <c r="KLP43"/>
      <c r="KLQ43" s="124"/>
      <c r="KLR43"/>
      <c r="KLS43" s="124"/>
      <c r="KLT43"/>
      <c r="KLU43" s="124"/>
      <c r="KLV43"/>
      <c r="KLW43" s="124"/>
      <c r="KLX43"/>
      <c r="KLY43" s="124"/>
      <c r="KLZ43"/>
      <c r="KMA43" s="124"/>
      <c r="KMB43"/>
      <c r="KMC43" s="124"/>
      <c r="KMD43"/>
      <c r="KME43" s="124"/>
      <c r="KMF43"/>
      <c r="KMG43" s="124"/>
      <c r="KMH43"/>
      <c r="KMI43" s="124"/>
      <c r="KMJ43"/>
      <c r="KMK43" s="124"/>
      <c r="KML43"/>
      <c r="KMM43" s="124"/>
      <c r="KMN43"/>
      <c r="KMO43" s="124"/>
      <c r="KMP43"/>
      <c r="KMQ43" s="124"/>
      <c r="KMR43"/>
      <c r="KMS43" s="124"/>
      <c r="KMT43"/>
      <c r="KMU43" s="124"/>
      <c r="KMV43"/>
      <c r="KMW43" s="124"/>
      <c r="KMX43"/>
      <c r="KMY43" s="124"/>
      <c r="KMZ43"/>
      <c r="KNA43" s="124"/>
      <c r="KNB43"/>
      <c r="KNC43" s="124"/>
      <c r="KND43"/>
      <c r="KNE43" s="124"/>
      <c r="KNF43"/>
      <c r="KNG43" s="124"/>
      <c r="KNH43"/>
      <c r="KNI43" s="124"/>
      <c r="KNJ43"/>
      <c r="KNK43" s="124"/>
      <c r="KNL43"/>
      <c r="KNM43" s="124"/>
      <c r="KNN43"/>
      <c r="KNO43" s="124"/>
      <c r="KNP43"/>
      <c r="KNQ43" s="124"/>
      <c r="KNR43"/>
      <c r="KNS43" s="124"/>
      <c r="KNT43"/>
      <c r="KNU43" s="124"/>
      <c r="KNV43"/>
      <c r="KNW43" s="124"/>
      <c r="KNX43"/>
      <c r="KNY43" s="124"/>
      <c r="KNZ43"/>
      <c r="KOA43" s="124"/>
      <c r="KOB43"/>
      <c r="KOC43" s="124"/>
      <c r="KOD43"/>
      <c r="KOE43" s="124"/>
      <c r="KOF43"/>
      <c r="KOG43" s="124"/>
      <c r="KOH43"/>
      <c r="KOI43" s="124"/>
      <c r="KOJ43"/>
      <c r="KOK43" s="124"/>
      <c r="KOL43"/>
      <c r="KOM43" s="124"/>
      <c r="KON43"/>
      <c r="KOO43" s="124"/>
      <c r="KOP43"/>
      <c r="KOQ43" s="124"/>
      <c r="KOR43"/>
      <c r="KOS43" s="124"/>
      <c r="KOT43"/>
      <c r="KOU43" s="124"/>
      <c r="KOV43"/>
      <c r="KOW43" s="124"/>
      <c r="KOX43"/>
      <c r="KOY43" s="124"/>
      <c r="KOZ43"/>
      <c r="KPA43" s="124"/>
      <c r="KPB43"/>
      <c r="KPC43" s="124"/>
      <c r="KPD43"/>
      <c r="KPE43" s="124"/>
      <c r="KPF43"/>
      <c r="KPG43" s="124"/>
      <c r="KPH43"/>
      <c r="KPI43" s="124"/>
      <c r="KPJ43"/>
      <c r="KPK43" s="124"/>
      <c r="KPL43"/>
      <c r="KPM43" s="124"/>
      <c r="KPN43"/>
      <c r="KPO43" s="124"/>
      <c r="KPP43"/>
      <c r="KPQ43" s="124"/>
      <c r="KPR43"/>
      <c r="KPS43" s="124"/>
      <c r="KPT43"/>
      <c r="KPU43" s="124"/>
      <c r="KPV43"/>
      <c r="KPW43" s="124"/>
      <c r="KPX43"/>
      <c r="KPY43" s="124"/>
      <c r="KPZ43"/>
      <c r="KQA43" s="124"/>
      <c r="KQB43"/>
      <c r="KQC43" s="124"/>
      <c r="KQD43"/>
      <c r="KQE43" s="124"/>
      <c r="KQF43"/>
      <c r="KQG43" s="124"/>
      <c r="KQH43"/>
      <c r="KQI43" s="124"/>
      <c r="KQJ43"/>
      <c r="KQK43" s="124"/>
      <c r="KQL43"/>
      <c r="KQM43" s="124"/>
      <c r="KQN43"/>
      <c r="KQO43" s="124"/>
      <c r="KQP43"/>
      <c r="KQQ43" s="124"/>
      <c r="KQR43"/>
      <c r="KQS43" s="124"/>
      <c r="KQT43"/>
      <c r="KQU43" s="124"/>
      <c r="KQV43"/>
      <c r="KQW43" s="124"/>
      <c r="KQX43"/>
      <c r="KQY43" s="124"/>
      <c r="KQZ43"/>
      <c r="KRA43" s="124"/>
      <c r="KRB43"/>
      <c r="KRC43" s="124"/>
      <c r="KRD43"/>
      <c r="KRE43" s="124"/>
      <c r="KRF43"/>
      <c r="KRG43" s="124"/>
      <c r="KRH43"/>
      <c r="KRI43" s="124"/>
      <c r="KRJ43"/>
      <c r="KRK43" s="124"/>
      <c r="KRL43"/>
      <c r="KRM43" s="124"/>
      <c r="KRN43"/>
      <c r="KRO43" s="124"/>
      <c r="KRP43"/>
      <c r="KRQ43" s="124"/>
      <c r="KRR43"/>
      <c r="KRS43" s="124"/>
      <c r="KRT43"/>
      <c r="KRU43" s="124"/>
      <c r="KRV43"/>
      <c r="KRW43" s="124"/>
      <c r="KRX43"/>
      <c r="KRY43" s="124"/>
      <c r="KRZ43"/>
      <c r="KSA43" s="124"/>
      <c r="KSB43"/>
      <c r="KSC43" s="124"/>
      <c r="KSD43"/>
      <c r="KSE43" s="124"/>
      <c r="KSF43"/>
      <c r="KSG43" s="124"/>
      <c r="KSH43"/>
      <c r="KSI43" s="124"/>
      <c r="KSJ43"/>
      <c r="KSK43" s="124"/>
      <c r="KSL43"/>
      <c r="KSM43" s="124"/>
      <c r="KSN43"/>
      <c r="KSO43" s="124"/>
      <c r="KSP43"/>
      <c r="KSQ43" s="124"/>
      <c r="KSR43"/>
      <c r="KSS43" s="124"/>
      <c r="KST43"/>
      <c r="KSU43" s="124"/>
      <c r="KSV43"/>
      <c r="KSW43" s="124"/>
      <c r="KSX43"/>
      <c r="KSY43" s="124"/>
      <c r="KSZ43"/>
      <c r="KTA43" s="124"/>
      <c r="KTB43"/>
      <c r="KTC43" s="124"/>
      <c r="KTD43"/>
      <c r="KTE43" s="124"/>
      <c r="KTF43"/>
      <c r="KTG43" s="124"/>
      <c r="KTH43"/>
      <c r="KTI43" s="124"/>
      <c r="KTJ43"/>
      <c r="KTK43" s="124"/>
      <c r="KTL43"/>
      <c r="KTM43" s="124"/>
      <c r="KTN43"/>
      <c r="KTO43" s="124"/>
      <c r="KTP43"/>
      <c r="KTQ43" s="124"/>
      <c r="KTR43"/>
      <c r="KTS43" s="124"/>
      <c r="KTT43"/>
      <c r="KTU43" s="124"/>
      <c r="KTV43"/>
      <c r="KTW43" s="124"/>
      <c r="KTX43"/>
      <c r="KTY43" s="124"/>
      <c r="KTZ43"/>
      <c r="KUA43" s="124"/>
      <c r="KUB43"/>
      <c r="KUC43" s="124"/>
      <c r="KUD43"/>
      <c r="KUE43" s="124"/>
      <c r="KUF43"/>
      <c r="KUG43" s="124"/>
      <c r="KUH43"/>
      <c r="KUI43" s="124"/>
      <c r="KUJ43"/>
      <c r="KUK43" s="124"/>
      <c r="KUL43"/>
      <c r="KUM43" s="124"/>
      <c r="KUN43"/>
      <c r="KUO43" s="124"/>
      <c r="KUP43"/>
      <c r="KUQ43" s="124"/>
      <c r="KUR43"/>
      <c r="KUS43" s="124"/>
      <c r="KUT43"/>
      <c r="KUU43" s="124"/>
      <c r="KUV43"/>
      <c r="KUW43" s="124"/>
      <c r="KUX43"/>
      <c r="KUY43" s="124"/>
      <c r="KUZ43"/>
      <c r="KVA43" s="124"/>
      <c r="KVB43"/>
      <c r="KVC43" s="124"/>
      <c r="KVD43"/>
      <c r="KVE43" s="124"/>
      <c r="KVF43"/>
      <c r="KVG43" s="124"/>
      <c r="KVH43"/>
      <c r="KVI43" s="124"/>
      <c r="KVJ43"/>
      <c r="KVK43" s="124"/>
      <c r="KVL43"/>
      <c r="KVM43" s="124"/>
      <c r="KVN43"/>
      <c r="KVO43" s="124"/>
      <c r="KVP43"/>
      <c r="KVQ43" s="124"/>
      <c r="KVR43"/>
      <c r="KVS43" s="124"/>
      <c r="KVT43"/>
      <c r="KVU43" s="124"/>
      <c r="KVV43"/>
      <c r="KVW43" s="124"/>
      <c r="KVX43"/>
      <c r="KVY43" s="124"/>
      <c r="KVZ43"/>
      <c r="KWA43" s="124"/>
      <c r="KWB43"/>
      <c r="KWC43" s="124"/>
      <c r="KWD43"/>
      <c r="KWE43" s="124"/>
      <c r="KWF43"/>
      <c r="KWG43" s="124"/>
      <c r="KWH43"/>
      <c r="KWI43" s="124"/>
      <c r="KWJ43"/>
      <c r="KWK43" s="124"/>
      <c r="KWL43"/>
      <c r="KWM43" s="124"/>
      <c r="KWN43"/>
      <c r="KWO43" s="124"/>
      <c r="KWP43"/>
      <c r="KWQ43" s="124"/>
      <c r="KWR43"/>
      <c r="KWS43" s="124"/>
      <c r="KWT43"/>
      <c r="KWU43" s="124"/>
      <c r="KWV43"/>
      <c r="KWW43" s="124"/>
      <c r="KWX43"/>
      <c r="KWY43" s="124"/>
      <c r="KWZ43"/>
      <c r="KXA43" s="124"/>
      <c r="KXB43"/>
      <c r="KXC43" s="124"/>
      <c r="KXD43"/>
      <c r="KXE43" s="124"/>
      <c r="KXF43"/>
      <c r="KXG43" s="124"/>
      <c r="KXH43"/>
      <c r="KXI43" s="124"/>
      <c r="KXJ43"/>
      <c r="KXK43" s="124"/>
      <c r="KXL43"/>
      <c r="KXM43" s="124"/>
      <c r="KXN43"/>
      <c r="KXO43" s="124"/>
      <c r="KXP43"/>
      <c r="KXQ43" s="124"/>
      <c r="KXR43"/>
      <c r="KXS43" s="124"/>
      <c r="KXT43"/>
      <c r="KXU43" s="124"/>
      <c r="KXV43"/>
      <c r="KXW43" s="124"/>
      <c r="KXX43"/>
      <c r="KXY43" s="124"/>
      <c r="KXZ43"/>
      <c r="KYA43" s="124"/>
      <c r="KYB43"/>
      <c r="KYC43" s="124"/>
      <c r="KYD43"/>
      <c r="KYE43" s="124"/>
      <c r="KYF43"/>
      <c r="KYG43" s="124"/>
      <c r="KYH43"/>
      <c r="KYI43" s="124"/>
      <c r="KYJ43"/>
      <c r="KYK43" s="124"/>
      <c r="KYL43"/>
      <c r="KYM43" s="124"/>
      <c r="KYN43"/>
      <c r="KYO43" s="124"/>
      <c r="KYP43"/>
      <c r="KYQ43" s="124"/>
      <c r="KYR43"/>
      <c r="KYS43" s="124"/>
      <c r="KYT43"/>
      <c r="KYU43" s="124"/>
      <c r="KYV43"/>
      <c r="KYW43" s="124"/>
      <c r="KYX43"/>
      <c r="KYY43" s="124"/>
      <c r="KYZ43"/>
      <c r="KZA43" s="124"/>
      <c r="KZB43"/>
      <c r="KZC43" s="124"/>
      <c r="KZD43"/>
      <c r="KZE43" s="124"/>
      <c r="KZF43"/>
      <c r="KZG43" s="124"/>
      <c r="KZH43"/>
      <c r="KZI43" s="124"/>
      <c r="KZJ43"/>
      <c r="KZK43" s="124"/>
      <c r="KZL43"/>
      <c r="KZM43" s="124"/>
      <c r="KZN43"/>
      <c r="KZO43" s="124"/>
      <c r="KZP43"/>
      <c r="KZQ43" s="124"/>
      <c r="KZR43"/>
      <c r="KZS43" s="124"/>
      <c r="KZT43"/>
      <c r="KZU43" s="124"/>
      <c r="KZV43"/>
      <c r="KZW43" s="124"/>
      <c r="KZX43"/>
      <c r="KZY43" s="124"/>
      <c r="KZZ43"/>
      <c r="LAA43" s="124"/>
      <c r="LAB43"/>
      <c r="LAC43" s="124"/>
      <c r="LAD43"/>
      <c r="LAE43" s="124"/>
      <c r="LAF43"/>
      <c r="LAG43" s="124"/>
      <c r="LAH43"/>
      <c r="LAI43" s="124"/>
      <c r="LAJ43"/>
      <c r="LAK43" s="124"/>
      <c r="LAL43"/>
      <c r="LAM43" s="124"/>
      <c r="LAN43"/>
      <c r="LAO43" s="124"/>
      <c r="LAP43"/>
      <c r="LAQ43" s="124"/>
      <c r="LAR43"/>
      <c r="LAS43" s="124"/>
      <c r="LAT43"/>
      <c r="LAU43" s="124"/>
      <c r="LAV43"/>
      <c r="LAW43" s="124"/>
      <c r="LAX43"/>
      <c r="LAY43" s="124"/>
      <c r="LAZ43"/>
      <c r="LBA43" s="124"/>
      <c r="LBB43"/>
      <c r="LBC43" s="124"/>
      <c r="LBD43"/>
      <c r="LBE43" s="124"/>
      <c r="LBF43"/>
      <c r="LBG43" s="124"/>
      <c r="LBH43"/>
      <c r="LBI43" s="124"/>
      <c r="LBJ43"/>
      <c r="LBK43" s="124"/>
      <c r="LBL43"/>
      <c r="LBM43" s="124"/>
      <c r="LBN43"/>
      <c r="LBO43" s="124"/>
      <c r="LBP43"/>
      <c r="LBQ43" s="124"/>
      <c r="LBR43"/>
      <c r="LBS43" s="124"/>
      <c r="LBT43"/>
      <c r="LBU43" s="124"/>
      <c r="LBV43"/>
      <c r="LBW43" s="124"/>
      <c r="LBX43"/>
      <c r="LBY43" s="124"/>
      <c r="LBZ43"/>
      <c r="LCA43" s="124"/>
      <c r="LCB43"/>
      <c r="LCC43" s="124"/>
      <c r="LCD43"/>
      <c r="LCE43" s="124"/>
      <c r="LCF43"/>
      <c r="LCG43" s="124"/>
      <c r="LCH43"/>
      <c r="LCI43" s="124"/>
      <c r="LCJ43"/>
      <c r="LCK43" s="124"/>
      <c r="LCL43"/>
      <c r="LCM43" s="124"/>
      <c r="LCN43"/>
      <c r="LCO43" s="124"/>
      <c r="LCP43"/>
      <c r="LCQ43" s="124"/>
      <c r="LCR43"/>
      <c r="LCS43" s="124"/>
      <c r="LCT43"/>
      <c r="LCU43" s="124"/>
      <c r="LCV43"/>
      <c r="LCW43" s="124"/>
      <c r="LCX43"/>
      <c r="LCY43" s="124"/>
      <c r="LCZ43"/>
      <c r="LDA43" s="124"/>
      <c r="LDB43"/>
      <c r="LDC43" s="124"/>
      <c r="LDD43"/>
      <c r="LDE43" s="124"/>
      <c r="LDF43"/>
      <c r="LDG43" s="124"/>
      <c r="LDH43"/>
      <c r="LDI43" s="124"/>
      <c r="LDJ43"/>
      <c r="LDK43" s="124"/>
      <c r="LDL43"/>
      <c r="LDM43" s="124"/>
      <c r="LDN43"/>
      <c r="LDO43" s="124"/>
      <c r="LDP43"/>
      <c r="LDQ43" s="124"/>
      <c r="LDR43"/>
      <c r="LDS43" s="124"/>
      <c r="LDT43"/>
      <c r="LDU43" s="124"/>
      <c r="LDV43"/>
      <c r="LDW43" s="124"/>
      <c r="LDX43"/>
      <c r="LDY43" s="124"/>
      <c r="LDZ43"/>
      <c r="LEA43" s="124"/>
      <c r="LEB43"/>
      <c r="LEC43" s="124"/>
      <c r="LED43"/>
      <c r="LEE43" s="124"/>
      <c r="LEF43"/>
      <c r="LEG43" s="124"/>
      <c r="LEH43"/>
      <c r="LEI43" s="124"/>
      <c r="LEJ43"/>
      <c r="LEK43" s="124"/>
      <c r="LEL43"/>
      <c r="LEM43" s="124"/>
      <c r="LEN43"/>
      <c r="LEO43" s="124"/>
      <c r="LEP43"/>
      <c r="LEQ43" s="124"/>
      <c r="LER43"/>
      <c r="LES43" s="124"/>
      <c r="LET43"/>
      <c r="LEU43" s="124"/>
      <c r="LEV43"/>
      <c r="LEW43" s="124"/>
      <c r="LEX43"/>
      <c r="LEY43" s="124"/>
      <c r="LEZ43"/>
      <c r="LFA43" s="124"/>
      <c r="LFB43"/>
      <c r="LFC43" s="124"/>
      <c r="LFD43"/>
      <c r="LFE43" s="124"/>
      <c r="LFF43"/>
      <c r="LFG43" s="124"/>
      <c r="LFH43"/>
      <c r="LFI43" s="124"/>
      <c r="LFJ43"/>
      <c r="LFK43" s="124"/>
      <c r="LFL43"/>
      <c r="LFM43" s="124"/>
      <c r="LFN43"/>
      <c r="LFO43" s="124"/>
      <c r="LFP43"/>
      <c r="LFQ43" s="124"/>
      <c r="LFR43"/>
      <c r="LFS43" s="124"/>
      <c r="LFT43"/>
      <c r="LFU43" s="124"/>
      <c r="LFV43"/>
      <c r="LFW43" s="124"/>
      <c r="LFX43"/>
      <c r="LFY43" s="124"/>
      <c r="LFZ43"/>
      <c r="LGA43" s="124"/>
      <c r="LGB43"/>
      <c r="LGC43" s="124"/>
      <c r="LGD43"/>
      <c r="LGE43" s="124"/>
      <c r="LGF43"/>
      <c r="LGG43" s="124"/>
      <c r="LGH43"/>
      <c r="LGI43" s="124"/>
      <c r="LGJ43"/>
      <c r="LGK43" s="124"/>
      <c r="LGL43"/>
      <c r="LGM43" s="124"/>
      <c r="LGN43"/>
      <c r="LGO43" s="124"/>
      <c r="LGP43"/>
      <c r="LGQ43" s="124"/>
      <c r="LGR43"/>
      <c r="LGS43" s="124"/>
      <c r="LGT43"/>
      <c r="LGU43" s="124"/>
      <c r="LGV43"/>
      <c r="LGW43" s="124"/>
      <c r="LGX43"/>
      <c r="LGY43" s="124"/>
      <c r="LGZ43"/>
      <c r="LHA43" s="124"/>
      <c r="LHB43"/>
      <c r="LHC43" s="124"/>
      <c r="LHD43"/>
      <c r="LHE43" s="124"/>
      <c r="LHF43"/>
      <c r="LHG43" s="124"/>
      <c r="LHH43"/>
      <c r="LHI43" s="124"/>
      <c r="LHJ43"/>
      <c r="LHK43" s="124"/>
      <c r="LHL43"/>
      <c r="LHM43" s="124"/>
      <c r="LHN43"/>
      <c r="LHO43" s="124"/>
      <c r="LHP43"/>
      <c r="LHQ43" s="124"/>
      <c r="LHR43"/>
      <c r="LHS43" s="124"/>
      <c r="LHT43"/>
      <c r="LHU43" s="124"/>
      <c r="LHV43"/>
      <c r="LHW43" s="124"/>
      <c r="LHX43"/>
      <c r="LHY43" s="124"/>
      <c r="LHZ43"/>
      <c r="LIA43" s="124"/>
      <c r="LIB43"/>
      <c r="LIC43" s="124"/>
      <c r="LID43"/>
      <c r="LIE43" s="124"/>
      <c r="LIF43"/>
      <c r="LIG43" s="124"/>
      <c r="LIH43"/>
      <c r="LII43" s="124"/>
      <c r="LIJ43"/>
      <c r="LIK43" s="124"/>
      <c r="LIL43"/>
      <c r="LIM43" s="124"/>
      <c r="LIN43"/>
      <c r="LIO43" s="124"/>
      <c r="LIP43"/>
      <c r="LIQ43" s="124"/>
      <c r="LIR43"/>
      <c r="LIS43" s="124"/>
      <c r="LIT43"/>
      <c r="LIU43" s="124"/>
      <c r="LIV43"/>
      <c r="LIW43" s="124"/>
      <c r="LIX43"/>
      <c r="LIY43" s="124"/>
      <c r="LIZ43"/>
      <c r="LJA43" s="124"/>
      <c r="LJB43"/>
      <c r="LJC43" s="124"/>
      <c r="LJD43"/>
      <c r="LJE43" s="124"/>
      <c r="LJF43"/>
      <c r="LJG43" s="124"/>
      <c r="LJH43"/>
      <c r="LJI43" s="124"/>
      <c r="LJJ43"/>
      <c r="LJK43" s="124"/>
      <c r="LJL43"/>
      <c r="LJM43" s="124"/>
      <c r="LJN43"/>
      <c r="LJO43" s="124"/>
      <c r="LJP43"/>
      <c r="LJQ43" s="124"/>
      <c r="LJR43"/>
      <c r="LJS43" s="124"/>
      <c r="LJT43"/>
      <c r="LJU43" s="124"/>
      <c r="LJV43"/>
      <c r="LJW43" s="124"/>
      <c r="LJX43"/>
      <c r="LJY43" s="124"/>
      <c r="LJZ43"/>
      <c r="LKA43" s="124"/>
      <c r="LKB43"/>
      <c r="LKC43" s="124"/>
      <c r="LKD43"/>
      <c r="LKE43" s="124"/>
      <c r="LKF43"/>
      <c r="LKG43" s="124"/>
      <c r="LKH43"/>
      <c r="LKI43" s="124"/>
      <c r="LKJ43"/>
      <c r="LKK43" s="124"/>
      <c r="LKL43"/>
      <c r="LKM43" s="124"/>
      <c r="LKN43"/>
      <c r="LKO43" s="124"/>
      <c r="LKP43"/>
      <c r="LKQ43" s="124"/>
      <c r="LKR43"/>
      <c r="LKS43" s="124"/>
      <c r="LKT43"/>
      <c r="LKU43" s="124"/>
      <c r="LKV43"/>
      <c r="LKW43" s="124"/>
      <c r="LKX43"/>
      <c r="LKY43" s="124"/>
      <c r="LKZ43"/>
      <c r="LLA43" s="124"/>
      <c r="LLB43"/>
      <c r="LLC43" s="124"/>
      <c r="LLD43"/>
      <c r="LLE43" s="124"/>
      <c r="LLF43"/>
      <c r="LLG43" s="124"/>
      <c r="LLH43"/>
      <c r="LLI43" s="124"/>
      <c r="LLJ43"/>
      <c r="LLK43" s="124"/>
      <c r="LLL43"/>
      <c r="LLM43" s="124"/>
      <c r="LLN43"/>
      <c r="LLO43" s="124"/>
      <c r="LLP43"/>
      <c r="LLQ43" s="124"/>
      <c r="LLR43"/>
      <c r="LLS43" s="124"/>
      <c r="LLT43"/>
      <c r="LLU43" s="124"/>
      <c r="LLV43"/>
      <c r="LLW43" s="124"/>
      <c r="LLX43"/>
      <c r="LLY43" s="124"/>
      <c r="LLZ43"/>
      <c r="LMA43" s="124"/>
      <c r="LMB43"/>
      <c r="LMC43" s="124"/>
      <c r="LMD43"/>
      <c r="LME43" s="124"/>
      <c r="LMF43"/>
      <c r="LMG43" s="124"/>
      <c r="LMH43"/>
      <c r="LMI43" s="124"/>
      <c r="LMJ43"/>
      <c r="LMK43" s="124"/>
      <c r="LML43"/>
      <c r="LMM43" s="124"/>
      <c r="LMN43"/>
      <c r="LMO43" s="124"/>
      <c r="LMP43"/>
      <c r="LMQ43" s="124"/>
      <c r="LMR43"/>
      <c r="LMS43" s="124"/>
      <c r="LMT43"/>
      <c r="LMU43" s="124"/>
      <c r="LMV43"/>
      <c r="LMW43" s="124"/>
      <c r="LMX43"/>
      <c r="LMY43" s="124"/>
      <c r="LMZ43"/>
      <c r="LNA43" s="124"/>
      <c r="LNB43"/>
      <c r="LNC43" s="124"/>
      <c r="LND43"/>
      <c r="LNE43" s="124"/>
      <c r="LNF43"/>
      <c r="LNG43" s="124"/>
      <c r="LNH43"/>
      <c r="LNI43" s="124"/>
      <c r="LNJ43"/>
      <c r="LNK43" s="124"/>
      <c r="LNL43"/>
      <c r="LNM43" s="124"/>
      <c r="LNN43"/>
      <c r="LNO43" s="124"/>
      <c r="LNP43"/>
      <c r="LNQ43" s="124"/>
      <c r="LNR43"/>
      <c r="LNS43" s="124"/>
      <c r="LNT43"/>
      <c r="LNU43" s="124"/>
      <c r="LNV43"/>
      <c r="LNW43" s="124"/>
      <c r="LNX43"/>
      <c r="LNY43" s="124"/>
      <c r="LNZ43"/>
      <c r="LOA43" s="124"/>
      <c r="LOB43"/>
      <c r="LOC43" s="124"/>
      <c r="LOD43"/>
      <c r="LOE43" s="124"/>
      <c r="LOF43"/>
      <c r="LOG43" s="124"/>
      <c r="LOH43"/>
      <c r="LOI43" s="124"/>
      <c r="LOJ43"/>
      <c r="LOK43" s="124"/>
      <c r="LOL43"/>
      <c r="LOM43" s="124"/>
      <c r="LON43"/>
      <c r="LOO43" s="124"/>
      <c r="LOP43"/>
      <c r="LOQ43" s="124"/>
      <c r="LOR43"/>
      <c r="LOS43" s="124"/>
      <c r="LOT43"/>
      <c r="LOU43" s="124"/>
      <c r="LOV43"/>
      <c r="LOW43" s="124"/>
      <c r="LOX43"/>
      <c r="LOY43" s="124"/>
      <c r="LOZ43"/>
      <c r="LPA43" s="124"/>
      <c r="LPB43"/>
      <c r="LPC43" s="124"/>
      <c r="LPD43"/>
      <c r="LPE43" s="124"/>
      <c r="LPF43"/>
      <c r="LPG43" s="124"/>
      <c r="LPH43"/>
      <c r="LPI43" s="124"/>
      <c r="LPJ43"/>
      <c r="LPK43" s="124"/>
      <c r="LPL43"/>
      <c r="LPM43" s="124"/>
      <c r="LPN43"/>
      <c r="LPO43" s="124"/>
      <c r="LPP43"/>
      <c r="LPQ43" s="124"/>
      <c r="LPR43"/>
      <c r="LPS43" s="124"/>
      <c r="LPT43"/>
      <c r="LPU43" s="124"/>
      <c r="LPV43"/>
      <c r="LPW43" s="124"/>
      <c r="LPX43"/>
      <c r="LPY43" s="124"/>
      <c r="LPZ43"/>
      <c r="LQA43" s="124"/>
      <c r="LQB43"/>
      <c r="LQC43" s="124"/>
      <c r="LQD43"/>
      <c r="LQE43" s="124"/>
      <c r="LQF43"/>
      <c r="LQG43" s="124"/>
      <c r="LQH43"/>
      <c r="LQI43" s="124"/>
      <c r="LQJ43"/>
      <c r="LQK43" s="124"/>
      <c r="LQL43"/>
      <c r="LQM43" s="124"/>
      <c r="LQN43"/>
      <c r="LQO43" s="124"/>
      <c r="LQP43"/>
      <c r="LQQ43" s="124"/>
      <c r="LQR43"/>
      <c r="LQS43" s="124"/>
      <c r="LQT43"/>
      <c r="LQU43" s="124"/>
      <c r="LQV43"/>
      <c r="LQW43" s="124"/>
      <c r="LQX43"/>
      <c r="LQY43" s="124"/>
      <c r="LQZ43"/>
      <c r="LRA43" s="124"/>
      <c r="LRB43"/>
      <c r="LRC43" s="124"/>
      <c r="LRD43"/>
      <c r="LRE43" s="124"/>
      <c r="LRF43"/>
      <c r="LRG43" s="124"/>
      <c r="LRH43"/>
      <c r="LRI43" s="124"/>
      <c r="LRJ43"/>
      <c r="LRK43" s="124"/>
      <c r="LRL43"/>
      <c r="LRM43" s="124"/>
      <c r="LRN43"/>
      <c r="LRO43" s="124"/>
      <c r="LRP43"/>
      <c r="LRQ43" s="124"/>
      <c r="LRR43"/>
      <c r="LRS43" s="124"/>
      <c r="LRT43"/>
      <c r="LRU43" s="124"/>
      <c r="LRV43"/>
      <c r="LRW43" s="124"/>
      <c r="LRX43"/>
      <c r="LRY43" s="124"/>
      <c r="LRZ43"/>
      <c r="LSA43" s="124"/>
      <c r="LSB43"/>
      <c r="LSC43" s="124"/>
      <c r="LSD43"/>
      <c r="LSE43" s="124"/>
      <c r="LSF43"/>
      <c r="LSG43" s="124"/>
      <c r="LSH43"/>
      <c r="LSI43" s="124"/>
      <c r="LSJ43"/>
      <c r="LSK43" s="124"/>
      <c r="LSL43"/>
      <c r="LSM43" s="124"/>
      <c r="LSN43"/>
      <c r="LSO43" s="124"/>
      <c r="LSP43"/>
      <c r="LSQ43" s="124"/>
      <c r="LSR43"/>
      <c r="LSS43" s="124"/>
      <c r="LST43"/>
      <c r="LSU43" s="124"/>
      <c r="LSV43"/>
      <c r="LSW43" s="124"/>
      <c r="LSX43"/>
      <c r="LSY43" s="124"/>
      <c r="LSZ43"/>
      <c r="LTA43" s="124"/>
      <c r="LTB43"/>
      <c r="LTC43" s="124"/>
      <c r="LTD43"/>
      <c r="LTE43" s="124"/>
      <c r="LTF43"/>
      <c r="LTG43" s="124"/>
      <c r="LTH43"/>
      <c r="LTI43" s="124"/>
      <c r="LTJ43"/>
      <c r="LTK43" s="124"/>
      <c r="LTL43"/>
      <c r="LTM43" s="124"/>
      <c r="LTN43"/>
      <c r="LTO43" s="124"/>
      <c r="LTP43"/>
      <c r="LTQ43" s="124"/>
      <c r="LTR43"/>
      <c r="LTS43" s="124"/>
      <c r="LTT43"/>
      <c r="LTU43" s="124"/>
      <c r="LTV43"/>
      <c r="LTW43" s="124"/>
      <c r="LTX43"/>
      <c r="LTY43" s="124"/>
      <c r="LTZ43"/>
      <c r="LUA43" s="124"/>
      <c r="LUB43"/>
      <c r="LUC43" s="124"/>
      <c r="LUD43"/>
      <c r="LUE43" s="124"/>
      <c r="LUF43"/>
      <c r="LUG43" s="124"/>
      <c r="LUH43"/>
      <c r="LUI43" s="124"/>
      <c r="LUJ43"/>
      <c r="LUK43" s="124"/>
      <c r="LUL43"/>
      <c r="LUM43" s="124"/>
      <c r="LUN43"/>
      <c r="LUO43" s="124"/>
      <c r="LUP43"/>
      <c r="LUQ43" s="124"/>
      <c r="LUR43"/>
      <c r="LUS43" s="124"/>
      <c r="LUT43"/>
      <c r="LUU43" s="124"/>
      <c r="LUV43"/>
      <c r="LUW43" s="124"/>
      <c r="LUX43"/>
      <c r="LUY43" s="124"/>
      <c r="LUZ43"/>
      <c r="LVA43" s="124"/>
      <c r="LVB43"/>
      <c r="LVC43" s="124"/>
      <c r="LVD43"/>
      <c r="LVE43" s="124"/>
      <c r="LVF43"/>
      <c r="LVG43" s="124"/>
      <c r="LVH43"/>
      <c r="LVI43" s="124"/>
      <c r="LVJ43"/>
      <c r="LVK43" s="124"/>
      <c r="LVL43"/>
      <c r="LVM43" s="124"/>
      <c r="LVN43"/>
      <c r="LVO43" s="124"/>
      <c r="LVP43"/>
      <c r="LVQ43" s="124"/>
      <c r="LVR43"/>
      <c r="LVS43" s="124"/>
      <c r="LVT43"/>
      <c r="LVU43" s="124"/>
      <c r="LVV43"/>
      <c r="LVW43" s="124"/>
      <c r="LVX43"/>
      <c r="LVY43" s="124"/>
      <c r="LVZ43"/>
      <c r="LWA43" s="124"/>
      <c r="LWB43"/>
      <c r="LWC43" s="124"/>
      <c r="LWD43"/>
      <c r="LWE43" s="124"/>
      <c r="LWF43"/>
      <c r="LWG43" s="124"/>
      <c r="LWH43"/>
      <c r="LWI43" s="124"/>
      <c r="LWJ43"/>
      <c r="LWK43" s="124"/>
      <c r="LWL43"/>
      <c r="LWM43" s="124"/>
      <c r="LWN43"/>
      <c r="LWO43" s="124"/>
      <c r="LWP43"/>
      <c r="LWQ43" s="124"/>
      <c r="LWR43"/>
      <c r="LWS43" s="124"/>
      <c r="LWT43"/>
      <c r="LWU43" s="124"/>
      <c r="LWV43"/>
      <c r="LWW43" s="124"/>
      <c r="LWX43"/>
      <c r="LWY43" s="124"/>
      <c r="LWZ43"/>
      <c r="LXA43" s="124"/>
      <c r="LXB43"/>
      <c r="LXC43" s="124"/>
      <c r="LXD43"/>
      <c r="LXE43" s="124"/>
      <c r="LXF43"/>
      <c r="LXG43" s="124"/>
      <c r="LXH43"/>
      <c r="LXI43" s="124"/>
      <c r="LXJ43"/>
      <c r="LXK43" s="124"/>
      <c r="LXL43"/>
      <c r="LXM43" s="124"/>
      <c r="LXN43"/>
      <c r="LXO43" s="124"/>
      <c r="LXP43"/>
      <c r="LXQ43" s="124"/>
      <c r="LXR43"/>
      <c r="LXS43" s="124"/>
      <c r="LXT43"/>
      <c r="LXU43" s="124"/>
      <c r="LXV43"/>
      <c r="LXW43" s="124"/>
      <c r="LXX43"/>
      <c r="LXY43" s="124"/>
      <c r="LXZ43"/>
      <c r="LYA43" s="124"/>
      <c r="LYB43"/>
      <c r="LYC43" s="124"/>
      <c r="LYD43"/>
      <c r="LYE43" s="124"/>
      <c r="LYF43"/>
      <c r="LYG43" s="124"/>
      <c r="LYH43"/>
      <c r="LYI43" s="124"/>
      <c r="LYJ43"/>
      <c r="LYK43" s="124"/>
      <c r="LYL43"/>
      <c r="LYM43" s="124"/>
      <c r="LYN43"/>
      <c r="LYO43" s="124"/>
      <c r="LYP43"/>
      <c r="LYQ43" s="124"/>
      <c r="LYR43"/>
      <c r="LYS43" s="124"/>
      <c r="LYT43"/>
      <c r="LYU43" s="124"/>
      <c r="LYV43"/>
      <c r="LYW43" s="124"/>
      <c r="LYX43"/>
      <c r="LYY43" s="124"/>
      <c r="LYZ43"/>
      <c r="LZA43" s="124"/>
      <c r="LZB43"/>
      <c r="LZC43" s="124"/>
      <c r="LZD43"/>
      <c r="LZE43" s="124"/>
      <c r="LZF43"/>
      <c r="LZG43" s="124"/>
      <c r="LZH43"/>
      <c r="LZI43" s="124"/>
      <c r="LZJ43"/>
      <c r="LZK43" s="124"/>
      <c r="LZL43"/>
      <c r="LZM43" s="124"/>
      <c r="LZN43"/>
      <c r="LZO43" s="124"/>
      <c r="LZP43"/>
      <c r="LZQ43" s="124"/>
      <c r="LZR43"/>
      <c r="LZS43" s="124"/>
      <c r="LZT43"/>
      <c r="LZU43" s="124"/>
      <c r="LZV43"/>
      <c r="LZW43" s="124"/>
      <c r="LZX43"/>
      <c r="LZY43" s="124"/>
      <c r="LZZ43"/>
      <c r="MAA43" s="124"/>
      <c r="MAB43"/>
      <c r="MAC43" s="124"/>
      <c r="MAD43"/>
      <c r="MAE43" s="124"/>
      <c r="MAF43"/>
      <c r="MAG43" s="124"/>
      <c r="MAH43"/>
      <c r="MAI43" s="124"/>
      <c r="MAJ43"/>
      <c r="MAK43" s="124"/>
      <c r="MAL43"/>
      <c r="MAM43" s="124"/>
      <c r="MAN43"/>
      <c r="MAO43" s="124"/>
      <c r="MAP43"/>
      <c r="MAQ43" s="124"/>
      <c r="MAR43"/>
      <c r="MAS43" s="124"/>
      <c r="MAT43"/>
      <c r="MAU43" s="124"/>
      <c r="MAV43"/>
      <c r="MAW43" s="124"/>
      <c r="MAX43"/>
      <c r="MAY43" s="124"/>
      <c r="MAZ43"/>
      <c r="MBA43" s="124"/>
      <c r="MBB43"/>
      <c r="MBC43" s="124"/>
      <c r="MBD43"/>
      <c r="MBE43" s="124"/>
      <c r="MBF43"/>
      <c r="MBG43" s="124"/>
      <c r="MBH43"/>
      <c r="MBI43" s="124"/>
      <c r="MBJ43"/>
      <c r="MBK43" s="124"/>
      <c r="MBL43"/>
      <c r="MBM43" s="124"/>
      <c r="MBN43"/>
      <c r="MBO43" s="124"/>
      <c r="MBP43"/>
      <c r="MBQ43" s="124"/>
      <c r="MBR43"/>
      <c r="MBS43" s="124"/>
      <c r="MBT43"/>
      <c r="MBU43" s="124"/>
      <c r="MBV43"/>
      <c r="MBW43" s="124"/>
      <c r="MBX43"/>
      <c r="MBY43" s="124"/>
      <c r="MBZ43"/>
      <c r="MCA43" s="124"/>
      <c r="MCB43"/>
      <c r="MCC43" s="124"/>
      <c r="MCD43"/>
      <c r="MCE43" s="124"/>
      <c r="MCF43"/>
      <c r="MCG43" s="124"/>
      <c r="MCH43"/>
      <c r="MCI43" s="124"/>
      <c r="MCJ43"/>
      <c r="MCK43" s="124"/>
      <c r="MCL43"/>
      <c r="MCM43" s="124"/>
      <c r="MCN43"/>
      <c r="MCO43" s="124"/>
      <c r="MCP43"/>
      <c r="MCQ43" s="124"/>
      <c r="MCR43"/>
      <c r="MCS43" s="124"/>
      <c r="MCT43"/>
      <c r="MCU43" s="124"/>
      <c r="MCV43"/>
      <c r="MCW43" s="124"/>
      <c r="MCX43"/>
      <c r="MCY43" s="124"/>
      <c r="MCZ43"/>
      <c r="MDA43" s="124"/>
      <c r="MDB43"/>
      <c r="MDC43" s="124"/>
      <c r="MDD43"/>
      <c r="MDE43" s="124"/>
      <c r="MDF43"/>
      <c r="MDG43" s="124"/>
      <c r="MDH43"/>
      <c r="MDI43" s="124"/>
      <c r="MDJ43"/>
      <c r="MDK43" s="124"/>
      <c r="MDL43"/>
      <c r="MDM43" s="124"/>
      <c r="MDN43"/>
      <c r="MDO43" s="124"/>
      <c r="MDP43"/>
      <c r="MDQ43" s="124"/>
      <c r="MDR43"/>
      <c r="MDS43" s="124"/>
      <c r="MDT43"/>
      <c r="MDU43" s="124"/>
      <c r="MDV43"/>
      <c r="MDW43" s="124"/>
      <c r="MDX43"/>
      <c r="MDY43" s="124"/>
      <c r="MDZ43"/>
      <c r="MEA43" s="124"/>
      <c r="MEB43"/>
      <c r="MEC43" s="124"/>
      <c r="MED43"/>
      <c r="MEE43" s="124"/>
      <c r="MEF43"/>
      <c r="MEG43" s="124"/>
      <c r="MEH43"/>
      <c r="MEI43" s="124"/>
      <c r="MEJ43"/>
      <c r="MEK43" s="124"/>
      <c r="MEL43"/>
      <c r="MEM43" s="124"/>
      <c r="MEN43"/>
      <c r="MEO43" s="124"/>
      <c r="MEP43"/>
      <c r="MEQ43" s="124"/>
      <c r="MER43"/>
      <c r="MES43" s="124"/>
      <c r="MET43"/>
      <c r="MEU43" s="124"/>
      <c r="MEV43"/>
      <c r="MEW43" s="124"/>
      <c r="MEX43"/>
      <c r="MEY43" s="124"/>
      <c r="MEZ43"/>
      <c r="MFA43" s="124"/>
      <c r="MFB43"/>
      <c r="MFC43" s="124"/>
      <c r="MFD43"/>
      <c r="MFE43" s="124"/>
      <c r="MFF43"/>
      <c r="MFG43" s="124"/>
      <c r="MFH43"/>
      <c r="MFI43" s="124"/>
      <c r="MFJ43"/>
      <c r="MFK43" s="124"/>
      <c r="MFL43"/>
      <c r="MFM43" s="124"/>
      <c r="MFN43"/>
      <c r="MFO43" s="124"/>
      <c r="MFP43"/>
      <c r="MFQ43" s="124"/>
      <c r="MFR43"/>
      <c r="MFS43" s="124"/>
      <c r="MFT43"/>
      <c r="MFU43" s="124"/>
      <c r="MFV43"/>
      <c r="MFW43" s="124"/>
      <c r="MFX43"/>
      <c r="MFY43" s="124"/>
      <c r="MFZ43"/>
      <c r="MGA43" s="124"/>
      <c r="MGB43"/>
      <c r="MGC43" s="124"/>
      <c r="MGD43"/>
      <c r="MGE43" s="124"/>
      <c r="MGF43"/>
      <c r="MGG43" s="124"/>
      <c r="MGH43"/>
      <c r="MGI43" s="124"/>
      <c r="MGJ43"/>
      <c r="MGK43" s="124"/>
      <c r="MGL43"/>
      <c r="MGM43" s="124"/>
      <c r="MGN43"/>
      <c r="MGO43" s="124"/>
      <c r="MGP43"/>
      <c r="MGQ43" s="124"/>
      <c r="MGR43"/>
      <c r="MGS43" s="124"/>
      <c r="MGT43"/>
      <c r="MGU43" s="124"/>
      <c r="MGV43"/>
      <c r="MGW43" s="124"/>
      <c r="MGX43"/>
      <c r="MGY43" s="124"/>
      <c r="MGZ43"/>
      <c r="MHA43" s="124"/>
      <c r="MHB43"/>
      <c r="MHC43" s="124"/>
      <c r="MHD43"/>
      <c r="MHE43" s="124"/>
      <c r="MHF43"/>
      <c r="MHG43" s="124"/>
      <c r="MHH43"/>
      <c r="MHI43" s="124"/>
      <c r="MHJ43"/>
      <c r="MHK43" s="124"/>
      <c r="MHL43"/>
      <c r="MHM43" s="124"/>
      <c r="MHN43"/>
      <c r="MHO43" s="124"/>
      <c r="MHP43"/>
      <c r="MHQ43" s="124"/>
      <c r="MHR43"/>
      <c r="MHS43" s="124"/>
      <c r="MHT43"/>
      <c r="MHU43" s="124"/>
      <c r="MHV43"/>
      <c r="MHW43" s="124"/>
      <c r="MHX43"/>
      <c r="MHY43" s="124"/>
      <c r="MHZ43"/>
      <c r="MIA43" s="124"/>
      <c r="MIB43"/>
      <c r="MIC43" s="124"/>
      <c r="MID43"/>
      <c r="MIE43" s="124"/>
      <c r="MIF43"/>
      <c r="MIG43" s="124"/>
      <c r="MIH43"/>
      <c r="MII43" s="124"/>
      <c r="MIJ43"/>
      <c r="MIK43" s="124"/>
      <c r="MIL43"/>
      <c r="MIM43" s="124"/>
      <c r="MIN43"/>
      <c r="MIO43" s="124"/>
      <c r="MIP43"/>
      <c r="MIQ43" s="124"/>
      <c r="MIR43"/>
      <c r="MIS43" s="124"/>
      <c r="MIT43"/>
      <c r="MIU43" s="124"/>
      <c r="MIV43"/>
      <c r="MIW43" s="124"/>
      <c r="MIX43"/>
      <c r="MIY43" s="124"/>
      <c r="MIZ43"/>
      <c r="MJA43" s="124"/>
      <c r="MJB43"/>
      <c r="MJC43" s="124"/>
      <c r="MJD43"/>
      <c r="MJE43" s="124"/>
      <c r="MJF43"/>
      <c r="MJG43" s="124"/>
      <c r="MJH43"/>
      <c r="MJI43" s="124"/>
      <c r="MJJ43"/>
      <c r="MJK43" s="124"/>
      <c r="MJL43"/>
      <c r="MJM43" s="124"/>
      <c r="MJN43"/>
      <c r="MJO43" s="124"/>
      <c r="MJP43"/>
      <c r="MJQ43" s="124"/>
      <c r="MJR43"/>
      <c r="MJS43" s="124"/>
      <c r="MJT43"/>
      <c r="MJU43" s="124"/>
      <c r="MJV43"/>
      <c r="MJW43" s="124"/>
      <c r="MJX43"/>
      <c r="MJY43" s="124"/>
      <c r="MJZ43"/>
      <c r="MKA43" s="124"/>
      <c r="MKB43"/>
      <c r="MKC43" s="124"/>
      <c r="MKD43"/>
      <c r="MKE43" s="124"/>
      <c r="MKF43"/>
      <c r="MKG43" s="124"/>
      <c r="MKH43"/>
      <c r="MKI43" s="124"/>
      <c r="MKJ43"/>
      <c r="MKK43" s="124"/>
      <c r="MKL43"/>
      <c r="MKM43" s="124"/>
      <c r="MKN43"/>
      <c r="MKO43" s="124"/>
      <c r="MKP43"/>
      <c r="MKQ43" s="124"/>
      <c r="MKR43"/>
      <c r="MKS43" s="124"/>
      <c r="MKT43"/>
      <c r="MKU43" s="124"/>
      <c r="MKV43"/>
      <c r="MKW43" s="124"/>
      <c r="MKX43"/>
      <c r="MKY43" s="124"/>
      <c r="MKZ43"/>
      <c r="MLA43" s="124"/>
      <c r="MLB43"/>
      <c r="MLC43" s="124"/>
      <c r="MLD43"/>
      <c r="MLE43" s="124"/>
      <c r="MLF43"/>
      <c r="MLG43" s="124"/>
      <c r="MLH43"/>
      <c r="MLI43" s="124"/>
      <c r="MLJ43"/>
      <c r="MLK43" s="124"/>
      <c r="MLL43"/>
      <c r="MLM43" s="124"/>
      <c r="MLN43"/>
      <c r="MLO43" s="124"/>
      <c r="MLP43"/>
      <c r="MLQ43" s="124"/>
      <c r="MLR43"/>
      <c r="MLS43" s="124"/>
      <c r="MLT43"/>
      <c r="MLU43" s="124"/>
      <c r="MLV43"/>
      <c r="MLW43" s="124"/>
      <c r="MLX43"/>
      <c r="MLY43" s="124"/>
      <c r="MLZ43"/>
      <c r="MMA43" s="124"/>
      <c r="MMB43"/>
      <c r="MMC43" s="124"/>
      <c r="MMD43"/>
      <c r="MME43" s="124"/>
      <c r="MMF43"/>
      <c r="MMG43" s="124"/>
      <c r="MMH43"/>
      <c r="MMI43" s="124"/>
      <c r="MMJ43"/>
      <c r="MMK43" s="124"/>
      <c r="MML43"/>
      <c r="MMM43" s="124"/>
      <c r="MMN43"/>
      <c r="MMO43" s="124"/>
      <c r="MMP43"/>
      <c r="MMQ43" s="124"/>
      <c r="MMR43"/>
      <c r="MMS43" s="124"/>
      <c r="MMT43"/>
      <c r="MMU43" s="124"/>
      <c r="MMV43"/>
      <c r="MMW43" s="124"/>
      <c r="MMX43"/>
      <c r="MMY43" s="124"/>
      <c r="MMZ43"/>
      <c r="MNA43" s="124"/>
      <c r="MNB43"/>
      <c r="MNC43" s="124"/>
      <c r="MND43"/>
      <c r="MNE43" s="124"/>
      <c r="MNF43"/>
      <c r="MNG43" s="124"/>
      <c r="MNH43"/>
      <c r="MNI43" s="124"/>
      <c r="MNJ43"/>
      <c r="MNK43" s="124"/>
      <c r="MNL43"/>
      <c r="MNM43" s="124"/>
      <c r="MNN43"/>
      <c r="MNO43" s="124"/>
      <c r="MNP43"/>
      <c r="MNQ43" s="124"/>
      <c r="MNR43"/>
      <c r="MNS43" s="124"/>
      <c r="MNT43"/>
      <c r="MNU43" s="124"/>
      <c r="MNV43"/>
      <c r="MNW43" s="124"/>
      <c r="MNX43"/>
      <c r="MNY43" s="124"/>
      <c r="MNZ43"/>
      <c r="MOA43" s="124"/>
      <c r="MOB43"/>
      <c r="MOC43" s="124"/>
      <c r="MOD43"/>
      <c r="MOE43" s="124"/>
      <c r="MOF43"/>
      <c r="MOG43" s="124"/>
      <c r="MOH43"/>
      <c r="MOI43" s="124"/>
      <c r="MOJ43"/>
      <c r="MOK43" s="124"/>
      <c r="MOL43"/>
      <c r="MOM43" s="124"/>
      <c r="MON43"/>
      <c r="MOO43" s="124"/>
      <c r="MOP43"/>
      <c r="MOQ43" s="124"/>
      <c r="MOR43"/>
      <c r="MOS43" s="124"/>
      <c r="MOT43"/>
      <c r="MOU43" s="124"/>
      <c r="MOV43"/>
      <c r="MOW43" s="124"/>
      <c r="MOX43"/>
      <c r="MOY43" s="124"/>
      <c r="MOZ43"/>
      <c r="MPA43" s="124"/>
      <c r="MPB43"/>
      <c r="MPC43" s="124"/>
      <c r="MPD43"/>
      <c r="MPE43" s="124"/>
      <c r="MPF43"/>
      <c r="MPG43" s="124"/>
      <c r="MPH43"/>
      <c r="MPI43" s="124"/>
      <c r="MPJ43"/>
      <c r="MPK43" s="124"/>
      <c r="MPL43"/>
      <c r="MPM43" s="124"/>
      <c r="MPN43"/>
      <c r="MPO43" s="124"/>
      <c r="MPP43"/>
      <c r="MPQ43" s="124"/>
      <c r="MPR43"/>
      <c r="MPS43" s="124"/>
      <c r="MPT43"/>
      <c r="MPU43" s="124"/>
      <c r="MPV43"/>
      <c r="MPW43" s="124"/>
      <c r="MPX43"/>
      <c r="MPY43" s="124"/>
      <c r="MPZ43"/>
      <c r="MQA43" s="124"/>
      <c r="MQB43"/>
      <c r="MQC43" s="124"/>
      <c r="MQD43"/>
      <c r="MQE43" s="124"/>
      <c r="MQF43"/>
      <c r="MQG43" s="124"/>
      <c r="MQH43"/>
      <c r="MQI43" s="124"/>
      <c r="MQJ43"/>
      <c r="MQK43" s="124"/>
      <c r="MQL43"/>
      <c r="MQM43" s="124"/>
      <c r="MQN43"/>
      <c r="MQO43" s="124"/>
      <c r="MQP43"/>
      <c r="MQQ43" s="124"/>
      <c r="MQR43"/>
      <c r="MQS43" s="124"/>
      <c r="MQT43"/>
      <c r="MQU43" s="124"/>
      <c r="MQV43"/>
      <c r="MQW43" s="124"/>
      <c r="MQX43"/>
      <c r="MQY43" s="124"/>
      <c r="MQZ43"/>
      <c r="MRA43" s="124"/>
      <c r="MRB43"/>
      <c r="MRC43" s="124"/>
      <c r="MRD43"/>
      <c r="MRE43" s="124"/>
      <c r="MRF43"/>
      <c r="MRG43" s="124"/>
      <c r="MRH43"/>
      <c r="MRI43" s="124"/>
      <c r="MRJ43"/>
      <c r="MRK43" s="124"/>
      <c r="MRL43"/>
      <c r="MRM43" s="124"/>
      <c r="MRN43"/>
      <c r="MRO43" s="124"/>
      <c r="MRP43"/>
      <c r="MRQ43" s="124"/>
      <c r="MRR43"/>
      <c r="MRS43" s="124"/>
      <c r="MRT43"/>
      <c r="MRU43" s="124"/>
      <c r="MRV43"/>
      <c r="MRW43" s="124"/>
      <c r="MRX43"/>
      <c r="MRY43" s="124"/>
      <c r="MRZ43"/>
      <c r="MSA43" s="124"/>
      <c r="MSB43"/>
      <c r="MSC43" s="124"/>
      <c r="MSD43"/>
      <c r="MSE43" s="124"/>
      <c r="MSF43"/>
      <c r="MSG43" s="124"/>
      <c r="MSH43"/>
      <c r="MSI43" s="124"/>
      <c r="MSJ43"/>
      <c r="MSK43" s="124"/>
      <c r="MSL43"/>
      <c r="MSM43" s="124"/>
      <c r="MSN43"/>
      <c r="MSO43" s="124"/>
      <c r="MSP43"/>
      <c r="MSQ43" s="124"/>
      <c r="MSR43"/>
      <c r="MSS43" s="124"/>
      <c r="MST43"/>
      <c r="MSU43" s="124"/>
      <c r="MSV43"/>
      <c r="MSW43" s="124"/>
      <c r="MSX43"/>
      <c r="MSY43" s="124"/>
      <c r="MSZ43"/>
      <c r="MTA43" s="124"/>
      <c r="MTB43"/>
      <c r="MTC43" s="124"/>
      <c r="MTD43"/>
      <c r="MTE43" s="124"/>
      <c r="MTF43"/>
      <c r="MTG43" s="124"/>
      <c r="MTH43"/>
      <c r="MTI43" s="124"/>
      <c r="MTJ43"/>
      <c r="MTK43" s="124"/>
      <c r="MTL43"/>
      <c r="MTM43" s="124"/>
      <c r="MTN43"/>
      <c r="MTO43" s="124"/>
      <c r="MTP43"/>
      <c r="MTQ43" s="124"/>
      <c r="MTR43"/>
      <c r="MTS43" s="124"/>
      <c r="MTT43"/>
      <c r="MTU43" s="124"/>
      <c r="MTV43"/>
      <c r="MTW43" s="124"/>
      <c r="MTX43"/>
      <c r="MTY43" s="124"/>
      <c r="MTZ43"/>
      <c r="MUA43" s="124"/>
      <c r="MUB43"/>
      <c r="MUC43" s="124"/>
      <c r="MUD43"/>
      <c r="MUE43" s="124"/>
      <c r="MUF43"/>
      <c r="MUG43" s="124"/>
      <c r="MUH43"/>
      <c r="MUI43" s="124"/>
      <c r="MUJ43"/>
      <c r="MUK43" s="124"/>
      <c r="MUL43"/>
      <c r="MUM43" s="124"/>
      <c r="MUN43"/>
      <c r="MUO43" s="124"/>
      <c r="MUP43"/>
      <c r="MUQ43" s="124"/>
      <c r="MUR43"/>
      <c r="MUS43" s="124"/>
      <c r="MUT43"/>
      <c r="MUU43" s="124"/>
      <c r="MUV43"/>
      <c r="MUW43" s="124"/>
      <c r="MUX43"/>
      <c r="MUY43" s="124"/>
      <c r="MUZ43"/>
      <c r="MVA43" s="124"/>
      <c r="MVB43"/>
      <c r="MVC43" s="124"/>
      <c r="MVD43"/>
      <c r="MVE43" s="124"/>
      <c r="MVF43"/>
      <c r="MVG43" s="124"/>
      <c r="MVH43"/>
      <c r="MVI43" s="124"/>
      <c r="MVJ43"/>
      <c r="MVK43" s="124"/>
      <c r="MVL43"/>
      <c r="MVM43" s="124"/>
      <c r="MVN43"/>
      <c r="MVO43" s="124"/>
      <c r="MVP43"/>
      <c r="MVQ43" s="124"/>
      <c r="MVR43"/>
      <c r="MVS43" s="124"/>
      <c r="MVT43"/>
      <c r="MVU43" s="124"/>
      <c r="MVV43"/>
      <c r="MVW43" s="124"/>
      <c r="MVX43"/>
      <c r="MVY43" s="124"/>
      <c r="MVZ43"/>
      <c r="MWA43" s="124"/>
      <c r="MWB43"/>
      <c r="MWC43" s="124"/>
      <c r="MWD43"/>
      <c r="MWE43" s="124"/>
      <c r="MWF43"/>
      <c r="MWG43" s="124"/>
      <c r="MWH43"/>
      <c r="MWI43" s="124"/>
      <c r="MWJ43"/>
      <c r="MWK43" s="124"/>
      <c r="MWL43"/>
      <c r="MWM43" s="124"/>
      <c r="MWN43"/>
      <c r="MWO43" s="124"/>
      <c r="MWP43"/>
      <c r="MWQ43" s="124"/>
      <c r="MWR43"/>
      <c r="MWS43" s="124"/>
      <c r="MWT43"/>
      <c r="MWU43" s="124"/>
      <c r="MWV43"/>
      <c r="MWW43" s="124"/>
      <c r="MWX43"/>
      <c r="MWY43" s="124"/>
      <c r="MWZ43"/>
      <c r="MXA43" s="124"/>
      <c r="MXB43"/>
      <c r="MXC43" s="124"/>
      <c r="MXD43"/>
      <c r="MXE43" s="124"/>
      <c r="MXF43"/>
      <c r="MXG43" s="124"/>
      <c r="MXH43"/>
      <c r="MXI43" s="124"/>
      <c r="MXJ43"/>
      <c r="MXK43" s="124"/>
      <c r="MXL43"/>
      <c r="MXM43" s="124"/>
      <c r="MXN43"/>
      <c r="MXO43" s="124"/>
      <c r="MXP43"/>
      <c r="MXQ43" s="124"/>
      <c r="MXR43"/>
      <c r="MXS43" s="124"/>
      <c r="MXT43"/>
      <c r="MXU43" s="124"/>
      <c r="MXV43"/>
      <c r="MXW43" s="124"/>
      <c r="MXX43"/>
      <c r="MXY43" s="124"/>
      <c r="MXZ43"/>
      <c r="MYA43" s="124"/>
      <c r="MYB43"/>
      <c r="MYC43" s="124"/>
      <c r="MYD43"/>
      <c r="MYE43" s="124"/>
      <c r="MYF43"/>
      <c r="MYG43" s="124"/>
      <c r="MYH43"/>
      <c r="MYI43" s="124"/>
      <c r="MYJ43"/>
      <c r="MYK43" s="124"/>
      <c r="MYL43"/>
      <c r="MYM43" s="124"/>
      <c r="MYN43"/>
      <c r="MYO43" s="124"/>
      <c r="MYP43"/>
      <c r="MYQ43" s="124"/>
      <c r="MYR43"/>
      <c r="MYS43" s="124"/>
      <c r="MYT43"/>
      <c r="MYU43" s="124"/>
      <c r="MYV43"/>
      <c r="MYW43" s="124"/>
      <c r="MYX43"/>
      <c r="MYY43" s="124"/>
      <c r="MYZ43"/>
      <c r="MZA43" s="124"/>
      <c r="MZB43"/>
      <c r="MZC43" s="124"/>
      <c r="MZD43"/>
      <c r="MZE43" s="124"/>
      <c r="MZF43"/>
      <c r="MZG43" s="124"/>
      <c r="MZH43"/>
      <c r="MZI43" s="124"/>
      <c r="MZJ43"/>
      <c r="MZK43" s="124"/>
      <c r="MZL43"/>
      <c r="MZM43" s="124"/>
      <c r="MZN43"/>
      <c r="MZO43" s="124"/>
      <c r="MZP43"/>
      <c r="MZQ43" s="124"/>
      <c r="MZR43"/>
      <c r="MZS43" s="124"/>
      <c r="MZT43"/>
      <c r="MZU43" s="124"/>
      <c r="MZV43"/>
      <c r="MZW43" s="124"/>
      <c r="MZX43"/>
      <c r="MZY43" s="124"/>
      <c r="MZZ43"/>
      <c r="NAA43" s="124"/>
      <c r="NAB43"/>
      <c r="NAC43" s="124"/>
      <c r="NAD43"/>
      <c r="NAE43" s="124"/>
      <c r="NAF43"/>
      <c r="NAG43" s="124"/>
      <c r="NAH43"/>
      <c r="NAI43" s="124"/>
      <c r="NAJ43"/>
      <c r="NAK43" s="124"/>
      <c r="NAL43"/>
      <c r="NAM43" s="124"/>
      <c r="NAN43"/>
      <c r="NAO43" s="124"/>
      <c r="NAP43"/>
      <c r="NAQ43" s="124"/>
      <c r="NAR43"/>
      <c r="NAS43" s="124"/>
      <c r="NAT43"/>
      <c r="NAU43" s="124"/>
      <c r="NAV43"/>
      <c r="NAW43" s="124"/>
      <c r="NAX43"/>
      <c r="NAY43" s="124"/>
      <c r="NAZ43"/>
      <c r="NBA43" s="124"/>
      <c r="NBB43"/>
      <c r="NBC43" s="124"/>
      <c r="NBD43"/>
      <c r="NBE43" s="124"/>
      <c r="NBF43"/>
      <c r="NBG43" s="124"/>
      <c r="NBH43"/>
      <c r="NBI43" s="124"/>
      <c r="NBJ43"/>
      <c r="NBK43" s="124"/>
      <c r="NBL43"/>
      <c r="NBM43" s="124"/>
      <c r="NBN43"/>
      <c r="NBO43" s="124"/>
      <c r="NBP43"/>
      <c r="NBQ43" s="124"/>
      <c r="NBR43"/>
      <c r="NBS43" s="124"/>
      <c r="NBT43"/>
      <c r="NBU43" s="124"/>
      <c r="NBV43"/>
      <c r="NBW43" s="124"/>
      <c r="NBX43"/>
      <c r="NBY43" s="124"/>
      <c r="NBZ43"/>
      <c r="NCA43" s="124"/>
      <c r="NCB43"/>
      <c r="NCC43" s="124"/>
      <c r="NCD43"/>
      <c r="NCE43" s="124"/>
      <c r="NCF43"/>
      <c r="NCG43" s="124"/>
      <c r="NCH43"/>
      <c r="NCI43" s="124"/>
      <c r="NCJ43"/>
      <c r="NCK43" s="124"/>
      <c r="NCL43"/>
      <c r="NCM43" s="124"/>
      <c r="NCN43"/>
      <c r="NCO43" s="124"/>
      <c r="NCP43"/>
      <c r="NCQ43" s="124"/>
      <c r="NCR43"/>
      <c r="NCS43" s="124"/>
      <c r="NCT43"/>
      <c r="NCU43" s="124"/>
      <c r="NCV43"/>
      <c r="NCW43" s="124"/>
      <c r="NCX43"/>
      <c r="NCY43" s="124"/>
      <c r="NCZ43"/>
      <c r="NDA43" s="124"/>
      <c r="NDB43"/>
      <c r="NDC43" s="124"/>
      <c r="NDD43"/>
      <c r="NDE43" s="124"/>
      <c r="NDF43"/>
      <c r="NDG43" s="124"/>
      <c r="NDH43"/>
      <c r="NDI43" s="124"/>
      <c r="NDJ43"/>
      <c r="NDK43" s="124"/>
      <c r="NDL43"/>
      <c r="NDM43" s="124"/>
      <c r="NDN43"/>
      <c r="NDO43" s="124"/>
      <c r="NDP43"/>
      <c r="NDQ43" s="124"/>
      <c r="NDR43"/>
      <c r="NDS43" s="124"/>
      <c r="NDT43"/>
      <c r="NDU43" s="124"/>
      <c r="NDV43"/>
      <c r="NDW43" s="124"/>
      <c r="NDX43"/>
      <c r="NDY43" s="124"/>
      <c r="NDZ43"/>
      <c r="NEA43" s="124"/>
      <c r="NEB43"/>
      <c r="NEC43" s="124"/>
      <c r="NED43"/>
      <c r="NEE43" s="124"/>
      <c r="NEF43"/>
      <c r="NEG43" s="124"/>
      <c r="NEH43"/>
      <c r="NEI43" s="124"/>
      <c r="NEJ43"/>
      <c r="NEK43" s="124"/>
      <c r="NEL43"/>
      <c r="NEM43" s="124"/>
      <c r="NEN43"/>
      <c r="NEO43" s="124"/>
      <c r="NEP43"/>
      <c r="NEQ43" s="124"/>
      <c r="NER43"/>
      <c r="NES43" s="124"/>
      <c r="NET43"/>
      <c r="NEU43" s="124"/>
      <c r="NEV43"/>
      <c r="NEW43" s="124"/>
      <c r="NEX43"/>
      <c r="NEY43" s="124"/>
      <c r="NEZ43"/>
      <c r="NFA43" s="124"/>
      <c r="NFB43"/>
      <c r="NFC43" s="124"/>
      <c r="NFD43"/>
      <c r="NFE43" s="124"/>
      <c r="NFF43"/>
      <c r="NFG43" s="124"/>
      <c r="NFH43"/>
      <c r="NFI43" s="124"/>
      <c r="NFJ43"/>
      <c r="NFK43" s="124"/>
      <c r="NFL43"/>
      <c r="NFM43" s="124"/>
      <c r="NFN43"/>
      <c r="NFO43" s="124"/>
      <c r="NFP43"/>
      <c r="NFQ43" s="124"/>
      <c r="NFR43"/>
      <c r="NFS43" s="124"/>
      <c r="NFT43"/>
      <c r="NFU43" s="124"/>
      <c r="NFV43"/>
      <c r="NFW43" s="124"/>
      <c r="NFX43"/>
      <c r="NFY43" s="124"/>
      <c r="NFZ43"/>
      <c r="NGA43" s="124"/>
      <c r="NGB43"/>
      <c r="NGC43" s="124"/>
      <c r="NGD43"/>
      <c r="NGE43" s="124"/>
      <c r="NGF43"/>
      <c r="NGG43" s="124"/>
      <c r="NGH43"/>
      <c r="NGI43" s="124"/>
      <c r="NGJ43"/>
      <c r="NGK43" s="124"/>
      <c r="NGL43"/>
      <c r="NGM43" s="124"/>
      <c r="NGN43"/>
      <c r="NGO43" s="124"/>
      <c r="NGP43"/>
      <c r="NGQ43" s="124"/>
      <c r="NGR43"/>
      <c r="NGS43" s="124"/>
      <c r="NGT43"/>
      <c r="NGU43" s="124"/>
      <c r="NGV43"/>
      <c r="NGW43" s="124"/>
      <c r="NGX43"/>
      <c r="NGY43" s="124"/>
      <c r="NGZ43"/>
      <c r="NHA43" s="124"/>
      <c r="NHB43"/>
      <c r="NHC43" s="124"/>
      <c r="NHD43"/>
      <c r="NHE43" s="124"/>
      <c r="NHF43"/>
      <c r="NHG43" s="124"/>
      <c r="NHH43"/>
      <c r="NHI43" s="124"/>
      <c r="NHJ43"/>
      <c r="NHK43" s="124"/>
      <c r="NHL43"/>
      <c r="NHM43" s="124"/>
      <c r="NHN43"/>
      <c r="NHO43" s="124"/>
      <c r="NHP43"/>
      <c r="NHQ43" s="124"/>
      <c r="NHR43"/>
      <c r="NHS43" s="124"/>
      <c r="NHT43"/>
      <c r="NHU43" s="124"/>
      <c r="NHV43"/>
      <c r="NHW43" s="124"/>
      <c r="NHX43"/>
      <c r="NHY43" s="124"/>
      <c r="NHZ43"/>
      <c r="NIA43" s="124"/>
      <c r="NIB43"/>
      <c r="NIC43" s="124"/>
      <c r="NID43"/>
      <c r="NIE43" s="124"/>
      <c r="NIF43"/>
      <c r="NIG43" s="124"/>
      <c r="NIH43"/>
      <c r="NII43" s="124"/>
      <c r="NIJ43"/>
      <c r="NIK43" s="124"/>
      <c r="NIL43"/>
      <c r="NIM43" s="124"/>
      <c r="NIN43"/>
      <c r="NIO43" s="124"/>
      <c r="NIP43"/>
      <c r="NIQ43" s="124"/>
      <c r="NIR43"/>
      <c r="NIS43" s="124"/>
      <c r="NIT43"/>
      <c r="NIU43" s="124"/>
      <c r="NIV43"/>
      <c r="NIW43" s="124"/>
      <c r="NIX43"/>
      <c r="NIY43" s="124"/>
      <c r="NIZ43"/>
      <c r="NJA43" s="124"/>
      <c r="NJB43"/>
      <c r="NJC43" s="124"/>
      <c r="NJD43"/>
      <c r="NJE43" s="124"/>
      <c r="NJF43"/>
      <c r="NJG43" s="124"/>
      <c r="NJH43"/>
      <c r="NJI43" s="124"/>
      <c r="NJJ43"/>
      <c r="NJK43" s="124"/>
      <c r="NJL43"/>
      <c r="NJM43" s="124"/>
      <c r="NJN43"/>
      <c r="NJO43" s="124"/>
      <c r="NJP43"/>
      <c r="NJQ43" s="124"/>
      <c r="NJR43"/>
      <c r="NJS43" s="124"/>
      <c r="NJT43"/>
      <c r="NJU43" s="124"/>
      <c r="NJV43"/>
      <c r="NJW43" s="124"/>
      <c r="NJX43"/>
      <c r="NJY43" s="124"/>
      <c r="NJZ43"/>
      <c r="NKA43" s="124"/>
      <c r="NKB43"/>
      <c r="NKC43" s="124"/>
      <c r="NKD43"/>
      <c r="NKE43" s="124"/>
      <c r="NKF43"/>
      <c r="NKG43" s="124"/>
      <c r="NKH43"/>
      <c r="NKI43" s="124"/>
      <c r="NKJ43"/>
      <c r="NKK43" s="124"/>
      <c r="NKL43"/>
      <c r="NKM43" s="124"/>
      <c r="NKN43"/>
      <c r="NKO43" s="124"/>
      <c r="NKP43"/>
      <c r="NKQ43" s="124"/>
      <c r="NKR43"/>
      <c r="NKS43" s="124"/>
      <c r="NKT43"/>
      <c r="NKU43" s="124"/>
      <c r="NKV43"/>
      <c r="NKW43" s="124"/>
      <c r="NKX43"/>
      <c r="NKY43" s="124"/>
      <c r="NKZ43"/>
      <c r="NLA43" s="124"/>
      <c r="NLB43"/>
      <c r="NLC43" s="124"/>
      <c r="NLD43"/>
      <c r="NLE43" s="124"/>
      <c r="NLF43"/>
      <c r="NLG43" s="124"/>
      <c r="NLH43"/>
      <c r="NLI43" s="124"/>
      <c r="NLJ43"/>
      <c r="NLK43" s="124"/>
      <c r="NLL43"/>
      <c r="NLM43" s="124"/>
      <c r="NLN43"/>
      <c r="NLO43" s="124"/>
      <c r="NLP43"/>
      <c r="NLQ43" s="124"/>
      <c r="NLR43"/>
      <c r="NLS43" s="124"/>
      <c r="NLT43"/>
      <c r="NLU43" s="124"/>
      <c r="NLV43"/>
      <c r="NLW43" s="124"/>
      <c r="NLX43"/>
      <c r="NLY43" s="124"/>
      <c r="NLZ43"/>
      <c r="NMA43" s="124"/>
      <c r="NMB43"/>
      <c r="NMC43" s="124"/>
      <c r="NMD43"/>
      <c r="NME43" s="124"/>
      <c r="NMF43"/>
      <c r="NMG43" s="124"/>
      <c r="NMH43"/>
      <c r="NMI43" s="124"/>
      <c r="NMJ43"/>
      <c r="NMK43" s="124"/>
      <c r="NML43"/>
      <c r="NMM43" s="124"/>
      <c r="NMN43"/>
      <c r="NMO43" s="124"/>
      <c r="NMP43"/>
      <c r="NMQ43" s="124"/>
      <c r="NMR43"/>
      <c r="NMS43" s="124"/>
      <c r="NMT43"/>
      <c r="NMU43" s="124"/>
      <c r="NMV43"/>
      <c r="NMW43" s="124"/>
      <c r="NMX43"/>
      <c r="NMY43" s="124"/>
      <c r="NMZ43"/>
      <c r="NNA43" s="124"/>
      <c r="NNB43"/>
      <c r="NNC43" s="124"/>
      <c r="NND43"/>
      <c r="NNE43" s="124"/>
      <c r="NNF43"/>
      <c r="NNG43" s="124"/>
      <c r="NNH43"/>
      <c r="NNI43" s="124"/>
      <c r="NNJ43"/>
      <c r="NNK43" s="124"/>
      <c r="NNL43"/>
      <c r="NNM43" s="124"/>
      <c r="NNN43"/>
      <c r="NNO43" s="124"/>
      <c r="NNP43"/>
      <c r="NNQ43" s="124"/>
      <c r="NNR43"/>
      <c r="NNS43" s="124"/>
      <c r="NNT43"/>
      <c r="NNU43" s="124"/>
      <c r="NNV43"/>
      <c r="NNW43" s="124"/>
      <c r="NNX43"/>
      <c r="NNY43" s="124"/>
      <c r="NNZ43"/>
      <c r="NOA43" s="124"/>
      <c r="NOB43"/>
      <c r="NOC43" s="124"/>
      <c r="NOD43"/>
      <c r="NOE43" s="124"/>
      <c r="NOF43"/>
      <c r="NOG43" s="124"/>
      <c r="NOH43"/>
      <c r="NOI43" s="124"/>
      <c r="NOJ43"/>
      <c r="NOK43" s="124"/>
      <c r="NOL43"/>
      <c r="NOM43" s="124"/>
      <c r="NON43"/>
      <c r="NOO43" s="124"/>
      <c r="NOP43"/>
      <c r="NOQ43" s="124"/>
      <c r="NOR43"/>
      <c r="NOS43" s="124"/>
      <c r="NOT43"/>
      <c r="NOU43" s="124"/>
      <c r="NOV43"/>
      <c r="NOW43" s="124"/>
      <c r="NOX43"/>
      <c r="NOY43" s="124"/>
      <c r="NOZ43"/>
      <c r="NPA43" s="124"/>
      <c r="NPB43"/>
      <c r="NPC43" s="124"/>
      <c r="NPD43"/>
      <c r="NPE43" s="124"/>
      <c r="NPF43"/>
      <c r="NPG43" s="124"/>
      <c r="NPH43"/>
      <c r="NPI43" s="124"/>
      <c r="NPJ43"/>
      <c r="NPK43" s="124"/>
      <c r="NPL43"/>
      <c r="NPM43" s="124"/>
      <c r="NPN43"/>
      <c r="NPO43" s="124"/>
      <c r="NPP43"/>
      <c r="NPQ43" s="124"/>
      <c r="NPR43"/>
      <c r="NPS43" s="124"/>
      <c r="NPT43"/>
      <c r="NPU43" s="124"/>
      <c r="NPV43"/>
      <c r="NPW43" s="124"/>
      <c r="NPX43"/>
      <c r="NPY43" s="124"/>
      <c r="NPZ43"/>
      <c r="NQA43" s="124"/>
      <c r="NQB43"/>
      <c r="NQC43" s="124"/>
      <c r="NQD43"/>
      <c r="NQE43" s="124"/>
      <c r="NQF43"/>
      <c r="NQG43" s="124"/>
      <c r="NQH43"/>
      <c r="NQI43" s="124"/>
      <c r="NQJ43"/>
      <c r="NQK43" s="124"/>
      <c r="NQL43"/>
      <c r="NQM43" s="124"/>
      <c r="NQN43"/>
      <c r="NQO43" s="124"/>
      <c r="NQP43"/>
      <c r="NQQ43" s="124"/>
      <c r="NQR43"/>
      <c r="NQS43" s="124"/>
      <c r="NQT43"/>
      <c r="NQU43" s="124"/>
      <c r="NQV43"/>
      <c r="NQW43" s="124"/>
      <c r="NQX43"/>
      <c r="NQY43" s="124"/>
      <c r="NQZ43"/>
      <c r="NRA43" s="124"/>
      <c r="NRB43"/>
      <c r="NRC43" s="124"/>
      <c r="NRD43"/>
      <c r="NRE43" s="124"/>
      <c r="NRF43"/>
      <c r="NRG43" s="124"/>
      <c r="NRH43"/>
      <c r="NRI43" s="124"/>
      <c r="NRJ43"/>
      <c r="NRK43" s="124"/>
      <c r="NRL43"/>
      <c r="NRM43" s="124"/>
      <c r="NRN43"/>
      <c r="NRO43" s="124"/>
      <c r="NRP43"/>
      <c r="NRQ43" s="124"/>
      <c r="NRR43"/>
      <c r="NRS43" s="124"/>
      <c r="NRT43"/>
      <c r="NRU43" s="124"/>
      <c r="NRV43"/>
      <c r="NRW43" s="124"/>
      <c r="NRX43"/>
      <c r="NRY43" s="124"/>
      <c r="NRZ43"/>
      <c r="NSA43" s="124"/>
      <c r="NSB43"/>
      <c r="NSC43" s="124"/>
      <c r="NSD43"/>
      <c r="NSE43" s="124"/>
      <c r="NSF43"/>
      <c r="NSG43" s="124"/>
      <c r="NSH43"/>
      <c r="NSI43" s="124"/>
      <c r="NSJ43"/>
      <c r="NSK43" s="124"/>
      <c r="NSL43"/>
      <c r="NSM43" s="124"/>
      <c r="NSN43"/>
      <c r="NSO43" s="124"/>
      <c r="NSP43"/>
      <c r="NSQ43" s="124"/>
      <c r="NSR43"/>
      <c r="NSS43" s="124"/>
      <c r="NST43"/>
      <c r="NSU43" s="124"/>
      <c r="NSV43"/>
      <c r="NSW43" s="124"/>
      <c r="NSX43"/>
      <c r="NSY43" s="124"/>
      <c r="NSZ43"/>
      <c r="NTA43" s="124"/>
      <c r="NTB43"/>
      <c r="NTC43" s="124"/>
      <c r="NTD43"/>
      <c r="NTE43" s="124"/>
      <c r="NTF43"/>
      <c r="NTG43" s="124"/>
      <c r="NTH43"/>
      <c r="NTI43" s="124"/>
      <c r="NTJ43"/>
      <c r="NTK43" s="124"/>
      <c r="NTL43"/>
      <c r="NTM43" s="124"/>
      <c r="NTN43"/>
      <c r="NTO43" s="124"/>
      <c r="NTP43"/>
      <c r="NTQ43" s="124"/>
      <c r="NTR43"/>
      <c r="NTS43" s="124"/>
      <c r="NTT43"/>
      <c r="NTU43" s="124"/>
      <c r="NTV43"/>
      <c r="NTW43" s="124"/>
      <c r="NTX43"/>
      <c r="NTY43" s="124"/>
      <c r="NTZ43"/>
      <c r="NUA43" s="124"/>
      <c r="NUB43"/>
      <c r="NUC43" s="124"/>
      <c r="NUD43"/>
      <c r="NUE43" s="124"/>
      <c r="NUF43"/>
      <c r="NUG43" s="124"/>
      <c r="NUH43"/>
      <c r="NUI43" s="124"/>
      <c r="NUJ43"/>
      <c r="NUK43" s="124"/>
      <c r="NUL43"/>
      <c r="NUM43" s="124"/>
      <c r="NUN43"/>
      <c r="NUO43" s="124"/>
      <c r="NUP43"/>
      <c r="NUQ43" s="124"/>
      <c r="NUR43"/>
      <c r="NUS43" s="124"/>
      <c r="NUT43"/>
      <c r="NUU43" s="124"/>
      <c r="NUV43"/>
      <c r="NUW43" s="124"/>
      <c r="NUX43"/>
      <c r="NUY43" s="124"/>
      <c r="NUZ43"/>
      <c r="NVA43" s="124"/>
      <c r="NVB43"/>
      <c r="NVC43" s="124"/>
      <c r="NVD43"/>
      <c r="NVE43" s="124"/>
      <c r="NVF43"/>
      <c r="NVG43" s="124"/>
      <c r="NVH43"/>
      <c r="NVI43" s="124"/>
      <c r="NVJ43"/>
      <c r="NVK43" s="124"/>
      <c r="NVL43"/>
      <c r="NVM43" s="124"/>
      <c r="NVN43"/>
      <c r="NVO43" s="124"/>
      <c r="NVP43"/>
      <c r="NVQ43" s="124"/>
      <c r="NVR43"/>
      <c r="NVS43" s="124"/>
      <c r="NVT43"/>
      <c r="NVU43" s="124"/>
      <c r="NVV43"/>
      <c r="NVW43" s="124"/>
      <c r="NVX43"/>
      <c r="NVY43" s="124"/>
      <c r="NVZ43"/>
      <c r="NWA43" s="124"/>
      <c r="NWB43"/>
      <c r="NWC43" s="124"/>
      <c r="NWD43"/>
      <c r="NWE43" s="124"/>
      <c r="NWF43"/>
      <c r="NWG43" s="124"/>
      <c r="NWH43"/>
      <c r="NWI43" s="124"/>
      <c r="NWJ43"/>
      <c r="NWK43" s="124"/>
      <c r="NWL43"/>
      <c r="NWM43" s="124"/>
      <c r="NWN43"/>
      <c r="NWO43" s="124"/>
      <c r="NWP43"/>
      <c r="NWQ43" s="124"/>
      <c r="NWR43"/>
      <c r="NWS43" s="124"/>
      <c r="NWT43"/>
      <c r="NWU43" s="124"/>
      <c r="NWV43"/>
      <c r="NWW43" s="124"/>
      <c r="NWX43"/>
      <c r="NWY43" s="124"/>
      <c r="NWZ43"/>
      <c r="NXA43" s="124"/>
      <c r="NXB43"/>
      <c r="NXC43" s="124"/>
      <c r="NXD43"/>
      <c r="NXE43" s="124"/>
      <c r="NXF43"/>
      <c r="NXG43" s="124"/>
      <c r="NXH43"/>
      <c r="NXI43" s="124"/>
      <c r="NXJ43"/>
      <c r="NXK43" s="124"/>
      <c r="NXL43"/>
      <c r="NXM43" s="124"/>
      <c r="NXN43"/>
      <c r="NXO43" s="124"/>
      <c r="NXP43"/>
      <c r="NXQ43" s="124"/>
      <c r="NXR43"/>
      <c r="NXS43" s="124"/>
      <c r="NXT43"/>
      <c r="NXU43" s="124"/>
      <c r="NXV43"/>
      <c r="NXW43" s="124"/>
      <c r="NXX43"/>
      <c r="NXY43" s="124"/>
      <c r="NXZ43"/>
      <c r="NYA43" s="124"/>
      <c r="NYB43"/>
      <c r="NYC43" s="124"/>
      <c r="NYD43"/>
      <c r="NYE43" s="124"/>
      <c r="NYF43"/>
      <c r="NYG43" s="124"/>
      <c r="NYH43"/>
      <c r="NYI43" s="124"/>
      <c r="NYJ43"/>
      <c r="NYK43" s="124"/>
      <c r="NYL43"/>
      <c r="NYM43" s="124"/>
      <c r="NYN43"/>
      <c r="NYO43" s="124"/>
      <c r="NYP43"/>
      <c r="NYQ43" s="124"/>
      <c r="NYR43"/>
      <c r="NYS43" s="124"/>
      <c r="NYT43"/>
      <c r="NYU43" s="124"/>
      <c r="NYV43"/>
      <c r="NYW43" s="124"/>
      <c r="NYX43"/>
      <c r="NYY43" s="124"/>
      <c r="NYZ43"/>
      <c r="NZA43" s="124"/>
      <c r="NZB43"/>
      <c r="NZC43" s="124"/>
      <c r="NZD43"/>
      <c r="NZE43" s="124"/>
      <c r="NZF43"/>
      <c r="NZG43" s="124"/>
      <c r="NZH43"/>
      <c r="NZI43" s="124"/>
      <c r="NZJ43"/>
      <c r="NZK43" s="124"/>
      <c r="NZL43"/>
      <c r="NZM43" s="124"/>
      <c r="NZN43"/>
      <c r="NZO43" s="124"/>
      <c r="NZP43"/>
      <c r="NZQ43" s="124"/>
      <c r="NZR43"/>
      <c r="NZS43" s="124"/>
      <c r="NZT43"/>
      <c r="NZU43" s="124"/>
      <c r="NZV43"/>
      <c r="NZW43" s="124"/>
      <c r="NZX43"/>
      <c r="NZY43" s="124"/>
      <c r="NZZ43"/>
      <c r="OAA43" s="124"/>
      <c r="OAB43"/>
      <c r="OAC43" s="124"/>
      <c r="OAD43"/>
      <c r="OAE43" s="124"/>
      <c r="OAF43"/>
      <c r="OAG43" s="124"/>
      <c r="OAH43"/>
      <c r="OAI43" s="124"/>
      <c r="OAJ43"/>
      <c r="OAK43" s="124"/>
      <c r="OAL43"/>
      <c r="OAM43" s="124"/>
      <c r="OAN43"/>
      <c r="OAO43" s="124"/>
      <c r="OAP43"/>
      <c r="OAQ43" s="124"/>
      <c r="OAR43"/>
      <c r="OAS43" s="124"/>
      <c r="OAT43"/>
      <c r="OAU43" s="124"/>
      <c r="OAV43"/>
      <c r="OAW43" s="124"/>
      <c r="OAX43"/>
      <c r="OAY43" s="124"/>
      <c r="OAZ43"/>
      <c r="OBA43" s="124"/>
      <c r="OBB43"/>
      <c r="OBC43" s="124"/>
      <c r="OBD43"/>
      <c r="OBE43" s="124"/>
      <c r="OBF43"/>
      <c r="OBG43" s="124"/>
      <c r="OBH43"/>
      <c r="OBI43" s="124"/>
      <c r="OBJ43"/>
      <c r="OBK43" s="124"/>
      <c r="OBL43"/>
      <c r="OBM43" s="124"/>
      <c r="OBN43"/>
      <c r="OBO43" s="124"/>
      <c r="OBP43"/>
      <c r="OBQ43" s="124"/>
      <c r="OBR43"/>
      <c r="OBS43" s="124"/>
      <c r="OBT43"/>
      <c r="OBU43" s="124"/>
      <c r="OBV43"/>
      <c r="OBW43" s="124"/>
      <c r="OBX43"/>
      <c r="OBY43" s="124"/>
      <c r="OBZ43"/>
      <c r="OCA43" s="124"/>
      <c r="OCB43"/>
      <c r="OCC43" s="124"/>
      <c r="OCD43"/>
      <c r="OCE43" s="124"/>
      <c r="OCF43"/>
      <c r="OCG43" s="124"/>
      <c r="OCH43"/>
      <c r="OCI43" s="124"/>
      <c r="OCJ43"/>
      <c r="OCK43" s="124"/>
      <c r="OCL43"/>
      <c r="OCM43" s="124"/>
      <c r="OCN43"/>
      <c r="OCO43" s="124"/>
      <c r="OCP43"/>
      <c r="OCQ43" s="124"/>
      <c r="OCR43"/>
      <c r="OCS43" s="124"/>
      <c r="OCT43"/>
      <c r="OCU43" s="124"/>
      <c r="OCV43"/>
      <c r="OCW43" s="124"/>
      <c r="OCX43"/>
      <c r="OCY43" s="124"/>
      <c r="OCZ43"/>
      <c r="ODA43" s="124"/>
      <c r="ODB43"/>
      <c r="ODC43" s="124"/>
      <c r="ODD43"/>
      <c r="ODE43" s="124"/>
      <c r="ODF43"/>
      <c r="ODG43" s="124"/>
      <c r="ODH43"/>
      <c r="ODI43" s="124"/>
      <c r="ODJ43"/>
      <c r="ODK43" s="124"/>
      <c r="ODL43"/>
      <c r="ODM43" s="124"/>
      <c r="ODN43"/>
      <c r="ODO43" s="124"/>
      <c r="ODP43"/>
      <c r="ODQ43" s="124"/>
      <c r="ODR43"/>
      <c r="ODS43" s="124"/>
      <c r="ODT43"/>
      <c r="ODU43" s="124"/>
      <c r="ODV43"/>
      <c r="ODW43" s="124"/>
      <c r="ODX43"/>
      <c r="ODY43" s="124"/>
      <c r="ODZ43"/>
      <c r="OEA43" s="124"/>
      <c r="OEB43"/>
      <c r="OEC43" s="124"/>
      <c r="OED43"/>
      <c r="OEE43" s="124"/>
      <c r="OEF43"/>
      <c r="OEG43" s="124"/>
      <c r="OEH43"/>
      <c r="OEI43" s="124"/>
      <c r="OEJ43"/>
      <c r="OEK43" s="124"/>
      <c r="OEL43"/>
      <c r="OEM43" s="124"/>
      <c r="OEN43"/>
      <c r="OEO43" s="124"/>
      <c r="OEP43"/>
      <c r="OEQ43" s="124"/>
      <c r="OER43"/>
      <c r="OES43" s="124"/>
      <c r="OET43"/>
      <c r="OEU43" s="124"/>
      <c r="OEV43"/>
      <c r="OEW43" s="124"/>
      <c r="OEX43"/>
      <c r="OEY43" s="124"/>
      <c r="OEZ43"/>
      <c r="OFA43" s="124"/>
      <c r="OFB43"/>
      <c r="OFC43" s="124"/>
      <c r="OFD43"/>
      <c r="OFE43" s="124"/>
      <c r="OFF43"/>
      <c r="OFG43" s="124"/>
      <c r="OFH43"/>
      <c r="OFI43" s="124"/>
      <c r="OFJ43"/>
      <c r="OFK43" s="124"/>
      <c r="OFL43"/>
      <c r="OFM43" s="124"/>
      <c r="OFN43"/>
      <c r="OFO43" s="124"/>
      <c r="OFP43"/>
      <c r="OFQ43" s="124"/>
      <c r="OFR43"/>
      <c r="OFS43" s="124"/>
      <c r="OFT43"/>
      <c r="OFU43" s="124"/>
      <c r="OFV43"/>
      <c r="OFW43" s="124"/>
      <c r="OFX43"/>
      <c r="OFY43" s="124"/>
      <c r="OFZ43"/>
      <c r="OGA43" s="124"/>
      <c r="OGB43"/>
      <c r="OGC43" s="124"/>
      <c r="OGD43"/>
      <c r="OGE43" s="124"/>
      <c r="OGF43"/>
      <c r="OGG43" s="124"/>
      <c r="OGH43"/>
      <c r="OGI43" s="124"/>
      <c r="OGJ43"/>
      <c r="OGK43" s="124"/>
      <c r="OGL43"/>
      <c r="OGM43" s="124"/>
      <c r="OGN43"/>
      <c r="OGO43" s="124"/>
      <c r="OGP43"/>
      <c r="OGQ43" s="124"/>
      <c r="OGR43"/>
      <c r="OGS43" s="124"/>
      <c r="OGT43"/>
      <c r="OGU43" s="124"/>
      <c r="OGV43"/>
      <c r="OGW43" s="124"/>
      <c r="OGX43"/>
      <c r="OGY43" s="124"/>
      <c r="OGZ43"/>
      <c r="OHA43" s="124"/>
      <c r="OHB43"/>
      <c r="OHC43" s="124"/>
      <c r="OHD43"/>
      <c r="OHE43" s="124"/>
      <c r="OHF43"/>
      <c r="OHG43" s="124"/>
      <c r="OHH43"/>
      <c r="OHI43" s="124"/>
      <c r="OHJ43"/>
      <c r="OHK43" s="124"/>
      <c r="OHL43"/>
      <c r="OHM43" s="124"/>
      <c r="OHN43"/>
      <c r="OHO43" s="124"/>
      <c r="OHP43"/>
      <c r="OHQ43" s="124"/>
      <c r="OHR43"/>
      <c r="OHS43" s="124"/>
      <c r="OHT43"/>
      <c r="OHU43" s="124"/>
      <c r="OHV43"/>
      <c r="OHW43" s="124"/>
      <c r="OHX43"/>
      <c r="OHY43" s="124"/>
      <c r="OHZ43"/>
      <c r="OIA43" s="124"/>
      <c r="OIB43"/>
      <c r="OIC43" s="124"/>
      <c r="OID43"/>
      <c r="OIE43" s="124"/>
      <c r="OIF43"/>
      <c r="OIG43" s="124"/>
      <c r="OIH43"/>
      <c r="OII43" s="124"/>
      <c r="OIJ43"/>
      <c r="OIK43" s="124"/>
      <c r="OIL43"/>
      <c r="OIM43" s="124"/>
      <c r="OIN43"/>
      <c r="OIO43" s="124"/>
      <c r="OIP43"/>
      <c r="OIQ43" s="124"/>
      <c r="OIR43"/>
      <c r="OIS43" s="124"/>
      <c r="OIT43"/>
      <c r="OIU43" s="124"/>
      <c r="OIV43"/>
      <c r="OIW43" s="124"/>
      <c r="OIX43"/>
      <c r="OIY43" s="124"/>
      <c r="OIZ43"/>
      <c r="OJA43" s="124"/>
      <c r="OJB43"/>
      <c r="OJC43" s="124"/>
      <c r="OJD43"/>
      <c r="OJE43" s="124"/>
      <c r="OJF43"/>
      <c r="OJG43" s="124"/>
      <c r="OJH43"/>
      <c r="OJI43" s="124"/>
      <c r="OJJ43"/>
      <c r="OJK43" s="124"/>
      <c r="OJL43"/>
      <c r="OJM43" s="124"/>
      <c r="OJN43"/>
      <c r="OJO43" s="124"/>
      <c r="OJP43"/>
      <c r="OJQ43" s="124"/>
      <c r="OJR43"/>
      <c r="OJS43" s="124"/>
      <c r="OJT43"/>
      <c r="OJU43" s="124"/>
      <c r="OJV43"/>
      <c r="OJW43" s="124"/>
      <c r="OJX43"/>
      <c r="OJY43" s="124"/>
      <c r="OJZ43"/>
      <c r="OKA43" s="124"/>
      <c r="OKB43"/>
      <c r="OKC43" s="124"/>
      <c r="OKD43"/>
      <c r="OKE43" s="124"/>
      <c r="OKF43"/>
      <c r="OKG43" s="124"/>
      <c r="OKH43"/>
      <c r="OKI43" s="124"/>
      <c r="OKJ43"/>
      <c r="OKK43" s="124"/>
      <c r="OKL43"/>
      <c r="OKM43" s="124"/>
      <c r="OKN43"/>
      <c r="OKO43" s="124"/>
      <c r="OKP43"/>
      <c r="OKQ43" s="124"/>
      <c r="OKR43"/>
      <c r="OKS43" s="124"/>
      <c r="OKT43"/>
      <c r="OKU43" s="124"/>
      <c r="OKV43"/>
      <c r="OKW43" s="124"/>
      <c r="OKX43"/>
      <c r="OKY43" s="124"/>
      <c r="OKZ43"/>
      <c r="OLA43" s="124"/>
      <c r="OLB43"/>
      <c r="OLC43" s="124"/>
      <c r="OLD43"/>
      <c r="OLE43" s="124"/>
      <c r="OLF43"/>
      <c r="OLG43" s="124"/>
      <c r="OLH43"/>
      <c r="OLI43" s="124"/>
      <c r="OLJ43"/>
      <c r="OLK43" s="124"/>
      <c r="OLL43"/>
      <c r="OLM43" s="124"/>
      <c r="OLN43"/>
      <c r="OLO43" s="124"/>
      <c r="OLP43"/>
      <c r="OLQ43" s="124"/>
      <c r="OLR43"/>
      <c r="OLS43" s="124"/>
      <c r="OLT43"/>
      <c r="OLU43" s="124"/>
      <c r="OLV43"/>
      <c r="OLW43" s="124"/>
      <c r="OLX43"/>
      <c r="OLY43" s="124"/>
      <c r="OLZ43"/>
      <c r="OMA43" s="124"/>
      <c r="OMB43"/>
      <c r="OMC43" s="124"/>
      <c r="OMD43"/>
      <c r="OME43" s="124"/>
      <c r="OMF43"/>
      <c r="OMG43" s="124"/>
      <c r="OMH43"/>
      <c r="OMI43" s="124"/>
      <c r="OMJ43"/>
      <c r="OMK43" s="124"/>
      <c r="OML43"/>
      <c r="OMM43" s="124"/>
      <c r="OMN43"/>
      <c r="OMO43" s="124"/>
      <c r="OMP43"/>
      <c r="OMQ43" s="124"/>
      <c r="OMR43"/>
      <c r="OMS43" s="124"/>
      <c r="OMT43"/>
      <c r="OMU43" s="124"/>
      <c r="OMV43"/>
      <c r="OMW43" s="124"/>
      <c r="OMX43"/>
      <c r="OMY43" s="124"/>
      <c r="OMZ43"/>
      <c r="ONA43" s="124"/>
      <c r="ONB43"/>
      <c r="ONC43" s="124"/>
      <c r="OND43"/>
      <c r="ONE43" s="124"/>
      <c r="ONF43"/>
      <c r="ONG43" s="124"/>
      <c r="ONH43"/>
      <c r="ONI43" s="124"/>
      <c r="ONJ43"/>
      <c r="ONK43" s="124"/>
      <c r="ONL43"/>
      <c r="ONM43" s="124"/>
      <c r="ONN43"/>
      <c r="ONO43" s="124"/>
      <c r="ONP43"/>
      <c r="ONQ43" s="124"/>
      <c r="ONR43"/>
      <c r="ONS43" s="124"/>
      <c r="ONT43"/>
      <c r="ONU43" s="124"/>
      <c r="ONV43"/>
      <c r="ONW43" s="124"/>
      <c r="ONX43"/>
      <c r="ONY43" s="124"/>
      <c r="ONZ43"/>
      <c r="OOA43" s="124"/>
      <c r="OOB43"/>
      <c r="OOC43" s="124"/>
      <c r="OOD43"/>
      <c r="OOE43" s="124"/>
      <c r="OOF43"/>
      <c r="OOG43" s="124"/>
      <c r="OOH43"/>
      <c r="OOI43" s="124"/>
      <c r="OOJ43"/>
      <c r="OOK43" s="124"/>
      <c r="OOL43"/>
      <c r="OOM43" s="124"/>
      <c r="OON43"/>
      <c r="OOO43" s="124"/>
      <c r="OOP43"/>
      <c r="OOQ43" s="124"/>
      <c r="OOR43"/>
      <c r="OOS43" s="124"/>
      <c r="OOT43"/>
      <c r="OOU43" s="124"/>
      <c r="OOV43"/>
      <c r="OOW43" s="124"/>
      <c r="OOX43"/>
      <c r="OOY43" s="124"/>
      <c r="OOZ43"/>
      <c r="OPA43" s="124"/>
      <c r="OPB43"/>
      <c r="OPC43" s="124"/>
      <c r="OPD43"/>
      <c r="OPE43" s="124"/>
      <c r="OPF43"/>
      <c r="OPG43" s="124"/>
      <c r="OPH43"/>
      <c r="OPI43" s="124"/>
      <c r="OPJ43"/>
      <c r="OPK43" s="124"/>
      <c r="OPL43"/>
      <c r="OPM43" s="124"/>
      <c r="OPN43"/>
      <c r="OPO43" s="124"/>
      <c r="OPP43"/>
      <c r="OPQ43" s="124"/>
      <c r="OPR43"/>
      <c r="OPS43" s="124"/>
      <c r="OPT43"/>
      <c r="OPU43" s="124"/>
      <c r="OPV43"/>
      <c r="OPW43" s="124"/>
      <c r="OPX43"/>
      <c r="OPY43" s="124"/>
      <c r="OPZ43"/>
      <c r="OQA43" s="124"/>
      <c r="OQB43"/>
      <c r="OQC43" s="124"/>
      <c r="OQD43"/>
      <c r="OQE43" s="124"/>
      <c r="OQF43"/>
      <c r="OQG43" s="124"/>
      <c r="OQH43"/>
      <c r="OQI43" s="124"/>
      <c r="OQJ43"/>
      <c r="OQK43" s="124"/>
      <c r="OQL43"/>
      <c r="OQM43" s="124"/>
      <c r="OQN43"/>
      <c r="OQO43" s="124"/>
      <c r="OQP43"/>
      <c r="OQQ43" s="124"/>
      <c r="OQR43"/>
      <c r="OQS43" s="124"/>
      <c r="OQT43"/>
      <c r="OQU43" s="124"/>
      <c r="OQV43"/>
      <c r="OQW43" s="124"/>
      <c r="OQX43"/>
      <c r="OQY43" s="124"/>
      <c r="OQZ43"/>
      <c r="ORA43" s="124"/>
      <c r="ORB43"/>
      <c r="ORC43" s="124"/>
      <c r="ORD43"/>
      <c r="ORE43" s="124"/>
      <c r="ORF43"/>
      <c r="ORG43" s="124"/>
      <c r="ORH43"/>
      <c r="ORI43" s="124"/>
      <c r="ORJ43"/>
      <c r="ORK43" s="124"/>
      <c r="ORL43"/>
      <c r="ORM43" s="124"/>
      <c r="ORN43"/>
      <c r="ORO43" s="124"/>
      <c r="ORP43"/>
      <c r="ORQ43" s="124"/>
      <c r="ORR43"/>
      <c r="ORS43" s="124"/>
      <c r="ORT43"/>
      <c r="ORU43" s="124"/>
      <c r="ORV43"/>
      <c r="ORW43" s="124"/>
      <c r="ORX43"/>
      <c r="ORY43" s="124"/>
      <c r="ORZ43"/>
      <c r="OSA43" s="124"/>
      <c r="OSB43"/>
      <c r="OSC43" s="124"/>
      <c r="OSD43"/>
      <c r="OSE43" s="124"/>
      <c r="OSF43"/>
      <c r="OSG43" s="124"/>
      <c r="OSH43"/>
      <c r="OSI43" s="124"/>
      <c r="OSJ43"/>
      <c r="OSK43" s="124"/>
      <c r="OSL43"/>
      <c r="OSM43" s="124"/>
      <c r="OSN43"/>
      <c r="OSO43" s="124"/>
      <c r="OSP43"/>
      <c r="OSQ43" s="124"/>
      <c r="OSR43"/>
      <c r="OSS43" s="124"/>
      <c r="OST43"/>
      <c r="OSU43" s="124"/>
      <c r="OSV43"/>
      <c r="OSW43" s="124"/>
      <c r="OSX43"/>
      <c r="OSY43" s="124"/>
      <c r="OSZ43"/>
      <c r="OTA43" s="124"/>
      <c r="OTB43"/>
      <c r="OTC43" s="124"/>
      <c r="OTD43"/>
      <c r="OTE43" s="124"/>
      <c r="OTF43"/>
      <c r="OTG43" s="124"/>
      <c r="OTH43"/>
      <c r="OTI43" s="124"/>
      <c r="OTJ43"/>
      <c r="OTK43" s="124"/>
      <c r="OTL43"/>
      <c r="OTM43" s="124"/>
      <c r="OTN43"/>
      <c r="OTO43" s="124"/>
      <c r="OTP43"/>
      <c r="OTQ43" s="124"/>
      <c r="OTR43"/>
      <c r="OTS43" s="124"/>
      <c r="OTT43"/>
      <c r="OTU43" s="124"/>
      <c r="OTV43"/>
      <c r="OTW43" s="124"/>
      <c r="OTX43"/>
      <c r="OTY43" s="124"/>
      <c r="OTZ43"/>
      <c r="OUA43" s="124"/>
      <c r="OUB43"/>
      <c r="OUC43" s="124"/>
      <c r="OUD43"/>
      <c r="OUE43" s="124"/>
      <c r="OUF43"/>
      <c r="OUG43" s="124"/>
      <c r="OUH43"/>
      <c r="OUI43" s="124"/>
      <c r="OUJ43"/>
      <c r="OUK43" s="124"/>
      <c r="OUL43"/>
      <c r="OUM43" s="124"/>
      <c r="OUN43"/>
      <c r="OUO43" s="124"/>
      <c r="OUP43"/>
      <c r="OUQ43" s="124"/>
      <c r="OUR43"/>
      <c r="OUS43" s="124"/>
      <c r="OUT43"/>
      <c r="OUU43" s="124"/>
      <c r="OUV43"/>
      <c r="OUW43" s="124"/>
      <c r="OUX43"/>
      <c r="OUY43" s="124"/>
      <c r="OUZ43"/>
      <c r="OVA43" s="124"/>
      <c r="OVB43"/>
      <c r="OVC43" s="124"/>
      <c r="OVD43"/>
      <c r="OVE43" s="124"/>
      <c r="OVF43"/>
      <c r="OVG43" s="124"/>
      <c r="OVH43"/>
      <c r="OVI43" s="124"/>
      <c r="OVJ43"/>
      <c r="OVK43" s="124"/>
      <c r="OVL43"/>
      <c r="OVM43" s="124"/>
      <c r="OVN43"/>
      <c r="OVO43" s="124"/>
      <c r="OVP43"/>
      <c r="OVQ43" s="124"/>
      <c r="OVR43"/>
      <c r="OVS43" s="124"/>
      <c r="OVT43"/>
      <c r="OVU43" s="124"/>
      <c r="OVV43"/>
      <c r="OVW43" s="124"/>
      <c r="OVX43"/>
      <c r="OVY43" s="124"/>
      <c r="OVZ43"/>
      <c r="OWA43" s="124"/>
      <c r="OWB43"/>
      <c r="OWC43" s="124"/>
      <c r="OWD43"/>
      <c r="OWE43" s="124"/>
      <c r="OWF43"/>
      <c r="OWG43" s="124"/>
      <c r="OWH43"/>
      <c r="OWI43" s="124"/>
      <c r="OWJ43"/>
      <c r="OWK43" s="124"/>
      <c r="OWL43"/>
      <c r="OWM43" s="124"/>
      <c r="OWN43"/>
      <c r="OWO43" s="124"/>
      <c r="OWP43"/>
      <c r="OWQ43" s="124"/>
      <c r="OWR43"/>
      <c r="OWS43" s="124"/>
      <c r="OWT43"/>
      <c r="OWU43" s="124"/>
      <c r="OWV43"/>
      <c r="OWW43" s="124"/>
      <c r="OWX43"/>
      <c r="OWY43" s="124"/>
      <c r="OWZ43"/>
      <c r="OXA43" s="124"/>
      <c r="OXB43"/>
      <c r="OXC43" s="124"/>
      <c r="OXD43"/>
      <c r="OXE43" s="124"/>
      <c r="OXF43"/>
      <c r="OXG43" s="124"/>
      <c r="OXH43"/>
      <c r="OXI43" s="124"/>
      <c r="OXJ43"/>
      <c r="OXK43" s="124"/>
      <c r="OXL43"/>
      <c r="OXM43" s="124"/>
      <c r="OXN43"/>
      <c r="OXO43" s="124"/>
      <c r="OXP43"/>
      <c r="OXQ43" s="124"/>
      <c r="OXR43"/>
      <c r="OXS43" s="124"/>
      <c r="OXT43"/>
      <c r="OXU43" s="124"/>
      <c r="OXV43"/>
      <c r="OXW43" s="124"/>
      <c r="OXX43"/>
      <c r="OXY43" s="124"/>
      <c r="OXZ43"/>
      <c r="OYA43" s="124"/>
      <c r="OYB43"/>
      <c r="OYC43" s="124"/>
      <c r="OYD43"/>
      <c r="OYE43" s="124"/>
      <c r="OYF43"/>
      <c r="OYG43" s="124"/>
      <c r="OYH43"/>
      <c r="OYI43" s="124"/>
      <c r="OYJ43"/>
      <c r="OYK43" s="124"/>
      <c r="OYL43"/>
      <c r="OYM43" s="124"/>
      <c r="OYN43"/>
      <c r="OYO43" s="124"/>
      <c r="OYP43"/>
      <c r="OYQ43" s="124"/>
      <c r="OYR43"/>
      <c r="OYS43" s="124"/>
      <c r="OYT43"/>
      <c r="OYU43" s="124"/>
      <c r="OYV43"/>
      <c r="OYW43" s="124"/>
      <c r="OYX43"/>
      <c r="OYY43" s="124"/>
      <c r="OYZ43"/>
      <c r="OZA43" s="124"/>
      <c r="OZB43"/>
      <c r="OZC43" s="124"/>
      <c r="OZD43"/>
      <c r="OZE43" s="124"/>
      <c r="OZF43"/>
      <c r="OZG43" s="124"/>
      <c r="OZH43"/>
      <c r="OZI43" s="124"/>
      <c r="OZJ43"/>
      <c r="OZK43" s="124"/>
      <c r="OZL43"/>
      <c r="OZM43" s="124"/>
      <c r="OZN43"/>
      <c r="OZO43" s="124"/>
      <c r="OZP43"/>
      <c r="OZQ43" s="124"/>
      <c r="OZR43"/>
      <c r="OZS43" s="124"/>
      <c r="OZT43"/>
      <c r="OZU43" s="124"/>
      <c r="OZV43"/>
      <c r="OZW43" s="124"/>
      <c r="OZX43"/>
      <c r="OZY43" s="124"/>
      <c r="OZZ43"/>
      <c r="PAA43" s="124"/>
      <c r="PAB43"/>
      <c r="PAC43" s="124"/>
      <c r="PAD43"/>
      <c r="PAE43" s="124"/>
      <c r="PAF43"/>
      <c r="PAG43" s="124"/>
      <c r="PAH43"/>
      <c r="PAI43" s="124"/>
      <c r="PAJ43"/>
      <c r="PAK43" s="124"/>
      <c r="PAL43"/>
      <c r="PAM43" s="124"/>
      <c r="PAN43"/>
      <c r="PAO43" s="124"/>
      <c r="PAP43"/>
      <c r="PAQ43" s="124"/>
      <c r="PAR43"/>
      <c r="PAS43" s="124"/>
      <c r="PAT43"/>
      <c r="PAU43" s="124"/>
      <c r="PAV43"/>
      <c r="PAW43" s="124"/>
      <c r="PAX43"/>
      <c r="PAY43" s="124"/>
      <c r="PAZ43"/>
      <c r="PBA43" s="124"/>
      <c r="PBB43"/>
      <c r="PBC43" s="124"/>
      <c r="PBD43"/>
      <c r="PBE43" s="124"/>
      <c r="PBF43"/>
      <c r="PBG43" s="124"/>
      <c r="PBH43"/>
      <c r="PBI43" s="124"/>
      <c r="PBJ43"/>
      <c r="PBK43" s="124"/>
      <c r="PBL43"/>
      <c r="PBM43" s="124"/>
      <c r="PBN43"/>
      <c r="PBO43" s="124"/>
      <c r="PBP43"/>
      <c r="PBQ43" s="124"/>
      <c r="PBR43"/>
      <c r="PBS43" s="124"/>
      <c r="PBT43"/>
      <c r="PBU43" s="124"/>
      <c r="PBV43"/>
      <c r="PBW43" s="124"/>
      <c r="PBX43"/>
      <c r="PBY43" s="124"/>
      <c r="PBZ43"/>
      <c r="PCA43" s="124"/>
      <c r="PCB43"/>
      <c r="PCC43" s="124"/>
      <c r="PCD43"/>
      <c r="PCE43" s="124"/>
      <c r="PCF43"/>
      <c r="PCG43" s="124"/>
      <c r="PCH43"/>
      <c r="PCI43" s="124"/>
      <c r="PCJ43"/>
      <c r="PCK43" s="124"/>
      <c r="PCL43"/>
      <c r="PCM43" s="124"/>
      <c r="PCN43"/>
      <c r="PCO43" s="124"/>
      <c r="PCP43"/>
      <c r="PCQ43" s="124"/>
      <c r="PCR43"/>
      <c r="PCS43" s="124"/>
      <c r="PCT43"/>
      <c r="PCU43" s="124"/>
      <c r="PCV43"/>
      <c r="PCW43" s="124"/>
      <c r="PCX43"/>
      <c r="PCY43" s="124"/>
      <c r="PCZ43"/>
      <c r="PDA43" s="124"/>
      <c r="PDB43"/>
      <c r="PDC43" s="124"/>
      <c r="PDD43"/>
      <c r="PDE43" s="124"/>
      <c r="PDF43"/>
      <c r="PDG43" s="124"/>
      <c r="PDH43"/>
      <c r="PDI43" s="124"/>
      <c r="PDJ43"/>
      <c r="PDK43" s="124"/>
      <c r="PDL43"/>
      <c r="PDM43" s="124"/>
      <c r="PDN43"/>
      <c r="PDO43" s="124"/>
      <c r="PDP43"/>
      <c r="PDQ43" s="124"/>
      <c r="PDR43"/>
      <c r="PDS43" s="124"/>
      <c r="PDT43"/>
      <c r="PDU43" s="124"/>
      <c r="PDV43"/>
      <c r="PDW43" s="124"/>
      <c r="PDX43"/>
      <c r="PDY43" s="124"/>
      <c r="PDZ43"/>
      <c r="PEA43" s="124"/>
      <c r="PEB43"/>
      <c r="PEC43" s="124"/>
      <c r="PED43"/>
      <c r="PEE43" s="124"/>
      <c r="PEF43"/>
      <c r="PEG43" s="124"/>
      <c r="PEH43"/>
      <c r="PEI43" s="124"/>
      <c r="PEJ43"/>
      <c r="PEK43" s="124"/>
      <c r="PEL43"/>
      <c r="PEM43" s="124"/>
      <c r="PEN43"/>
      <c r="PEO43" s="124"/>
      <c r="PEP43"/>
      <c r="PEQ43" s="124"/>
      <c r="PER43"/>
      <c r="PES43" s="124"/>
      <c r="PET43"/>
      <c r="PEU43" s="124"/>
      <c r="PEV43"/>
      <c r="PEW43" s="124"/>
      <c r="PEX43"/>
      <c r="PEY43" s="124"/>
      <c r="PEZ43"/>
      <c r="PFA43" s="124"/>
      <c r="PFB43"/>
      <c r="PFC43" s="124"/>
      <c r="PFD43"/>
      <c r="PFE43" s="124"/>
      <c r="PFF43"/>
      <c r="PFG43" s="124"/>
      <c r="PFH43"/>
      <c r="PFI43" s="124"/>
      <c r="PFJ43"/>
      <c r="PFK43" s="124"/>
      <c r="PFL43"/>
      <c r="PFM43" s="124"/>
      <c r="PFN43"/>
      <c r="PFO43" s="124"/>
      <c r="PFP43"/>
      <c r="PFQ43" s="124"/>
      <c r="PFR43"/>
      <c r="PFS43" s="124"/>
      <c r="PFT43"/>
      <c r="PFU43" s="124"/>
      <c r="PFV43"/>
      <c r="PFW43" s="124"/>
      <c r="PFX43"/>
      <c r="PFY43" s="124"/>
      <c r="PFZ43"/>
      <c r="PGA43" s="124"/>
      <c r="PGB43"/>
      <c r="PGC43" s="124"/>
      <c r="PGD43"/>
      <c r="PGE43" s="124"/>
      <c r="PGF43"/>
      <c r="PGG43" s="124"/>
      <c r="PGH43"/>
      <c r="PGI43" s="124"/>
      <c r="PGJ43"/>
      <c r="PGK43" s="124"/>
      <c r="PGL43"/>
      <c r="PGM43" s="124"/>
      <c r="PGN43"/>
      <c r="PGO43" s="124"/>
      <c r="PGP43"/>
      <c r="PGQ43" s="124"/>
      <c r="PGR43"/>
      <c r="PGS43" s="124"/>
      <c r="PGT43"/>
      <c r="PGU43" s="124"/>
      <c r="PGV43"/>
      <c r="PGW43" s="124"/>
      <c r="PGX43"/>
      <c r="PGY43" s="124"/>
      <c r="PGZ43"/>
      <c r="PHA43" s="124"/>
      <c r="PHB43"/>
      <c r="PHC43" s="124"/>
      <c r="PHD43"/>
      <c r="PHE43" s="124"/>
      <c r="PHF43"/>
      <c r="PHG43" s="124"/>
      <c r="PHH43"/>
      <c r="PHI43" s="124"/>
      <c r="PHJ43"/>
      <c r="PHK43" s="124"/>
      <c r="PHL43"/>
      <c r="PHM43" s="124"/>
      <c r="PHN43"/>
      <c r="PHO43" s="124"/>
      <c r="PHP43"/>
      <c r="PHQ43" s="124"/>
      <c r="PHR43"/>
      <c r="PHS43" s="124"/>
      <c r="PHT43"/>
      <c r="PHU43" s="124"/>
      <c r="PHV43"/>
      <c r="PHW43" s="124"/>
      <c r="PHX43"/>
      <c r="PHY43" s="124"/>
      <c r="PHZ43"/>
      <c r="PIA43" s="124"/>
      <c r="PIB43"/>
      <c r="PIC43" s="124"/>
      <c r="PID43"/>
      <c r="PIE43" s="124"/>
      <c r="PIF43"/>
      <c r="PIG43" s="124"/>
      <c r="PIH43"/>
      <c r="PII43" s="124"/>
      <c r="PIJ43"/>
      <c r="PIK43" s="124"/>
      <c r="PIL43"/>
      <c r="PIM43" s="124"/>
      <c r="PIN43"/>
      <c r="PIO43" s="124"/>
      <c r="PIP43"/>
      <c r="PIQ43" s="124"/>
      <c r="PIR43"/>
      <c r="PIS43" s="124"/>
      <c r="PIT43"/>
      <c r="PIU43" s="124"/>
      <c r="PIV43"/>
      <c r="PIW43" s="124"/>
      <c r="PIX43"/>
      <c r="PIY43" s="124"/>
      <c r="PIZ43"/>
      <c r="PJA43" s="124"/>
      <c r="PJB43"/>
      <c r="PJC43" s="124"/>
      <c r="PJD43"/>
      <c r="PJE43" s="124"/>
      <c r="PJF43"/>
      <c r="PJG43" s="124"/>
      <c r="PJH43"/>
      <c r="PJI43" s="124"/>
      <c r="PJJ43"/>
      <c r="PJK43" s="124"/>
      <c r="PJL43"/>
      <c r="PJM43" s="124"/>
      <c r="PJN43"/>
      <c r="PJO43" s="124"/>
      <c r="PJP43"/>
      <c r="PJQ43" s="124"/>
      <c r="PJR43"/>
      <c r="PJS43" s="124"/>
      <c r="PJT43"/>
      <c r="PJU43" s="124"/>
      <c r="PJV43"/>
      <c r="PJW43" s="124"/>
      <c r="PJX43"/>
      <c r="PJY43" s="124"/>
      <c r="PJZ43"/>
      <c r="PKA43" s="124"/>
      <c r="PKB43"/>
      <c r="PKC43" s="124"/>
      <c r="PKD43"/>
      <c r="PKE43" s="124"/>
      <c r="PKF43"/>
      <c r="PKG43" s="124"/>
      <c r="PKH43"/>
      <c r="PKI43" s="124"/>
      <c r="PKJ43"/>
      <c r="PKK43" s="124"/>
      <c r="PKL43"/>
      <c r="PKM43" s="124"/>
      <c r="PKN43"/>
      <c r="PKO43" s="124"/>
      <c r="PKP43"/>
      <c r="PKQ43" s="124"/>
      <c r="PKR43"/>
      <c r="PKS43" s="124"/>
      <c r="PKT43"/>
      <c r="PKU43" s="124"/>
      <c r="PKV43"/>
      <c r="PKW43" s="124"/>
      <c r="PKX43"/>
      <c r="PKY43" s="124"/>
      <c r="PKZ43"/>
      <c r="PLA43" s="124"/>
      <c r="PLB43"/>
      <c r="PLC43" s="124"/>
      <c r="PLD43"/>
      <c r="PLE43" s="124"/>
      <c r="PLF43"/>
      <c r="PLG43" s="124"/>
      <c r="PLH43"/>
      <c r="PLI43" s="124"/>
      <c r="PLJ43"/>
      <c r="PLK43" s="124"/>
      <c r="PLL43"/>
      <c r="PLM43" s="124"/>
      <c r="PLN43"/>
      <c r="PLO43" s="124"/>
      <c r="PLP43"/>
      <c r="PLQ43" s="124"/>
      <c r="PLR43"/>
      <c r="PLS43" s="124"/>
      <c r="PLT43"/>
      <c r="PLU43" s="124"/>
      <c r="PLV43"/>
      <c r="PLW43" s="124"/>
      <c r="PLX43"/>
      <c r="PLY43" s="124"/>
      <c r="PLZ43"/>
      <c r="PMA43" s="124"/>
      <c r="PMB43"/>
      <c r="PMC43" s="124"/>
      <c r="PMD43"/>
      <c r="PME43" s="124"/>
      <c r="PMF43"/>
      <c r="PMG43" s="124"/>
      <c r="PMH43"/>
      <c r="PMI43" s="124"/>
      <c r="PMJ43"/>
      <c r="PMK43" s="124"/>
      <c r="PML43"/>
      <c r="PMM43" s="124"/>
      <c r="PMN43"/>
      <c r="PMO43" s="124"/>
      <c r="PMP43"/>
      <c r="PMQ43" s="124"/>
      <c r="PMR43"/>
      <c r="PMS43" s="124"/>
      <c r="PMT43"/>
      <c r="PMU43" s="124"/>
      <c r="PMV43"/>
      <c r="PMW43" s="124"/>
      <c r="PMX43"/>
      <c r="PMY43" s="124"/>
      <c r="PMZ43"/>
      <c r="PNA43" s="124"/>
      <c r="PNB43"/>
      <c r="PNC43" s="124"/>
      <c r="PND43"/>
      <c r="PNE43" s="124"/>
      <c r="PNF43"/>
      <c r="PNG43" s="124"/>
      <c r="PNH43"/>
      <c r="PNI43" s="124"/>
      <c r="PNJ43"/>
      <c r="PNK43" s="124"/>
      <c r="PNL43"/>
      <c r="PNM43" s="124"/>
      <c r="PNN43"/>
      <c r="PNO43" s="124"/>
      <c r="PNP43"/>
      <c r="PNQ43" s="124"/>
      <c r="PNR43"/>
      <c r="PNS43" s="124"/>
      <c r="PNT43"/>
      <c r="PNU43" s="124"/>
      <c r="PNV43"/>
      <c r="PNW43" s="124"/>
      <c r="PNX43"/>
      <c r="PNY43" s="124"/>
      <c r="PNZ43"/>
      <c r="POA43" s="124"/>
      <c r="POB43"/>
      <c r="POC43" s="124"/>
      <c r="POD43"/>
      <c r="POE43" s="124"/>
      <c r="POF43"/>
      <c r="POG43" s="124"/>
      <c r="POH43"/>
      <c r="POI43" s="124"/>
      <c r="POJ43"/>
      <c r="POK43" s="124"/>
      <c r="POL43"/>
      <c r="POM43" s="124"/>
      <c r="PON43"/>
      <c r="POO43" s="124"/>
      <c r="POP43"/>
      <c r="POQ43" s="124"/>
      <c r="POR43"/>
      <c r="POS43" s="124"/>
      <c r="POT43"/>
      <c r="POU43" s="124"/>
      <c r="POV43"/>
      <c r="POW43" s="124"/>
      <c r="POX43"/>
      <c r="POY43" s="124"/>
      <c r="POZ43"/>
      <c r="PPA43" s="124"/>
      <c r="PPB43"/>
      <c r="PPC43" s="124"/>
      <c r="PPD43"/>
      <c r="PPE43" s="124"/>
      <c r="PPF43"/>
      <c r="PPG43" s="124"/>
      <c r="PPH43"/>
      <c r="PPI43" s="124"/>
      <c r="PPJ43"/>
      <c r="PPK43" s="124"/>
      <c r="PPL43"/>
      <c r="PPM43" s="124"/>
      <c r="PPN43"/>
      <c r="PPO43" s="124"/>
      <c r="PPP43"/>
      <c r="PPQ43" s="124"/>
      <c r="PPR43"/>
      <c r="PPS43" s="124"/>
      <c r="PPT43"/>
      <c r="PPU43" s="124"/>
      <c r="PPV43"/>
      <c r="PPW43" s="124"/>
      <c r="PPX43"/>
      <c r="PPY43" s="124"/>
      <c r="PPZ43"/>
      <c r="PQA43" s="124"/>
      <c r="PQB43"/>
      <c r="PQC43" s="124"/>
      <c r="PQD43"/>
      <c r="PQE43" s="124"/>
      <c r="PQF43"/>
      <c r="PQG43" s="124"/>
      <c r="PQH43"/>
      <c r="PQI43" s="124"/>
      <c r="PQJ43"/>
      <c r="PQK43" s="124"/>
      <c r="PQL43"/>
      <c r="PQM43" s="124"/>
      <c r="PQN43"/>
      <c r="PQO43" s="124"/>
      <c r="PQP43"/>
      <c r="PQQ43" s="124"/>
      <c r="PQR43"/>
      <c r="PQS43" s="124"/>
      <c r="PQT43"/>
      <c r="PQU43" s="124"/>
      <c r="PQV43"/>
      <c r="PQW43" s="124"/>
      <c r="PQX43"/>
      <c r="PQY43" s="124"/>
      <c r="PQZ43"/>
      <c r="PRA43" s="124"/>
      <c r="PRB43"/>
      <c r="PRC43" s="124"/>
      <c r="PRD43"/>
      <c r="PRE43" s="124"/>
      <c r="PRF43"/>
      <c r="PRG43" s="124"/>
      <c r="PRH43"/>
      <c r="PRI43" s="124"/>
      <c r="PRJ43"/>
      <c r="PRK43" s="124"/>
      <c r="PRL43"/>
      <c r="PRM43" s="124"/>
      <c r="PRN43"/>
      <c r="PRO43" s="124"/>
      <c r="PRP43"/>
      <c r="PRQ43" s="124"/>
      <c r="PRR43"/>
      <c r="PRS43" s="124"/>
      <c r="PRT43"/>
      <c r="PRU43" s="124"/>
      <c r="PRV43"/>
      <c r="PRW43" s="124"/>
      <c r="PRX43"/>
      <c r="PRY43" s="124"/>
      <c r="PRZ43"/>
      <c r="PSA43" s="124"/>
      <c r="PSB43"/>
      <c r="PSC43" s="124"/>
      <c r="PSD43"/>
      <c r="PSE43" s="124"/>
      <c r="PSF43"/>
      <c r="PSG43" s="124"/>
      <c r="PSH43"/>
      <c r="PSI43" s="124"/>
      <c r="PSJ43"/>
      <c r="PSK43" s="124"/>
      <c r="PSL43"/>
      <c r="PSM43" s="124"/>
      <c r="PSN43"/>
      <c r="PSO43" s="124"/>
      <c r="PSP43"/>
      <c r="PSQ43" s="124"/>
      <c r="PSR43"/>
      <c r="PSS43" s="124"/>
      <c r="PST43"/>
      <c r="PSU43" s="124"/>
      <c r="PSV43"/>
      <c r="PSW43" s="124"/>
      <c r="PSX43"/>
      <c r="PSY43" s="124"/>
      <c r="PSZ43"/>
      <c r="PTA43" s="124"/>
      <c r="PTB43"/>
      <c r="PTC43" s="124"/>
      <c r="PTD43"/>
      <c r="PTE43" s="124"/>
      <c r="PTF43"/>
      <c r="PTG43" s="124"/>
      <c r="PTH43"/>
      <c r="PTI43" s="124"/>
      <c r="PTJ43"/>
      <c r="PTK43" s="124"/>
      <c r="PTL43"/>
      <c r="PTM43" s="124"/>
      <c r="PTN43"/>
      <c r="PTO43" s="124"/>
      <c r="PTP43"/>
      <c r="PTQ43" s="124"/>
      <c r="PTR43"/>
      <c r="PTS43" s="124"/>
      <c r="PTT43"/>
      <c r="PTU43" s="124"/>
      <c r="PTV43"/>
      <c r="PTW43" s="124"/>
      <c r="PTX43"/>
      <c r="PTY43" s="124"/>
      <c r="PTZ43"/>
      <c r="PUA43" s="124"/>
      <c r="PUB43"/>
      <c r="PUC43" s="124"/>
      <c r="PUD43"/>
      <c r="PUE43" s="124"/>
      <c r="PUF43"/>
      <c r="PUG43" s="124"/>
      <c r="PUH43"/>
      <c r="PUI43" s="124"/>
      <c r="PUJ43"/>
      <c r="PUK43" s="124"/>
      <c r="PUL43"/>
      <c r="PUM43" s="124"/>
      <c r="PUN43"/>
      <c r="PUO43" s="124"/>
      <c r="PUP43"/>
      <c r="PUQ43" s="124"/>
      <c r="PUR43"/>
      <c r="PUS43" s="124"/>
      <c r="PUT43"/>
      <c r="PUU43" s="124"/>
      <c r="PUV43"/>
      <c r="PUW43" s="124"/>
      <c r="PUX43"/>
      <c r="PUY43" s="124"/>
      <c r="PUZ43"/>
      <c r="PVA43" s="124"/>
      <c r="PVB43"/>
      <c r="PVC43" s="124"/>
      <c r="PVD43"/>
      <c r="PVE43" s="124"/>
      <c r="PVF43"/>
      <c r="PVG43" s="124"/>
      <c r="PVH43"/>
      <c r="PVI43" s="124"/>
      <c r="PVJ43"/>
      <c r="PVK43" s="124"/>
      <c r="PVL43"/>
      <c r="PVM43" s="124"/>
      <c r="PVN43"/>
      <c r="PVO43" s="124"/>
      <c r="PVP43"/>
      <c r="PVQ43" s="124"/>
      <c r="PVR43"/>
      <c r="PVS43" s="124"/>
      <c r="PVT43"/>
      <c r="PVU43" s="124"/>
      <c r="PVV43"/>
      <c r="PVW43" s="124"/>
      <c r="PVX43"/>
      <c r="PVY43" s="124"/>
      <c r="PVZ43"/>
      <c r="PWA43" s="124"/>
      <c r="PWB43"/>
      <c r="PWC43" s="124"/>
      <c r="PWD43"/>
      <c r="PWE43" s="124"/>
      <c r="PWF43"/>
      <c r="PWG43" s="124"/>
      <c r="PWH43"/>
      <c r="PWI43" s="124"/>
      <c r="PWJ43"/>
      <c r="PWK43" s="124"/>
      <c r="PWL43"/>
      <c r="PWM43" s="124"/>
      <c r="PWN43"/>
      <c r="PWO43" s="124"/>
      <c r="PWP43"/>
      <c r="PWQ43" s="124"/>
      <c r="PWR43"/>
      <c r="PWS43" s="124"/>
      <c r="PWT43"/>
      <c r="PWU43" s="124"/>
      <c r="PWV43"/>
      <c r="PWW43" s="124"/>
      <c r="PWX43"/>
      <c r="PWY43" s="124"/>
      <c r="PWZ43"/>
      <c r="PXA43" s="124"/>
      <c r="PXB43"/>
      <c r="PXC43" s="124"/>
      <c r="PXD43"/>
      <c r="PXE43" s="124"/>
      <c r="PXF43"/>
      <c r="PXG43" s="124"/>
      <c r="PXH43"/>
      <c r="PXI43" s="124"/>
      <c r="PXJ43"/>
      <c r="PXK43" s="124"/>
      <c r="PXL43"/>
      <c r="PXM43" s="124"/>
      <c r="PXN43"/>
      <c r="PXO43" s="124"/>
      <c r="PXP43"/>
      <c r="PXQ43" s="124"/>
      <c r="PXR43"/>
      <c r="PXS43" s="124"/>
      <c r="PXT43"/>
      <c r="PXU43" s="124"/>
      <c r="PXV43"/>
      <c r="PXW43" s="124"/>
      <c r="PXX43"/>
      <c r="PXY43" s="124"/>
      <c r="PXZ43"/>
      <c r="PYA43" s="124"/>
      <c r="PYB43"/>
      <c r="PYC43" s="124"/>
      <c r="PYD43"/>
      <c r="PYE43" s="124"/>
      <c r="PYF43"/>
      <c r="PYG43" s="124"/>
      <c r="PYH43"/>
      <c r="PYI43" s="124"/>
      <c r="PYJ43"/>
      <c r="PYK43" s="124"/>
      <c r="PYL43"/>
      <c r="PYM43" s="124"/>
      <c r="PYN43"/>
      <c r="PYO43" s="124"/>
      <c r="PYP43"/>
      <c r="PYQ43" s="124"/>
      <c r="PYR43"/>
      <c r="PYS43" s="124"/>
      <c r="PYT43"/>
      <c r="PYU43" s="124"/>
      <c r="PYV43"/>
      <c r="PYW43" s="124"/>
      <c r="PYX43"/>
      <c r="PYY43" s="124"/>
      <c r="PYZ43"/>
      <c r="PZA43" s="124"/>
      <c r="PZB43"/>
      <c r="PZC43" s="124"/>
      <c r="PZD43"/>
      <c r="PZE43" s="124"/>
      <c r="PZF43"/>
      <c r="PZG43" s="124"/>
      <c r="PZH43"/>
      <c r="PZI43" s="124"/>
      <c r="PZJ43"/>
      <c r="PZK43" s="124"/>
      <c r="PZL43"/>
      <c r="PZM43" s="124"/>
      <c r="PZN43"/>
      <c r="PZO43" s="124"/>
      <c r="PZP43"/>
      <c r="PZQ43" s="124"/>
      <c r="PZR43"/>
      <c r="PZS43" s="124"/>
      <c r="PZT43"/>
      <c r="PZU43" s="124"/>
      <c r="PZV43"/>
      <c r="PZW43" s="124"/>
      <c r="PZX43"/>
      <c r="PZY43" s="124"/>
      <c r="PZZ43"/>
      <c r="QAA43" s="124"/>
      <c r="QAB43"/>
      <c r="QAC43" s="124"/>
      <c r="QAD43"/>
      <c r="QAE43" s="124"/>
      <c r="QAF43"/>
      <c r="QAG43" s="124"/>
      <c r="QAH43"/>
      <c r="QAI43" s="124"/>
      <c r="QAJ43"/>
      <c r="QAK43" s="124"/>
      <c r="QAL43"/>
      <c r="QAM43" s="124"/>
      <c r="QAN43"/>
      <c r="QAO43" s="124"/>
      <c r="QAP43"/>
      <c r="QAQ43" s="124"/>
      <c r="QAR43"/>
      <c r="QAS43" s="124"/>
      <c r="QAT43"/>
      <c r="QAU43" s="124"/>
      <c r="QAV43"/>
      <c r="QAW43" s="124"/>
      <c r="QAX43"/>
      <c r="QAY43" s="124"/>
      <c r="QAZ43"/>
      <c r="QBA43" s="124"/>
      <c r="QBB43"/>
      <c r="QBC43" s="124"/>
      <c r="QBD43"/>
      <c r="QBE43" s="124"/>
      <c r="QBF43"/>
      <c r="QBG43" s="124"/>
      <c r="QBH43"/>
      <c r="QBI43" s="124"/>
      <c r="QBJ43"/>
      <c r="QBK43" s="124"/>
      <c r="QBL43"/>
      <c r="QBM43" s="124"/>
      <c r="QBN43"/>
      <c r="QBO43" s="124"/>
      <c r="QBP43"/>
      <c r="QBQ43" s="124"/>
      <c r="QBR43"/>
      <c r="QBS43" s="124"/>
      <c r="QBT43"/>
      <c r="QBU43" s="124"/>
      <c r="QBV43"/>
      <c r="QBW43" s="124"/>
      <c r="QBX43"/>
      <c r="QBY43" s="124"/>
      <c r="QBZ43"/>
      <c r="QCA43" s="124"/>
      <c r="QCB43"/>
      <c r="QCC43" s="124"/>
      <c r="QCD43"/>
      <c r="QCE43" s="124"/>
      <c r="QCF43"/>
      <c r="QCG43" s="124"/>
      <c r="QCH43"/>
      <c r="QCI43" s="124"/>
      <c r="QCJ43"/>
      <c r="QCK43" s="124"/>
      <c r="QCL43"/>
      <c r="QCM43" s="124"/>
      <c r="QCN43"/>
      <c r="QCO43" s="124"/>
      <c r="QCP43"/>
      <c r="QCQ43" s="124"/>
      <c r="QCR43"/>
      <c r="QCS43" s="124"/>
      <c r="QCT43"/>
      <c r="QCU43" s="124"/>
      <c r="QCV43"/>
      <c r="QCW43" s="124"/>
      <c r="QCX43"/>
      <c r="QCY43" s="124"/>
      <c r="QCZ43"/>
      <c r="QDA43" s="124"/>
      <c r="QDB43"/>
      <c r="QDC43" s="124"/>
      <c r="QDD43"/>
      <c r="QDE43" s="124"/>
      <c r="QDF43"/>
      <c r="QDG43" s="124"/>
      <c r="QDH43"/>
      <c r="QDI43" s="124"/>
      <c r="QDJ43"/>
      <c r="QDK43" s="124"/>
      <c r="QDL43"/>
      <c r="QDM43" s="124"/>
      <c r="QDN43"/>
      <c r="QDO43" s="124"/>
      <c r="QDP43"/>
      <c r="QDQ43" s="124"/>
      <c r="QDR43"/>
      <c r="QDS43" s="124"/>
      <c r="QDT43"/>
      <c r="QDU43" s="124"/>
      <c r="QDV43"/>
      <c r="QDW43" s="124"/>
      <c r="QDX43"/>
      <c r="QDY43" s="124"/>
      <c r="QDZ43"/>
      <c r="QEA43" s="124"/>
      <c r="QEB43"/>
      <c r="QEC43" s="124"/>
      <c r="QED43"/>
      <c r="QEE43" s="124"/>
      <c r="QEF43"/>
      <c r="QEG43" s="124"/>
      <c r="QEH43"/>
      <c r="QEI43" s="124"/>
      <c r="QEJ43"/>
      <c r="QEK43" s="124"/>
      <c r="QEL43"/>
      <c r="QEM43" s="124"/>
      <c r="QEN43"/>
      <c r="QEO43" s="124"/>
      <c r="QEP43"/>
      <c r="QEQ43" s="124"/>
      <c r="QER43"/>
      <c r="QES43" s="124"/>
      <c r="QET43"/>
      <c r="QEU43" s="124"/>
      <c r="QEV43"/>
      <c r="QEW43" s="124"/>
      <c r="QEX43"/>
      <c r="QEY43" s="124"/>
      <c r="QEZ43"/>
      <c r="QFA43" s="124"/>
      <c r="QFB43"/>
      <c r="QFC43" s="124"/>
      <c r="QFD43"/>
      <c r="QFE43" s="124"/>
      <c r="QFF43"/>
      <c r="QFG43" s="124"/>
      <c r="QFH43"/>
      <c r="QFI43" s="124"/>
      <c r="QFJ43"/>
      <c r="QFK43" s="124"/>
      <c r="QFL43"/>
      <c r="QFM43" s="124"/>
      <c r="QFN43"/>
      <c r="QFO43" s="124"/>
      <c r="QFP43"/>
      <c r="QFQ43" s="124"/>
      <c r="QFR43"/>
      <c r="QFS43" s="124"/>
      <c r="QFT43"/>
      <c r="QFU43" s="124"/>
      <c r="QFV43"/>
      <c r="QFW43" s="124"/>
      <c r="QFX43"/>
      <c r="QFY43" s="124"/>
      <c r="QFZ43"/>
      <c r="QGA43" s="124"/>
      <c r="QGB43"/>
      <c r="QGC43" s="124"/>
      <c r="QGD43"/>
      <c r="QGE43" s="124"/>
      <c r="QGF43"/>
      <c r="QGG43" s="124"/>
      <c r="QGH43"/>
      <c r="QGI43" s="124"/>
      <c r="QGJ43"/>
      <c r="QGK43" s="124"/>
      <c r="QGL43"/>
      <c r="QGM43" s="124"/>
      <c r="QGN43"/>
      <c r="QGO43" s="124"/>
      <c r="QGP43"/>
      <c r="QGQ43" s="124"/>
      <c r="QGR43"/>
      <c r="QGS43" s="124"/>
      <c r="QGT43"/>
      <c r="QGU43" s="124"/>
      <c r="QGV43"/>
      <c r="QGW43" s="124"/>
      <c r="QGX43"/>
      <c r="QGY43" s="124"/>
      <c r="QGZ43"/>
      <c r="QHA43" s="124"/>
      <c r="QHB43"/>
      <c r="QHC43" s="124"/>
      <c r="QHD43"/>
      <c r="QHE43" s="124"/>
      <c r="QHF43"/>
      <c r="QHG43" s="124"/>
      <c r="QHH43"/>
      <c r="QHI43" s="124"/>
      <c r="QHJ43"/>
      <c r="QHK43" s="124"/>
      <c r="QHL43"/>
      <c r="QHM43" s="124"/>
      <c r="QHN43"/>
      <c r="QHO43" s="124"/>
      <c r="QHP43"/>
      <c r="QHQ43" s="124"/>
      <c r="QHR43"/>
      <c r="QHS43" s="124"/>
      <c r="QHT43"/>
      <c r="QHU43" s="124"/>
      <c r="QHV43"/>
      <c r="QHW43" s="124"/>
      <c r="QHX43"/>
      <c r="QHY43" s="124"/>
      <c r="QHZ43"/>
      <c r="QIA43" s="124"/>
      <c r="QIB43"/>
      <c r="QIC43" s="124"/>
      <c r="QID43"/>
      <c r="QIE43" s="124"/>
      <c r="QIF43"/>
      <c r="QIG43" s="124"/>
      <c r="QIH43"/>
      <c r="QII43" s="124"/>
      <c r="QIJ43"/>
      <c r="QIK43" s="124"/>
      <c r="QIL43"/>
      <c r="QIM43" s="124"/>
      <c r="QIN43"/>
      <c r="QIO43" s="124"/>
      <c r="QIP43"/>
      <c r="QIQ43" s="124"/>
      <c r="QIR43"/>
      <c r="QIS43" s="124"/>
      <c r="QIT43"/>
      <c r="QIU43" s="124"/>
      <c r="QIV43"/>
      <c r="QIW43" s="124"/>
      <c r="QIX43"/>
      <c r="QIY43" s="124"/>
      <c r="QIZ43"/>
      <c r="QJA43" s="124"/>
      <c r="QJB43"/>
      <c r="QJC43" s="124"/>
      <c r="QJD43"/>
      <c r="QJE43" s="124"/>
      <c r="QJF43"/>
      <c r="QJG43" s="124"/>
      <c r="QJH43"/>
      <c r="QJI43" s="124"/>
      <c r="QJJ43"/>
      <c r="QJK43" s="124"/>
      <c r="QJL43"/>
      <c r="QJM43" s="124"/>
      <c r="QJN43"/>
      <c r="QJO43" s="124"/>
      <c r="QJP43"/>
      <c r="QJQ43" s="124"/>
      <c r="QJR43"/>
      <c r="QJS43" s="124"/>
      <c r="QJT43"/>
      <c r="QJU43" s="124"/>
      <c r="QJV43"/>
      <c r="QJW43" s="124"/>
      <c r="QJX43"/>
      <c r="QJY43" s="124"/>
      <c r="QJZ43"/>
      <c r="QKA43" s="124"/>
      <c r="QKB43"/>
      <c r="QKC43" s="124"/>
      <c r="QKD43"/>
      <c r="QKE43" s="124"/>
      <c r="QKF43"/>
      <c r="QKG43" s="124"/>
      <c r="QKH43"/>
      <c r="QKI43" s="124"/>
      <c r="QKJ43"/>
      <c r="QKK43" s="124"/>
      <c r="QKL43"/>
      <c r="QKM43" s="124"/>
      <c r="QKN43"/>
      <c r="QKO43" s="124"/>
      <c r="QKP43"/>
      <c r="QKQ43" s="124"/>
      <c r="QKR43"/>
      <c r="QKS43" s="124"/>
      <c r="QKT43"/>
      <c r="QKU43" s="124"/>
      <c r="QKV43"/>
      <c r="QKW43" s="124"/>
      <c r="QKX43"/>
      <c r="QKY43" s="124"/>
      <c r="QKZ43"/>
      <c r="QLA43" s="124"/>
      <c r="QLB43"/>
      <c r="QLC43" s="124"/>
      <c r="QLD43"/>
      <c r="QLE43" s="124"/>
      <c r="QLF43"/>
      <c r="QLG43" s="124"/>
      <c r="QLH43"/>
      <c r="QLI43" s="124"/>
      <c r="QLJ43"/>
      <c r="QLK43" s="124"/>
      <c r="QLL43"/>
      <c r="QLM43" s="124"/>
      <c r="QLN43"/>
      <c r="QLO43" s="124"/>
      <c r="QLP43"/>
      <c r="QLQ43" s="124"/>
      <c r="QLR43"/>
      <c r="QLS43" s="124"/>
      <c r="QLT43"/>
      <c r="QLU43" s="124"/>
      <c r="QLV43"/>
      <c r="QLW43" s="124"/>
      <c r="QLX43"/>
      <c r="QLY43" s="124"/>
      <c r="QLZ43"/>
      <c r="QMA43" s="124"/>
      <c r="QMB43"/>
      <c r="QMC43" s="124"/>
      <c r="QMD43"/>
      <c r="QME43" s="124"/>
      <c r="QMF43"/>
      <c r="QMG43" s="124"/>
      <c r="QMH43"/>
      <c r="QMI43" s="124"/>
      <c r="QMJ43"/>
      <c r="QMK43" s="124"/>
      <c r="QML43"/>
      <c r="QMM43" s="124"/>
      <c r="QMN43"/>
      <c r="QMO43" s="124"/>
      <c r="QMP43"/>
      <c r="QMQ43" s="124"/>
      <c r="QMR43"/>
      <c r="QMS43" s="124"/>
      <c r="QMT43"/>
      <c r="QMU43" s="124"/>
      <c r="QMV43"/>
      <c r="QMW43" s="124"/>
      <c r="QMX43"/>
      <c r="QMY43" s="124"/>
      <c r="QMZ43"/>
      <c r="QNA43" s="124"/>
      <c r="QNB43"/>
      <c r="QNC43" s="124"/>
      <c r="QND43"/>
      <c r="QNE43" s="124"/>
      <c r="QNF43"/>
      <c r="QNG43" s="124"/>
      <c r="QNH43"/>
      <c r="QNI43" s="124"/>
      <c r="QNJ43"/>
      <c r="QNK43" s="124"/>
      <c r="QNL43"/>
      <c r="QNM43" s="124"/>
      <c r="QNN43"/>
      <c r="QNO43" s="124"/>
      <c r="QNP43"/>
      <c r="QNQ43" s="124"/>
      <c r="QNR43"/>
      <c r="QNS43" s="124"/>
      <c r="QNT43"/>
      <c r="QNU43" s="124"/>
      <c r="QNV43"/>
      <c r="QNW43" s="124"/>
      <c r="QNX43"/>
      <c r="QNY43" s="124"/>
      <c r="QNZ43"/>
      <c r="QOA43" s="124"/>
      <c r="QOB43"/>
      <c r="QOC43" s="124"/>
      <c r="QOD43"/>
      <c r="QOE43" s="124"/>
      <c r="QOF43"/>
      <c r="QOG43" s="124"/>
      <c r="QOH43"/>
      <c r="QOI43" s="124"/>
      <c r="QOJ43"/>
      <c r="QOK43" s="124"/>
      <c r="QOL43"/>
      <c r="QOM43" s="124"/>
      <c r="QON43"/>
      <c r="QOO43" s="124"/>
      <c r="QOP43"/>
      <c r="QOQ43" s="124"/>
      <c r="QOR43"/>
      <c r="QOS43" s="124"/>
      <c r="QOT43"/>
      <c r="QOU43" s="124"/>
      <c r="QOV43"/>
      <c r="QOW43" s="124"/>
      <c r="QOX43"/>
      <c r="QOY43" s="124"/>
      <c r="QOZ43"/>
      <c r="QPA43" s="124"/>
      <c r="QPB43"/>
      <c r="QPC43" s="124"/>
      <c r="QPD43"/>
      <c r="QPE43" s="124"/>
      <c r="QPF43"/>
      <c r="QPG43" s="124"/>
      <c r="QPH43"/>
      <c r="QPI43" s="124"/>
      <c r="QPJ43"/>
      <c r="QPK43" s="124"/>
      <c r="QPL43"/>
      <c r="QPM43" s="124"/>
      <c r="QPN43"/>
      <c r="QPO43" s="124"/>
      <c r="QPP43"/>
      <c r="QPQ43" s="124"/>
      <c r="QPR43"/>
      <c r="QPS43" s="124"/>
      <c r="QPT43"/>
      <c r="QPU43" s="124"/>
      <c r="QPV43"/>
      <c r="QPW43" s="124"/>
      <c r="QPX43"/>
      <c r="QPY43" s="124"/>
      <c r="QPZ43"/>
      <c r="QQA43" s="124"/>
      <c r="QQB43"/>
      <c r="QQC43" s="124"/>
      <c r="QQD43"/>
      <c r="QQE43" s="124"/>
      <c r="QQF43"/>
      <c r="QQG43" s="124"/>
      <c r="QQH43"/>
      <c r="QQI43" s="124"/>
      <c r="QQJ43"/>
      <c r="QQK43" s="124"/>
      <c r="QQL43"/>
      <c r="QQM43" s="124"/>
      <c r="QQN43"/>
      <c r="QQO43" s="124"/>
      <c r="QQP43"/>
      <c r="QQQ43" s="124"/>
      <c r="QQR43"/>
      <c r="QQS43" s="124"/>
      <c r="QQT43"/>
      <c r="QQU43" s="124"/>
      <c r="QQV43"/>
      <c r="QQW43" s="124"/>
      <c r="QQX43"/>
      <c r="QQY43" s="124"/>
      <c r="QQZ43"/>
      <c r="QRA43" s="124"/>
      <c r="QRB43"/>
      <c r="QRC43" s="124"/>
      <c r="QRD43"/>
      <c r="QRE43" s="124"/>
      <c r="QRF43"/>
      <c r="QRG43" s="124"/>
      <c r="QRH43"/>
      <c r="QRI43" s="124"/>
      <c r="QRJ43"/>
      <c r="QRK43" s="124"/>
      <c r="QRL43"/>
      <c r="QRM43" s="124"/>
      <c r="QRN43"/>
      <c r="QRO43" s="124"/>
      <c r="QRP43"/>
      <c r="QRQ43" s="124"/>
      <c r="QRR43"/>
      <c r="QRS43" s="124"/>
      <c r="QRT43"/>
      <c r="QRU43" s="124"/>
      <c r="QRV43"/>
      <c r="QRW43" s="124"/>
      <c r="QRX43"/>
      <c r="QRY43" s="124"/>
      <c r="QRZ43"/>
      <c r="QSA43" s="124"/>
      <c r="QSB43"/>
      <c r="QSC43" s="124"/>
      <c r="QSD43"/>
      <c r="QSE43" s="124"/>
      <c r="QSF43"/>
      <c r="QSG43" s="124"/>
      <c r="QSH43"/>
      <c r="QSI43" s="124"/>
      <c r="QSJ43"/>
      <c r="QSK43" s="124"/>
      <c r="QSL43"/>
      <c r="QSM43" s="124"/>
      <c r="QSN43"/>
      <c r="QSO43" s="124"/>
      <c r="QSP43"/>
      <c r="QSQ43" s="124"/>
      <c r="QSR43"/>
      <c r="QSS43" s="124"/>
      <c r="QST43"/>
      <c r="QSU43" s="124"/>
      <c r="QSV43"/>
      <c r="QSW43" s="124"/>
      <c r="QSX43"/>
      <c r="QSY43" s="124"/>
      <c r="QSZ43"/>
      <c r="QTA43" s="124"/>
      <c r="QTB43"/>
      <c r="QTC43" s="124"/>
      <c r="QTD43"/>
      <c r="QTE43" s="124"/>
      <c r="QTF43"/>
      <c r="QTG43" s="124"/>
      <c r="QTH43"/>
      <c r="QTI43" s="124"/>
      <c r="QTJ43"/>
      <c r="QTK43" s="124"/>
      <c r="QTL43"/>
      <c r="QTM43" s="124"/>
      <c r="QTN43"/>
      <c r="QTO43" s="124"/>
      <c r="QTP43"/>
      <c r="QTQ43" s="124"/>
      <c r="QTR43"/>
      <c r="QTS43" s="124"/>
      <c r="QTT43"/>
      <c r="QTU43" s="124"/>
      <c r="QTV43"/>
      <c r="QTW43" s="124"/>
      <c r="QTX43"/>
      <c r="QTY43" s="124"/>
      <c r="QTZ43"/>
      <c r="QUA43" s="124"/>
      <c r="QUB43"/>
      <c r="QUC43" s="124"/>
      <c r="QUD43"/>
      <c r="QUE43" s="124"/>
      <c r="QUF43"/>
      <c r="QUG43" s="124"/>
      <c r="QUH43"/>
      <c r="QUI43" s="124"/>
      <c r="QUJ43"/>
      <c r="QUK43" s="124"/>
      <c r="QUL43"/>
      <c r="QUM43" s="124"/>
      <c r="QUN43"/>
      <c r="QUO43" s="124"/>
      <c r="QUP43"/>
      <c r="QUQ43" s="124"/>
      <c r="QUR43"/>
      <c r="QUS43" s="124"/>
      <c r="QUT43"/>
      <c r="QUU43" s="124"/>
      <c r="QUV43"/>
      <c r="QUW43" s="124"/>
      <c r="QUX43"/>
      <c r="QUY43" s="124"/>
      <c r="QUZ43"/>
      <c r="QVA43" s="124"/>
      <c r="QVB43"/>
      <c r="QVC43" s="124"/>
      <c r="QVD43"/>
      <c r="QVE43" s="124"/>
      <c r="QVF43"/>
      <c r="QVG43" s="124"/>
      <c r="QVH43"/>
      <c r="QVI43" s="124"/>
      <c r="QVJ43"/>
      <c r="QVK43" s="124"/>
      <c r="QVL43"/>
      <c r="QVM43" s="124"/>
      <c r="QVN43"/>
      <c r="QVO43" s="124"/>
      <c r="QVP43"/>
      <c r="QVQ43" s="124"/>
      <c r="QVR43"/>
      <c r="QVS43" s="124"/>
      <c r="QVT43"/>
      <c r="QVU43" s="124"/>
      <c r="QVV43"/>
      <c r="QVW43" s="124"/>
      <c r="QVX43"/>
      <c r="QVY43" s="124"/>
      <c r="QVZ43"/>
      <c r="QWA43" s="124"/>
      <c r="QWB43"/>
      <c r="QWC43" s="124"/>
      <c r="QWD43"/>
      <c r="QWE43" s="124"/>
      <c r="QWF43"/>
      <c r="QWG43" s="124"/>
      <c r="QWH43"/>
      <c r="QWI43" s="124"/>
      <c r="QWJ43"/>
      <c r="QWK43" s="124"/>
      <c r="QWL43"/>
      <c r="QWM43" s="124"/>
      <c r="QWN43"/>
      <c r="QWO43" s="124"/>
      <c r="QWP43"/>
      <c r="QWQ43" s="124"/>
      <c r="QWR43"/>
      <c r="QWS43" s="124"/>
      <c r="QWT43"/>
      <c r="QWU43" s="124"/>
      <c r="QWV43"/>
      <c r="QWW43" s="124"/>
      <c r="QWX43"/>
      <c r="QWY43" s="124"/>
      <c r="QWZ43"/>
      <c r="QXA43" s="124"/>
      <c r="QXB43"/>
      <c r="QXC43" s="124"/>
      <c r="QXD43"/>
      <c r="QXE43" s="124"/>
      <c r="QXF43"/>
      <c r="QXG43" s="124"/>
      <c r="QXH43"/>
      <c r="QXI43" s="124"/>
      <c r="QXJ43"/>
      <c r="QXK43" s="124"/>
      <c r="QXL43"/>
      <c r="QXM43" s="124"/>
      <c r="QXN43"/>
      <c r="QXO43" s="124"/>
      <c r="QXP43"/>
      <c r="QXQ43" s="124"/>
      <c r="QXR43"/>
      <c r="QXS43" s="124"/>
      <c r="QXT43"/>
      <c r="QXU43" s="124"/>
      <c r="QXV43"/>
      <c r="QXW43" s="124"/>
      <c r="QXX43"/>
      <c r="QXY43" s="124"/>
      <c r="QXZ43"/>
      <c r="QYA43" s="124"/>
      <c r="QYB43"/>
      <c r="QYC43" s="124"/>
      <c r="QYD43"/>
      <c r="QYE43" s="124"/>
      <c r="QYF43"/>
      <c r="QYG43" s="124"/>
      <c r="QYH43"/>
      <c r="QYI43" s="124"/>
      <c r="QYJ43"/>
      <c r="QYK43" s="124"/>
      <c r="QYL43"/>
      <c r="QYM43" s="124"/>
      <c r="QYN43"/>
      <c r="QYO43" s="124"/>
      <c r="QYP43"/>
      <c r="QYQ43" s="124"/>
      <c r="QYR43"/>
      <c r="QYS43" s="124"/>
      <c r="QYT43"/>
      <c r="QYU43" s="124"/>
      <c r="QYV43"/>
      <c r="QYW43" s="124"/>
      <c r="QYX43"/>
      <c r="QYY43" s="124"/>
      <c r="QYZ43"/>
      <c r="QZA43" s="124"/>
      <c r="QZB43"/>
      <c r="QZC43" s="124"/>
      <c r="QZD43"/>
      <c r="QZE43" s="124"/>
      <c r="QZF43"/>
      <c r="QZG43" s="124"/>
      <c r="QZH43"/>
      <c r="QZI43" s="124"/>
      <c r="QZJ43"/>
      <c r="QZK43" s="124"/>
      <c r="QZL43"/>
      <c r="QZM43" s="124"/>
      <c r="QZN43"/>
      <c r="QZO43" s="124"/>
      <c r="QZP43"/>
      <c r="QZQ43" s="124"/>
      <c r="QZR43"/>
      <c r="QZS43" s="124"/>
      <c r="QZT43"/>
      <c r="QZU43" s="124"/>
      <c r="QZV43"/>
      <c r="QZW43" s="124"/>
      <c r="QZX43"/>
      <c r="QZY43" s="124"/>
      <c r="QZZ43"/>
      <c r="RAA43" s="124"/>
      <c r="RAB43"/>
      <c r="RAC43" s="124"/>
      <c r="RAD43"/>
      <c r="RAE43" s="124"/>
      <c r="RAF43"/>
      <c r="RAG43" s="124"/>
      <c r="RAH43"/>
      <c r="RAI43" s="124"/>
      <c r="RAJ43"/>
      <c r="RAK43" s="124"/>
      <c r="RAL43"/>
      <c r="RAM43" s="124"/>
      <c r="RAN43"/>
      <c r="RAO43" s="124"/>
      <c r="RAP43"/>
      <c r="RAQ43" s="124"/>
      <c r="RAR43"/>
      <c r="RAS43" s="124"/>
      <c r="RAT43"/>
      <c r="RAU43" s="124"/>
      <c r="RAV43"/>
      <c r="RAW43" s="124"/>
      <c r="RAX43"/>
      <c r="RAY43" s="124"/>
      <c r="RAZ43"/>
      <c r="RBA43" s="124"/>
      <c r="RBB43"/>
      <c r="RBC43" s="124"/>
      <c r="RBD43"/>
      <c r="RBE43" s="124"/>
      <c r="RBF43"/>
      <c r="RBG43" s="124"/>
      <c r="RBH43"/>
      <c r="RBI43" s="124"/>
      <c r="RBJ43"/>
      <c r="RBK43" s="124"/>
      <c r="RBL43"/>
      <c r="RBM43" s="124"/>
      <c r="RBN43"/>
      <c r="RBO43" s="124"/>
      <c r="RBP43"/>
      <c r="RBQ43" s="124"/>
      <c r="RBR43"/>
      <c r="RBS43" s="124"/>
      <c r="RBT43"/>
      <c r="RBU43" s="124"/>
      <c r="RBV43"/>
      <c r="RBW43" s="124"/>
      <c r="RBX43"/>
      <c r="RBY43" s="124"/>
      <c r="RBZ43"/>
      <c r="RCA43" s="124"/>
      <c r="RCB43"/>
      <c r="RCC43" s="124"/>
      <c r="RCD43"/>
      <c r="RCE43" s="124"/>
      <c r="RCF43"/>
      <c r="RCG43" s="124"/>
      <c r="RCH43"/>
      <c r="RCI43" s="124"/>
      <c r="RCJ43"/>
      <c r="RCK43" s="124"/>
      <c r="RCL43"/>
      <c r="RCM43" s="124"/>
      <c r="RCN43"/>
      <c r="RCO43" s="124"/>
      <c r="RCP43"/>
      <c r="RCQ43" s="124"/>
      <c r="RCR43"/>
      <c r="RCS43" s="124"/>
      <c r="RCT43"/>
      <c r="RCU43" s="124"/>
      <c r="RCV43"/>
      <c r="RCW43" s="124"/>
      <c r="RCX43"/>
      <c r="RCY43" s="124"/>
      <c r="RCZ43"/>
      <c r="RDA43" s="124"/>
      <c r="RDB43"/>
      <c r="RDC43" s="124"/>
      <c r="RDD43"/>
      <c r="RDE43" s="124"/>
      <c r="RDF43"/>
      <c r="RDG43" s="124"/>
      <c r="RDH43"/>
      <c r="RDI43" s="124"/>
      <c r="RDJ43"/>
      <c r="RDK43" s="124"/>
      <c r="RDL43"/>
      <c r="RDM43" s="124"/>
      <c r="RDN43"/>
      <c r="RDO43" s="124"/>
      <c r="RDP43"/>
      <c r="RDQ43" s="124"/>
      <c r="RDR43"/>
      <c r="RDS43" s="124"/>
      <c r="RDT43"/>
      <c r="RDU43" s="124"/>
      <c r="RDV43"/>
      <c r="RDW43" s="124"/>
      <c r="RDX43"/>
      <c r="RDY43" s="124"/>
      <c r="RDZ43"/>
      <c r="REA43" s="124"/>
      <c r="REB43"/>
      <c r="REC43" s="124"/>
      <c r="RED43"/>
      <c r="REE43" s="124"/>
      <c r="REF43"/>
      <c r="REG43" s="124"/>
      <c r="REH43"/>
      <c r="REI43" s="124"/>
      <c r="REJ43"/>
      <c r="REK43" s="124"/>
      <c r="REL43"/>
      <c r="REM43" s="124"/>
      <c r="REN43"/>
      <c r="REO43" s="124"/>
      <c r="REP43"/>
      <c r="REQ43" s="124"/>
      <c r="RER43"/>
      <c r="RES43" s="124"/>
      <c r="RET43"/>
      <c r="REU43" s="124"/>
      <c r="REV43"/>
      <c r="REW43" s="124"/>
      <c r="REX43"/>
      <c r="REY43" s="124"/>
      <c r="REZ43"/>
      <c r="RFA43" s="124"/>
      <c r="RFB43"/>
      <c r="RFC43" s="124"/>
      <c r="RFD43"/>
      <c r="RFE43" s="124"/>
      <c r="RFF43"/>
      <c r="RFG43" s="124"/>
      <c r="RFH43"/>
      <c r="RFI43" s="124"/>
      <c r="RFJ43"/>
      <c r="RFK43" s="124"/>
      <c r="RFL43"/>
      <c r="RFM43" s="124"/>
      <c r="RFN43"/>
      <c r="RFO43" s="124"/>
      <c r="RFP43"/>
      <c r="RFQ43" s="124"/>
      <c r="RFR43"/>
      <c r="RFS43" s="124"/>
      <c r="RFT43"/>
      <c r="RFU43" s="124"/>
      <c r="RFV43"/>
      <c r="RFW43" s="124"/>
      <c r="RFX43"/>
      <c r="RFY43" s="124"/>
      <c r="RFZ43"/>
      <c r="RGA43" s="124"/>
      <c r="RGB43"/>
      <c r="RGC43" s="124"/>
      <c r="RGD43"/>
      <c r="RGE43" s="124"/>
      <c r="RGF43"/>
      <c r="RGG43" s="124"/>
      <c r="RGH43"/>
      <c r="RGI43" s="124"/>
      <c r="RGJ43"/>
      <c r="RGK43" s="124"/>
      <c r="RGL43"/>
      <c r="RGM43" s="124"/>
      <c r="RGN43"/>
      <c r="RGO43" s="124"/>
      <c r="RGP43"/>
      <c r="RGQ43" s="124"/>
      <c r="RGR43"/>
      <c r="RGS43" s="124"/>
      <c r="RGT43"/>
      <c r="RGU43" s="124"/>
      <c r="RGV43"/>
      <c r="RGW43" s="124"/>
      <c r="RGX43"/>
      <c r="RGY43" s="124"/>
      <c r="RGZ43"/>
      <c r="RHA43" s="124"/>
      <c r="RHB43"/>
      <c r="RHC43" s="124"/>
      <c r="RHD43"/>
      <c r="RHE43" s="124"/>
      <c r="RHF43"/>
      <c r="RHG43" s="124"/>
      <c r="RHH43"/>
      <c r="RHI43" s="124"/>
      <c r="RHJ43"/>
      <c r="RHK43" s="124"/>
      <c r="RHL43"/>
      <c r="RHM43" s="124"/>
      <c r="RHN43"/>
      <c r="RHO43" s="124"/>
      <c r="RHP43"/>
      <c r="RHQ43" s="124"/>
      <c r="RHR43"/>
      <c r="RHS43" s="124"/>
      <c r="RHT43"/>
      <c r="RHU43" s="124"/>
      <c r="RHV43"/>
      <c r="RHW43" s="124"/>
      <c r="RHX43"/>
      <c r="RHY43" s="124"/>
      <c r="RHZ43"/>
      <c r="RIA43" s="124"/>
      <c r="RIB43"/>
      <c r="RIC43" s="124"/>
      <c r="RID43"/>
      <c r="RIE43" s="124"/>
      <c r="RIF43"/>
      <c r="RIG43" s="124"/>
      <c r="RIH43"/>
      <c r="RII43" s="124"/>
      <c r="RIJ43"/>
      <c r="RIK43" s="124"/>
      <c r="RIL43"/>
      <c r="RIM43" s="124"/>
      <c r="RIN43"/>
      <c r="RIO43" s="124"/>
      <c r="RIP43"/>
      <c r="RIQ43" s="124"/>
      <c r="RIR43"/>
      <c r="RIS43" s="124"/>
      <c r="RIT43"/>
      <c r="RIU43" s="124"/>
      <c r="RIV43"/>
      <c r="RIW43" s="124"/>
      <c r="RIX43"/>
      <c r="RIY43" s="124"/>
      <c r="RIZ43"/>
      <c r="RJA43" s="124"/>
      <c r="RJB43"/>
      <c r="RJC43" s="124"/>
      <c r="RJD43"/>
      <c r="RJE43" s="124"/>
      <c r="RJF43"/>
      <c r="RJG43" s="124"/>
      <c r="RJH43"/>
      <c r="RJI43" s="124"/>
      <c r="RJJ43"/>
      <c r="RJK43" s="124"/>
      <c r="RJL43"/>
      <c r="RJM43" s="124"/>
      <c r="RJN43"/>
      <c r="RJO43" s="124"/>
      <c r="RJP43"/>
      <c r="RJQ43" s="124"/>
      <c r="RJR43"/>
      <c r="RJS43" s="124"/>
      <c r="RJT43"/>
      <c r="RJU43" s="124"/>
      <c r="RJV43"/>
      <c r="RJW43" s="124"/>
      <c r="RJX43"/>
      <c r="RJY43" s="124"/>
      <c r="RJZ43"/>
      <c r="RKA43" s="124"/>
      <c r="RKB43"/>
      <c r="RKC43" s="124"/>
      <c r="RKD43"/>
      <c r="RKE43" s="124"/>
      <c r="RKF43"/>
      <c r="RKG43" s="124"/>
      <c r="RKH43"/>
      <c r="RKI43" s="124"/>
      <c r="RKJ43"/>
      <c r="RKK43" s="124"/>
      <c r="RKL43"/>
      <c r="RKM43" s="124"/>
      <c r="RKN43"/>
      <c r="RKO43" s="124"/>
      <c r="RKP43"/>
      <c r="RKQ43" s="124"/>
      <c r="RKR43"/>
      <c r="RKS43" s="124"/>
      <c r="RKT43"/>
      <c r="RKU43" s="124"/>
      <c r="RKV43"/>
      <c r="RKW43" s="124"/>
      <c r="RKX43"/>
      <c r="RKY43" s="124"/>
      <c r="RKZ43"/>
      <c r="RLA43" s="124"/>
      <c r="RLB43"/>
      <c r="RLC43" s="124"/>
      <c r="RLD43"/>
      <c r="RLE43" s="124"/>
      <c r="RLF43"/>
      <c r="RLG43" s="124"/>
      <c r="RLH43"/>
      <c r="RLI43" s="124"/>
      <c r="RLJ43"/>
      <c r="RLK43" s="124"/>
      <c r="RLL43"/>
      <c r="RLM43" s="124"/>
      <c r="RLN43"/>
      <c r="RLO43" s="124"/>
      <c r="RLP43"/>
      <c r="RLQ43" s="124"/>
      <c r="RLR43"/>
      <c r="RLS43" s="124"/>
      <c r="RLT43"/>
      <c r="RLU43" s="124"/>
      <c r="RLV43"/>
      <c r="RLW43" s="124"/>
      <c r="RLX43"/>
      <c r="RLY43" s="124"/>
      <c r="RLZ43"/>
      <c r="RMA43" s="124"/>
      <c r="RMB43"/>
      <c r="RMC43" s="124"/>
      <c r="RMD43"/>
      <c r="RME43" s="124"/>
      <c r="RMF43"/>
      <c r="RMG43" s="124"/>
      <c r="RMH43"/>
      <c r="RMI43" s="124"/>
      <c r="RMJ43"/>
      <c r="RMK43" s="124"/>
      <c r="RML43"/>
      <c r="RMM43" s="124"/>
      <c r="RMN43"/>
      <c r="RMO43" s="124"/>
      <c r="RMP43"/>
      <c r="RMQ43" s="124"/>
      <c r="RMR43"/>
      <c r="RMS43" s="124"/>
      <c r="RMT43"/>
      <c r="RMU43" s="124"/>
      <c r="RMV43"/>
      <c r="RMW43" s="124"/>
      <c r="RMX43"/>
      <c r="RMY43" s="124"/>
      <c r="RMZ43"/>
      <c r="RNA43" s="124"/>
      <c r="RNB43"/>
      <c r="RNC43" s="124"/>
      <c r="RND43"/>
      <c r="RNE43" s="124"/>
      <c r="RNF43"/>
      <c r="RNG43" s="124"/>
      <c r="RNH43"/>
      <c r="RNI43" s="124"/>
      <c r="RNJ43"/>
      <c r="RNK43" s="124"/>
      <c r="RNL43"/>
      <c r="RNM43" s="124"/>
      <c r="RNN43"/>
      <c r="RNO43" s="124"/>
      <c r="RNP43"/>
      <c r="RNQ43" s="124"/>
      <c r="RNR43"/>
      <c r="RNS43" s="124"/>
      <c r="RNT43"/>
      <c r="RNU43" s="124"/>
      <c r="RNV43"/>
      <c r="RNW43" s="124"/>
      <c r="RNX43"/>
      <c r="RNY43" s="124"/>
      <c r="RNZ43"/>
      <c r="ROA43" s="124"/>
      <c r="ROB43"/>
      <c r="ROC43" s="124"/>
      <c r="ROD43"/>
      <c r="ROE43" s="124"/>
      <c r="ROF43"/>
      <c r="ROG43" s="124"/>
      <c r="ROH43"/>
      <c r="ROI43" s="124"/>
      <c r="ROJ43"/>
      <c r="ROK43" s="124"/>
      <c r="ROL43"/>
      <c r="ROM43" s="124"/>
      <c r="RON43"/>
      <c r="ROO43" s="124"/>
      <c r="ROP43"/>
      <c r="ROQ43" s="124"/>
      <c r="ROR43"/>
      <c r="ROS43" s="124"/>
      <c r="ROT43"/>
      <c r="ROU43" s="124"/>
      <c r="ROV43"/>
      <c r="ROW43" s="124"/>
      <c r="ROX43"/>
      <c r="ROY43" s="124"/>
      <c r="ROZ43"/>
      <c r="RPA43" s="124"/>
      <c r="RPB43"/>
      <c r="RPC43" s="124"/>
      <c r="RPD43"/>
      <c r="RPE43" s="124"/>
      <c r="RPF43"/>
      <c r="RPG43" s="124"/>
      <c r="RPH43"/>
      <c r="RPI43" s="124"/>
      <c r="RPJ43"/>
      <c r="RPK43" s="124"/>
      <c r="RPL43"/>
      <c r="RPM43" s="124"/>
      <c r="RPN43"/>
      <c r="RPO43" s="124"/>
      <c r="RPP43"/>
      <c r="RPQ43" s="124"/>
      <c r="RPR43"/>
      <c r="RPS43" s="124"/>
      <c r="RPT43"/>
      <c r="RPU43" s="124"/>
      <c r="RPV43"/>
      <c r="RPW43" s="124"/>
      <c r="RPX43"/>
      <c r="RPY43" s="124"/>
      <c r="RPZ43"/>
      <c r="RQA43" s="124"/>
      <c r="RQB43"/>
      <c r="RQC43" s="124"/>
      <c r="RQD43"/>
      <c r="RQE43" s="124"/>
      <c r="RQF43"/>
      <c r="RQG43" s="124"/>
      <c r="RQH43"/>
      <c r="RQI43" s="124"/>
      <c r="RQJ43"/>
      <c r="RQK43" s="124"/>
      <c r="RQL43"/>
      <c r="RQM43" s="124"/>
      <c r="RQN43"/>
      <c r="RQO43" s="124"/>
      <c r="RQP43"/>
      <c r="RQQ43" s="124"/>
      <c r="RQR43"/>
      <c r="RQS43" s="124"/>
      <c r="RQT43"/>
      <c r="RQU43" s="124"/>
      <c r="RQV43"/>
      <c r="RQW43" s="124"/>
      <c r="RQX43"/>
      <c r="RQY43" s="124"/>
      <c r="RQZ43"/>
      <c r="RRA43" s="124"/>
      <c r="RRB43"/>
      <c r="RRC43" s="124"/>
      <c r="RRD43"/>
      <c r="RRE43" s="124"/>
      <c r="RRF43"/>
      <c r="RRG43" s="124"/>
      <c r="RRH43"/>
      <c r="RRI43" s="124"/>
      <c r="RRJ43"/>
      <c r="RRK43" s="124"/>
      <c r="RRL43"/>
      <c r="RRM43" s="124"/>
      <c r="RRN43"/>
      <c r="RRO43" s="124"/>
      <c r="RRP43"/>
      <c r="RRQ43" s="124"/>
      <c r="RRR43"/>
      <c r="RRS43" s="124"/>
      <c r="RRT43"/>
      <c r="RRU43" s="124"/>
      <c r="RRV43"/>
      <c r="RRW43" s="124"/>
      <c r="RRX43"/>
      <c r="RRY43" s="124"/>
      <c r="RRZ43"/>
      <c r="RSA43" s="124"/>
      <c r="RSB43"/>
      <c r="RSC43" s="124"/>
      <c r="RSD43"/>
      <c r="RSE43" s="124"/>
      <c r="RSF43"/>
      <c r="RSG43" s="124"/>
      <c r="RSH43"/>
      <c r="RSI43" s="124"/>
      <c r="RSJ43"/>
      <c r="RSK43" s="124"/>
      <c r="RSL43"/>
      <c r="RSM43" s="124"/>
      <c r="RSN43"/>
      <c r="RSO43" s="124"/>
      <c r="RSP43"/>
      <c r="RSQ43" s="124"/>
      <c r="RSR43"/>
      <c r="RSS43" s="124"/>
      <c r="RST43"/>
      <c r="RSU43" s="124"/>
      <c r="RSV43"/>
      <c r="RSW43" s="124"/>
      <c r="RSX43"/>
      <c r="RSY43" s="124"/>
      <c r="RSZ43"/>
      <c r="RTA43" s="124"/>
      <c r="RTB43"/>
      <c r="RTC43" s="124"/>
      <c r="RTD43"/>
      <c r="RTE43" s="124"/>
      <c r="RTF43"/>
      <c r="RTG43" s="124"/>
      <c r="RTH43"/>
      <c r="RTI43" s="124"/>
      <c r="RTJ43"/>
      <c r="RTK43" s="124"/>
      <c r="RTL43"/>
      <c r="RTM43" s="124"/>
      <c r="RTN43"/>
      <c r="RTO43" s="124"/>
      <c r="RTP43"/>
      <c r="RTQ43" s="124"/>
      <c r="RTR43"/>
      <c r="RTS43" s="124"/>
      <c r="RTT43"/>
      <c r="RTU43" s="124"/>
      <c r="RTV43"/>
      <c r="RTW43" s="124"/>
      <c r="RTX43"/>
      <c r="RTY43" s="124"/>
      <c r="RTZ43"/>
      <c r="RUA43" s="124"/>
      <c r="RUB43"/>
      <c r="RUC43" s="124"/>
      <c r="RUD43"/>
      <c r="RUE43" s="124"/>
      <c r="RUF43"/>
      <c r="RUG43" s="124"/>
      <c r="RUH43"/>
      <c r="RUI43" s="124"/>
      <c r="RUJ43"/>
      <c r="RUK43" s="124"/>
      <c r="RUL43"/>
      <c r="RUM43" s="124"/>
      <c r="RUN43"/>
      <c r="RUO43" s="124"/>
      <c r="RUP43"/>
      <c r="RUQ43" s="124"/>
      <c r="RUR43"/>
      <c r="RUS43" s="124"/>
      <c r="RUT43"/>
      <c r="RUU43" s="124"/>
      <c r="RUV43"/>
      <c r="RUW43" s="124"/>
      <c r="RUX43"/>
      <c r="RUY43" s="124"/>
      <c r="RUZ43"/>
      <c r="RVA43" s="124"/>
      <c r="RVB43"/>
      <c r="RVC43" s="124"/>
      <c r="RVD43"/>
      <c r="RVE43" s="124"/>
      <c r="RVF43"/>
      <c r="RVG43" s="124"/>
      <c r="RVH43"/>
      <c r="RVI43" s="124"/>
      <c r="RVJ43"/>
      <c r="RVK43" s="124"/>
      <c r="RVL43"/>
      <c r="RVM43" s="124"/>
      <c r="RVN43"/>
      <c r="RVO43" s="124"/>
      <c r="RVP43"/>
      <c r="RVQ43" s="124"/>
      <c r="RVR43"/>
      <c r="RVS43" s="124"/>
      <c r="RVT43"/>
      <c r="RVU43" s="124"/>
      <c r="RVV43"/>
      <c r="RVW43" s="124"/>
      <c r="RVX43"/>
      <c r="RVY43" s="124"/>
      <c r="RVZ43"/>
      <c r="RWA43" s="124"/>
      <c r="RWB43"/>
      <c r="RWC43" s="124"/>
      <c r="RWD43"/>
      <c r="RWE43" s="124"/>
      <c r="RWF43"/>
      <c r="RWG43" s="124"/>
      <c r="RWH43"/>
      <c r="RWI43" s="124"/>
      <c r="RWJ43"/>
      <c r="RWK43" s="124"/>
      <c r="RWL43"/>
      <c r="RWM43" s="124"/>
      <c r="RWN43"/>
      <c r="RWO43" s="124"/>
      <c r="RWP43"/>
      <c r="RWQ43" s="124"/>
      <c r="RWR43"/>
      <c r="RWS43" s="124"/>
      <c r="RWT43"/>
      <c r="RWU43" s="124"/>
      <c r="RWV43"/>
      <c r="RWW43" s="124"/>
      <c r="RWX43"/>
      <c r="RWY43" s="124"/>
      <c r="RWZ43"/>
      <c r="RXA43" s="124"/>
      <c r="RXB43"/>
      <c r="RXC43" s="124"/>
      <c r="RXD43"/>
      <c r="RXE43" s="124"/>
      <c r="RXF43"/>
      <c r="RXG43" s="124"/>
      <c r="RXH43"/>
      <c r="RXI43" s="124"/>
      <c r="RXJ43"/>
      <c r="RXK43" s="124"/>
      <c r="RXL43"/>
      <c r="RXM43" s="124"/>
      <c r="RXN43"/>
      <c r="RXO43" s="124"/>
      <c r="RXP43"/>
      <c r="RXQ43" s="124"/>
      <c r="RXR43"/>
      <c r="RXS43" s="124"/>
      <c r="RXT43"/>
      <c r="RXU43" s="124"/>
      <c r="RXV43"/>
      <c r="RXW43" s="124"/>
      <c r="RXX43"/>
      <c r="RXY43" s="124"/>
      <c r="RXZ43"/>
      <c r="RYA43" s="124"/>
      <c r="RYB43"/>
      <c r="RYC43" s="124"/>
      <c r="RYD43"/>
      <c r="RYE43" s="124"/>
      <c r="RYF43"/>
      <c r="RYG43" s="124"/>
      <c r="RYH43"/>
      <c r="RYI43" s="124"/>
      <c r="RYJ43"/>
      <c r="RYK43" s="124"/>
      <c r="RYL43"/>
      <c r="RYM43" s="124"/>
      <c r="RYN43"/>
      <c r="RYO43" s="124"/>
      <c r="RYP43"/>
      <c r="RYQ43" s="124"/>
      <c r="RYR43"/>
      <c r="RYS43" s="124"/>
      <c r="RYT43"/>
      <c r="RYU43" s="124"/>
      <c r="RYV43"/>
      <c r="RYW43" s="124"/>
      <c r="RYX43"/>
      <c r="RYY43" s="124"/>
      <c r="RYZ43"/>
      <c r="RZA43" s="124"/>
      <c r="RZB43"/>
      <c r="RZC43" s="124"/>
      <c r="RZD43"/>
      <c r="RZE43" s="124"/>
      <c r="RZF43"/>
      <c r="RZG43" s="124"/>
      <c r="RZH43"/>
      <c r="RZI43" s="124"/>
      <c r="RZJ43"/>
      <c r="RZK43" s="124"/>
      <c r="RZL43"/>
      <c r="RZM43" s="124"/>
      <c r="RZN43"/>
      <c r="RZO43" s="124"/>
      <c r="RZP43"/>
      <c r="RZQ43" s="124"/>
      <c r="RZR43"/>
      <c r="RZS43" s="124"/>
      <c r="RZT43"/>
      <c r="RZU43" s="124"/>
      <c r="RZV43"/>
      <c r="RZW43" s="124"/>
      <c r="RZX43"/>
      <c r="RZY43" s="124"/>
      <c r="RZZ43"/>
      <c r="SAA43" s="124"/>
      <c r="SAB43"/>
      <c r="SAC43" s="124"/>
      <c r="SAD43"/>
      <c r="SAE43" s="124"/>
      <c r="SAF43"/>
      <c r="SAG43" s="124"/>
      <c r="SAH43"/>
      <c r="SAI43" s="124"/>
      <c r="SAJ43"/>
      <c r="SAK43" s="124"/>
      <c r="SAL43"/>
      <c r="SAM43" s="124"/>
      <c r="SAN43"/>
      <c r="SAO43" s="124"/>
      <c r="SAP43"/>
      <c r="SAQ43" s="124"/>
      <c r="SAR43"/>
      <c r="SAS43" s="124"/>
      <c r="SAT43"/>
      <c r="SAU43" s="124"/>
      <c r="SAV43"/>
      <c r="SAW43" s="124"/>
      <c r="SAX43"/>
      <c r="SAY43" s="124"/>
      <c r="SAZ43"/>
      <c r="SBA43" s="124"/>
      <c r="SBB43"/>
      <c r="SBC43" s="124"/>
      <c r="SBD43"/>
      <c r="SBE43" s="124"/>
      <c r="SBF43"/>
      <c r="SBG43" s="124"/>
      <c r="SBH43"/>
      <c r="SBI43" s="124"/>
      <c r="SBJ43"/>
      <c r="SBK43" s="124"/>
      <c r="SBL43"/>
      <c r="SBM43" s="124"/>
      <c r="SBN43"/>
      <c r="SBO43" s="124"/>
      <c r="SBP43"/>
      <c r="SBQ43" s="124"/>
      <c r="SBR43"/>
      <c r="SBS43" s="124"/>
      <c r="SBT43"/>
      <c r="SBU43" s="124"/>
      <c r="SBV43"/>
      <c r="SBW43" s="124"/>
      <c r="SBX43"/>
      <c r="SBY43" s="124"/>
      <c r="SBZ43"/>
      <c r="SCA43" s="124"/>
      <c r="SCB43"/>
      <c r="SCC43" s="124"/>
      <c r="SCD43"/>
      <c r="SCE43" s="124"/>
      <c r="SCF43"/>
      <c r="SCG43" s="124"/>
      <c r="SCH43"/>
      <c r="SCI43" s="124"/>
      <c r="SCJ43"/>
      <c r="SCK43" s="124"/>
      <c r="SCL43"/>
      <c r="SCM43" s="124"/>
      <c r="SCN43"/>
      <c r="SCO43" s="124"/>
      <c r="SCP43"/>
      <c r="SCQ43" s="124"/>
      <c r="SCR43"/>
      <c r="SCS43" s="124"/>
      <c r="SCT43"/>
      <c r="SCU43" s="124"/>
      <c r="SCV43"/>
      <c r="SCW43" s="124"/>
      <c r="SCX43"/>
      <c r="SCY43" s="124"/>
      <c r="SCZ43"/>
      <c r="SDA43" s="124"/>
      <c r="SDB43"/>
      <c r="SDC43" s="124"/>
      <c r="SDD43"/>
      <c r="SDE43" s="124"/>
      <c r="SDF43"/>
      <c r="SDG43" s="124"/>
      <c r="SDH43"/>
      <c r="SDI43" s="124"/>
      <c r="SDJ43"/>
      <c r="SDK43" s="124"/>
      <c r="SDL43"/>
      <c r="SDM43" s="124"/>
      <c r="SDN43"/>
      <c r="SDO43" s="124"/>
      <c r="SDP43"/>
      <c r="SDQ43" s="124"/>
      <c r="SDR43"/>
      <c r="SDS43" s="124"/>
      <c r="SDT43"/>
      <c r="SDU43" s="124"/>
      <c r="SDV43"/>
      <c r="SDW43" s="124"/>
      <c r="SDX43"/>
      <c r="SDY43" s="124"/>
      <c r="SDZ43"/>
      <c r="SEA43" s="124"/>
      <c r="SEB43"/>
      <c r="SEC43" s="124"/>
      <c r="SED43"/>
      <c r="SEE43" s="124"/>
      <c r="SEF43"/>
      <c r="SEG43" s="124"/>
      <c r="SEH43"/>
      <c r="SEI43" s="124"/>
      <c r="SEJ43"/>
      <c r="SEK43" s="124"/>
      <c r="SEL43"/>
      <c r="SEM43" s="124"/>
      <c r="SEN43"/>
      <c r="SEO43" s="124"/>
      <c r="SEP43"/>
      <c r="SEQ43" s="124"/>
      <c r="SER43"/>
      <c r="SES43" s="124"/>
      <c r="SET43"/>
      <c r="SEU43" s="124"/>
      <c r="SEV43"/>
      <c r="SEW43" s="124"/>
      <c r="SEX43"/>
      <c r="SEY43" s="124"/>
      <c r="SEZ43"/>
      <c r="SFA43" s="124"/>
      <c r="SFB43"/>
      <c r="SFC43" s="124"/>
      <c r="SFD43"/>
      <c r="SFE43" s="124"/>
      <c r="SFF43"/>
      <c r="SFG43" s="124"/>
      <c r="SFH43"/>
      <c r="SFI43" s="124"/>
      <c r="SFJ43"/>
      <c r="SFK43" s="124"/>
      <c r="SFL43"/>
      <c r="SFM43" s="124"/>
      <c r="SFN43"/>
      <c r="SFO43" s="124"/>
      <c r="SFP43"/>
      <c r="SFQ43" s="124"/>
      <c r="SFR43"/>
      <c r="SFS43" s="124"/>
      <c r="SFT43"/>
      <c r="SFU43" s="124"/>
      <c r="SFV43"/>
      <c r="SFW43" s="124"/>
      <c r="SFX43"/>
      <c r="SFY43" s="124"/>
      <c r="SFZ43"/>
      <c r="SGA43" s="124"/>
      <c r="SGB43"/>
      <c r="SGC43" s="124"/>
      <c r="SGD43"/>
      <c r="SGE43" s="124"/>
      <c r="SGF43"/>
      <c r="SGG43" s="124"/>
      <c r="SGH43"/>
      <c r="SGI43" s="124"/>
      <c r="SGJ43"/>
      <c r="SGK43" s="124"/>
      <c r="SGL43"/>
      <c r="SGM43" s="124"/>
      <c r="SGN43"/>
      <c r="SGO43" s="124"/>
      <c r="SGP43"/>
      <c r="SGQ43" s="124"/>
      <c r="SGR43"/>
      <c r="SGS43" s="124"/>
      <c r="SGT43"/>
      <c r="SGU43" s="124"/>
      <c r="SGV43"/>
      <c r="SGW43" s="124"/>
      <c r="SGX43"/>
      <c r="SGY43" s="124"/>
      <c r="SGZ43"/>
      <c r="SHA43" s="124"/>
      <c r="SHB43"/>
      <c r="SHC43" s="124"/>
      <c r="SHD43"/>
      <c r="SHE43" s="124"/>
      <c r="SHF43"/>
      <c r="SHG43" s="124"/>
      <c r="SHH43"/>
      <c r="SHI43" s="124"/>
      <c r="SHJ43"/>
      <c r="SHK43" s="124"/>
      <c r="SHL43"/>
      <c r="SHM43" s="124"/>
      <c r="SHN43"/>
      <c r="SHO43" s="124"/>
      <c r="SHP43"/>
      <c r="SHQ43" s="124"/>
      <c r="SHR43"/>
      <c r="SHS43" s="124"/>
      <c r="SHT43"/>
      <c r="SHU43" s="124"/>
      <c r="SHV43"/>
      <c r="SHW43" s="124"/>
      <c r="SHX43"/>
      <c r="SHY43" s="124"/>
      <c r="SHZ43"/>
      <c r="SIA43" s="124"/>
      <c r="SIB43"/>
      <c r="SIC43" s="124"/>
      <c r="SID43"/>
      <c r="SIE43" s="124"/>
      <c r="SIF43"/>
      <c r="SIG43" s="124"/>
      <c r="SIH43"/>
      <c r="SII43" s="124"/>
      <c r="SIJ43"/>
      <c r="SIK43" s="124"/>
      <c r="SIL43"/>
      <c r="SIM43" s="124"/>
      <c r="SIN43"/>
      <c r="SIO43" s="124"/>
      <c r="SIP43"/>
      <c r="SIQ43" s="124"/>
      <c r="SIR43"/>
      <c r="SIS43" s="124"/>
      <c r="SIT43"/>
      <c r="SIU43" s="124"/>
      <c r="SIV43"/>
      <c r="SIW43" s="124"/>
      <c r="SIX43"/>
      <c r="SIY43" s="124"/>
      <c r="SIZ43"/>
      <c r="SJA43" s="124"/>
      <c r="SJB43"/>
      <c r="SJC43" s="124"/>
      <c r="SJD43"/>
      <c r="SJE43" s="124"/>
      <c r="SJF43"/>
      <c r="SJG43" s="124"/>
      <c r="SJH43"/>
      <c r="SJI43" s="124"/>
      <c r="SJJ43"/>
      <c r="SJK43" s="124"/>
      <c r="SJL43"/>
      <c r="SJM43" s="124"/>
      <c r="SJN43"/>
      <c r="SJO43" s="124"/>
      <c r="SJP43"/>
      <c r="SJQ43" s="124"/>
      <c r="SJR43"/>
      <c r="SJS43" s="124"/>
      <c r="SJT43"/>
      <c r="SJU43" s="124"/>
      <c r="SJV43"/>
      <c r="SJW43" s="124"/>
      <c r="SJX43"/>
      <c r="SJY43" s="124"/>
      <c r="SJZ43"/>
      <c r="SKA43" s="124"/>
      <c r="SKB43"/>
      <c r="SKC43" s="124"/>
      <c r="SKD43"/>
      <c r="SKE43" s="124"/>
      <c r="SKF43"/>
      <c r="SKG43" s="124"/>
      <c r="SKH43"/>
      <c r="SKI43" s="124"/>
      <c r="SKJ43"/>
      <c r="SKK43" s="124"/>
      <c r="SKL43"/>
      <c r="SKM43" s="124"/>
      <c r="SKN43"/>
      <c r="SKO43" s="124"/>
      <c r="SKP43"/>
      <c r="SKQ43" s="124"/>
      <c r="SKR43"/>
      <c r="SKS43" s="124"/>
      <c r="SKT43"/>
      <c r="SKU43" s="124"/>
      <c r="SKV43"/>
      <c r="SKW43" s="124"/>
      <c r="SKX43"/>
      <c r="SKY43" s="124"/>
      <c r="SKZ43"/>
      <c r="SLA43" s="124"/>
      <c r="SLB43"/>
      <c r="SLC43" s="124"/>
      <c r="SLD43"/>
      <c r="SLE43" s="124"/>
      <c r="SLF43"/>
      <c r="SLG43" s="124"/>
      <c r="SLH43"/>
      <c r="SLI43" s="124"/>
      <c r="SLJ43"/>
      <c r="SLK43" s="124"/>
      <c r="SLL43"/>
      <c r="SLM43" s="124"/>
      <c r="SLN43"/>
      <c r="SLO43" s="124"/>
      <c r="SLP43"/>
      <c r="SLQ43" s="124"/>
      <c r="SLR43"/>
      <c r="SLS43" s="124"/>
      <c r="SLT43"/>
      <c r="SLU43" s="124"/>
      <c r="SLV43"/>
      <c r="SLW43" s="124"/>
      <c r="SLX43"/>
      <c r="SLY43" s="124"/>
      <c r="SLZ43"/>
      <c r="SMA43" s="124"/>
      <c r="SMB43"/>
      <c r="SMC43" s="124"/>
      <c r="SMD43"/>
      <c r="SME43" s="124"/>
      <c r="SMF43"/>
      <c r="SMG43" s="124"/>
      <c r="SMH43"/>
      <c r="SMI43" s="124"/>
      <c r="SMJ43"/>
      <c r="SMK43" s="124"/>
      <c r="SML43"/>
      <c r="SMM43" s="124"/>
      <c r="SMN43"/>
      <c r="SMO43" s="124"/>
      <c r="SMP43"/>
      <c r="SMQ43" s="124"/>
      <c r="SMR43"/>
      <c r="SMS43" s="124"/>
      <c r="SMT43"/>
      <c r="SMU43" s="124"/>
      <c r="SMV43"/>
      <c r="SMW43" s="124"/>
      <c r="SMX43"/>
      <c r="SMY43" s="124"/>
      <c r="SMZ43"/>
      <c r="SNA43" s="124"/>
      <c r="SNB43"/>
      <c r="SNC43" s="124"/>
      <c r="SND43"/>
      <c r="SNE43" s="124"/>
      <c r="SNF43"/>
      <c r="SNG43" s="124"/>
      <c r="SNH43"/>
      <c r="SNI43" s="124"/>
      <c r="SNJ43"/>
      <c r="SNK43" s="124"/>
      <c r="SNL43"/>
      <c r="SNM43" s="124"/>
      <c r="SNN43"/>
      <c r="SNO43" s="124"/>
      <c r="SNP43"/>
      <c r="SNQ43" s="124"/>
      <c r="SNR43"/>
      <c r="SNS43" s="124"/>
      <c r="SNT43"/>
      <c r="SNU43" s="124"/>
      <c r="SNV43"/>
      <c r="SNW43" s="124"/>
      <c r="SNX43"/>
      <c r="SNY43" s="124"/>
      <c r="SNZ43"/>
      <c r="SOA43" s="124"/>
      <c r="SOB43"/>
      <c r="SOC43" s="124"/>
      <c r="SOD43"/>
      <c r="SOE43" s="124"/>
      <c r="SOF43"/>
      <c r="SOG43" s="124"/>
      <c r="SOH43"/>
      <c r="SOI43" s="124"/>
      <c r="SOJ43"/>
      <c r="SOK43" s="124"/>
      <c r="SOL43"/>
      <c r="SOM43" s="124"/>
      <c r="SON43"/>
      <c r="SOO43" s="124"/>
      <c r="SOP43"/>
      <c r="SOQ43" s="124"/>
      <c r="SOR43"/>
      <c r="SOS43" s="124"/>
      <c r="SOT43"/>
      <c r="SOU43" s="124"/>
      <c r="SOV43"/>
      <c r="SOW43" s="124"/>
      <c r="SOX43"/>
      <c r="SOY43" s="124"/>
      <c r="SOZ43"/>
      <c r="SPA43" s="124"/>
      <c r="SPB43"/>
      <c r="SPC43" s="124"/>
      <c r="SPD43"/>
      <c r="SPE43" s="124"/>
      <c r="SPF43"/>
      <c r="SPG43" s="124"/>
      <c r="SPH43"/>
      <c r="SPI43" s="124"/>
      <c r="SPJ43"/>
      <c r="SPK43" s="124"/>
      <c r="SPL43"/>
      <c r="SPM43" s="124"/>
      <c r="SPN43"/>
      <c r="SPO43" s="124"/>
      <c r="SPP43"/>
      <c r="SPQ43" s="124"/>
      <c r="SPR43"/>
      <c r="SPS43" s="124"/>
      <c r="SPT43"/>
      <c r="SPU43" s="124"/>
      <c r="SPV43"/>
      <c r="SPW43" s="124"/>
      <c r="SPX43"/>
      <c r="SPY43" s="124"/>
      <c r="SPZ43"/>
      <c r="SQA43" s="124"/>
      <c r="SQB43"/>
      <c r="SQC43" s="124"/>
      <c r="SQD43"/>
      <c r="SQE43" s="124"/>
      <c r="SQF43"/>
      <c r="SQG43" s="124"/>
      <c r="SQH43"/>
      <c r="SQI43" s="124"/>
      <c r="SQJ43"/>
      <c r="SQK43" s="124"/>
      <c r="SQL43"/>
      <c r="SQM43" s="124"/>
      <c r="SQN43"/>
      <c r="SQO43" s="124"/>
      <c r="SQP43"/>
      <c r="SQQ43" s="124"/>
      <c r="SQR43"/>
      <c r="SQS43" s="124"/>
      <c r="SQT43"/>
      <c r="SQU43" s="124"/>
      <c r="SQV43"/>
      <c r="SQW43" s="124"/>
      <c r="SQX43"/>
      <c r="SQY43" s="124"/>
      <c r="SQZ43"/>
      <c r="SRA43" s="124"/>
      <c r="SRB43"/>
      <c r="SRC43" s="124"/>
      <c r="SRD43"/>
      <c r="SRE43" s="124"/>
      <c r="SRF43"/>
      <c r="SRG43" s="124"/>
      <c r="SRH43"/>
      <c r="SRI43" s="124"/>
      <c r="SRJ43"/>
      <c r="SRK43" s="124"/>
      <c r="SRL43"/>
      <c r="SRM43" s="124"/>
      <c r="SRN43"/>
      <c r="SRO43" s="124"/>
      <c r="SRP43"/>
      <c r="SRQ43" s="124"/>
      <c r="SRR43"/>
      <c r="SRS43" s="124"/>
      <c r="SRT43"/>
      <c r="SRU43" s="124"/>
      <c r="SRV43"/>
      <c r="SRW43" s="124"/>
      <c r="SRX43"/>
      <c r="SRY43" s="124"/>
      <c r="SRZ43"/>
      <c r="SSA43" s="124"/>
      <c r="SSB43"/>
      <c r="SSC43" s="124"/>
      <c r="SSD43"/>
      <c r="SSE43" s="124"/>
      <c r="SSF43"/>
      <c r="SSG43" s="124"/>
      <c r="SSH43"/>
      <c r="SSI43" s="124"/>
      <c r="SSJ43"/>
      <c r="SSK43" s="124"/>
      <c r="SSL43"/>
      <c r="SSM43" s="124"/>
      <c r="SSN43"/>
      <c r="SSO43" s="124"/>
      <c r="SSP43"/>
      <c r="SSQ43" s="124"/>
      <c r="SSR43"/>
      <c r="SSS43" s="124"/>
      <c r="SST43"/>
      <c r="SSU43" s="124"/>
      <c r="SSV43"/>
      <c r="SSW43" s="124"/>
      <c r="SSX43"/>
      <c r="SSY43" s="124"/>
      <c r="SSZ43"/>
      <c r="STA43" s="124"/>
      <c r="STB43"/>
      <c r="STC43" s="124"/>
      <c r="STD43"/>
      <c r="STE43" s="124"/>
      <c r="STF43"/>
      <c r="STG43" s="124"/>
      <c r="STH43"/>
      <c r="STI43" s="124"/>
      <c r="STJ43"/>
      <c r="STK43" s="124"/>
      <c r="STL43"/>
      <c r="STM43" s="124"/>
      <c r="STN43"/>
      <c r="STO43" s="124"/>
      <c r="STP43"/>
      <c r="STQ43" s="124"/>
      <c r="STR43"/>
      <c r="STS43" s="124"/>
      <c r="STT43"/>
      <c r="STU43" s="124"/>
      <c r="STV43"/>
      <c r="STW43" s="124"/>
      <c r="STX43"/>
      <c r="STY43" s="124"/>
      <c r="STZ43"/>
      <c r="SUA43" s="124"/>
      <c r="SUB43"/>
      <c r="SUC43" s="124"/>
      <c r="SUD43"/>
      <c r="SUE43" s="124"/>
      <c r="SUF43"/>
      <c r="SUG43" s="124"/>
      <c r="SUH43"/>
      <c r="SUI43" s="124"/>
      <c r="SUJ43"/>
      <c r="SUK43" s="124"/>
      <c r="SUL43"/>
      <c r="SUM43" s="124"/>
      <c r="SUN43"/>
      <c r="SUO43" s="124"/>
      <c r="SUP43"/>
      <c r="SUQ43" s="124"/>
      <c r="SUR43"/>
      <c r="SUS43" s="124"/>
      <c r="SUT43"/>
      <c r="SUU43" s="124"/>
      <c r="SUV43"/>
      <c r="SUW43" s="124"/>
      <c r="SUX43"/>
      <c r="SUY43" s="124"/>
      <c r="SUZ43"/>
      <c r="SVA43" s="124"/>
      <c r="SVB43"/>
      <c r="SVC43" s="124"/>
      <c r="SVD43"/>
      <c r="SVE43" s="124"/>
      <c r="SVF43"/>
      <c r="SVG43" s="124"/>
      <c r="SVH43"/>
      <c r="SVI43" s="124"/>
      <c r="SVJ43"/>
      <c r="SVK43" s="124"/>
      <c r="SVL43"/>
      <c r="SVM43" s="124"/>
      <c r="SVN43"/>
      <c r="SVO43" s="124"/>
      <c r="SVP43"/>
      <c r="SVQ43" s="124"/>
      <c r="SVR43"/>
      <c r="SVS43" s="124"/>
      <c r="SVT43"/>
      <c r="SVU43" s="124"/>
      <c r="SVV43"/>
      <c r="SVW43" s="124"/>
      <c r="SVX43"/>
      <c r="SVY43" s="124"/>
      <c r="SVZ43"/>
      <c r="SWA43" s="124"/>
      <c r="SWB43"/>
      <c r="SWC43" s="124"/>
      <c r="SWD43"/>
      <c r="SWE43" s="124"/>
      <c r="SWF43"/>
      <c r="SWG43" s="124"/>
      <c r="SWH43"/>
      <c r="SWI43" s="124"/>
      <c r="SWJ43"/>
      <c r="SWK43" s="124"/>
      <c r="SWL43"/>
      <c r="SWM43" s="124"/>
      <c r="SWN43"/>
      <c r="SWO43" s="124"/>
      <c r="SWP43"/>
      <c r="SWQ43" s="124"/>
      <c r="SWR43"/>
      <c r="SWS43" s="124"/>
      <c r="SWT43"/>
      <c r="SWU43" s="124"/>
      <c r="SWV43"/>
      <c r="SWW43" s="124"/>
      <c r="SWX43"/>
      <c r="SWY43" s="124"/>
      <c r="SWZ43"/>
      <c r="SXA43" s="124"/>
      <c r="SXB43"/>
      <c r="SXC43" s="124"/>
      <c r="SXD43"/>
      <c r="SXE43" s="124"/>
      <c r="SXF43"/>
      <c r="SXG43" s="124"/>
      <c r="SXH43"/>
      <c r="SXI43" s="124"/>
      <c r="SXJ43"/>
      <c r="SXK43" s="124"/>
      <c r="SXL43"/>
      <c r="SXM43" s="124"/>
      <c r="SXN43"/>
      <c r="SXO43" s="124"/>
      <c r="SXP43"/>
      <c r="SXQ43" s="124"/>
      <c r="SXR43"/>
      <c r="SXS43" s="124"/>
      <c r="SXT43"/>
      <c r="SXU43" s="124"/>
      <c r="SXV43"/>
      <c r="SXW43" s="124"/>
      <c r="SXX43"/>
      <c r="SXY43" s="124"/>
      <c r="SXZ43"/>
      <c r="SYA43" s="124"/>
      <c r="SYB43"/>
      <c r="SYC43" s="124"/>
      <c r="SYD43"/>
      <c r="SYE43" s="124"/>
      <c r="SYF43"/>
      <c r="SYG43" s="124"/>
      <c r="SYH43"/>
      <c r="SYI43" s="124"/>
      <c r="SYJ43"/>
      <c r="SYK43" s="124"/>
      <c r="SYL43"/>
      <c r="SYM43" s="124"/>
      <c r="SYN43"/>
      <c r="SYO43" s="124"/>
      <c r="SYP43"/>
      <c r="SYQ43" s="124"/>
      <c r="SYR43"/>
      <c r="SYS43" s="124"/>
      <c r="SYT43"/>
      <c r="SYU43" s="124"/>
      <c r="SYV43"/>
      <c r="SYW43" s="124"/>
      <c r="SYX43"/>
      <c r="SYY43" s="124"/>
      <c r="SYZ43"/>
      <c r="SZA43" s="124"/>
      <c r="SZB43"/>
      <c r="SZC43" s="124"/>
      <c r="SZD43"/>
      <c r="SZE43" s="124"/>
      <c r="SZF43"/>
      <c r="SZG43" s="124"/>
      <c r="SZH43"/>
      <c r="SZI43" s="124"/>
      <c r="SZJ43"/>
      <c r="SZK43" s="124"/>
      <c r="SZL43"/>
      <c r="SZM43" s="124"/>
      <c r="SZN43"/>
      <c r="SZO43" s="124"/>
      <c r="SZP43"/>
      <c r="SZQ43" s="124"/>
      <c r="SZR43"/>
      <c r="SZS43" s="124"/>
      <c r="SZT43"/>
      <c r="SZU43" s="124"/>
      <c r="SZV43"/>
      <c r="SZW43" s="124"/>
      <c r="SZX43"/>
      <c r="SZY43" s="124"/>
      <c r="SZZ43"/>
      <c r="TAA43" s="124"/>
      <c r="TAB43"/>
      <c r="TAC43" s="124"/>
      <c r="TAD43"/>
      <c r="TAE43" s="124"/>
      <c r="TAF43"/>
      <c r="TAG43" s="124"/>
      <c r="TAH43"/>
      <c r="TAI43" s="124"/>
      <c r="TAJ43"/>
      <c r="TAK43" s="124"/>
      <c r="TAL43"/>
      <c r="TAM43" s="124"/>
      <c r="TAN43"/>
      <c r="TAO43" s="124"/>
      <c r="TAP43"/>
      <c r="TAQ43" s="124"/>
      <c r="TAR43"/>
      <c r="TAS43" s="124"/>
      <c r="TAT43"/>
      <c r="TAU43" s="124"/>
      <c r="TAV43"/>
      <c r="TAW43" s="124"/>
      <c r="TAX43"/>
      <c r="TAY43" s="124"/>
      <c r="TAZ43"/>
      <c r="TBA43" s="124"/>
      <c r="TBB43"/>
      <c r="TBC43" s="124"/>
      <c r="TBD43"/>
      <c r="TBE43" s="124"/>
      <c r="TBF43"/>
      <c r="TBG43" s="124"/>
      <c r="TBH43"/>
      <c r="TBI43" s="124"/>
      <c r="TBJ43"/>
      <c r="TBK43" s="124"/>
      <c r="TBL43"/>
      <c r="TBM43" s="124"/>
      <c r="TBN43"/>
      <c r="TBO43" s="124"/>
      <c r="TBP43"/>
      <c r="TBQ43" s="124"/>
      <c r="TBR43"/>
      <c r="TBS43" s="124"/>
      <c r="TBT43"/>
      <c r="TBU43" s="124"/>
      <c r="TBV43"/>
      <c r="TBW43" s="124"/>
      <c r="TBX43"/>
      <c r="TBY43" s="124"/>
      <c r="TBZ43"/>
      <c r="TCA43" s="124"/>
      <c r="TCB43"/>
      <c r="TCC43" s="124"/>
      <c r="TCD43"/>
      <c r="TCE43" s="124"/>
      <c r="TCF43"/>
      <c r="TCG43" s="124"/>
      <c r="TCH43"/>
      <c r="TCI43" s="124"/>
      <c r="TCJ43"/>
      <c r="TCK43" s="124"/>
      <c r="TCL43"/>
      <c r="TCM43" s="124"/>
      <c r="TCN43"/>
      <c r="TCO43" s="124"/>
      <c r="TCP43"/>
      <c r="TCQ43" s="124"/>
      <c r="TCR43"/>
      <c r="TCS43" s="124"/>
      <c r="TCT43"/>
      <c r="TCU43" s="124"/>
      <c r="TCV43"/>
      <c r="TCW43" s="124"/>
      <c r="TCX43"/>
      <c r="TCY43" s="124"/>
      <c r="TCZ43"/>
      <c r="TDA43" s="124"/>
      <c r="TDB43"/>
      <c r="TDC43" s="124"/>
      <c r="TDD43"/>
      <c r="TDE43" s="124"/>
      <c r="TDF43"/>
      <c r="TDG43" s="124"/>
      <c r="TDH43"/>
      <c r="TDI43" s="124"/>
      <c r="TDJ43"/>
      <c r="TDK43" s="124"/>
      <c r="TDL43"/>
      <c r="TDM43" s="124"/>
      <c r="TDN43"/>
      <c r="TDO43" s="124"/>
      <c r="TDP43"/>
      <c r="TDQ43" s="124"/>
      <c r="TDR43"/>
      <c r="TDS43" s="124"/>
      <c r="TDT43"/>
      <c r="TDU43" s="124"/>
      <c r="TDV43"/>
      <c r="TDW43" s="124"/>
      <c r="TDX43"/>
      <c r="TDY43" s="124"/>
      <c r="TDZ43"/>
      <c r="TEA43" s="124"/>
      <c r="TEB43"/>
      <c r="TEC43" s="124"/>
      <c r="TED43"/>
      <c r="TEE43" s="124"/>
      <c r="TEF43"/>
      <c r="TEG43" s="124"/>
      <c r="TEH43"/>
      <c r="TEI43" s="124"/>
      <c r="TEJ43"/>
      <c r="TEK43" s="124"/>
      <c r="TEL43"/>
      <c r="TEM43" s="124"/>
      <c r="TEN43"/>
      <c r="TEO43" s="124"/>
      <c r="TEP43"/>
      <c r="TEQ43" s="124"/>
      <c r="TER43"/>
      <c r="TES43" s="124"/>
      <c r="TET43"/>
      <c r="TEU43" s="124"/>
      <c r="TEV43"/>
      <c r="TEW43" s="124"/>
      <c r="TEX43"/>
      <c r="TEY43" s="124"/>
      <c r="TEZ43"/>
      <c r="TFA43" s="124"/>
      <c r="TFB43"/>
      <c r="TFC43" s="124"/>
      <c r="TFD43"/>
      <c r="TFE43" s="124"/>
      <c r="TFF43"/>
      <c r="TFG43" s="124"/>
      <c r="TFH43"/>
      <c r="TFI43" s="124"/>
      <c r="TFJ43"/>
      <c r="TFK43" s="124"/>
      <c r="TFL43"/>
      <c r="TFM43" s="124"/>
      <c r="TFN43"/>
      <c r="TFO43" s="124"/>
      <c r="TFP43"/>
      <c r="TFQ43" s="124"/>
      <c r="TFR43"/>
      <c r="TFS43" s="124"/>
      <c r="TFT43"/>
      <c r="TFU43" s="124"/>
      <c r="TFV43"/>
      <c r="TFW43" s="124"/>
      <c r="TFX43"/>
      <c r="TFY43" s="124"/>
      <c r="TFZ43"/>
      <c r="TGA43" s="124"/>
      <c r="TGB43"/>
      <c r="TGC43" s="124"/>
      <c r="TGD43"/>
      <c r="TGE43" s="124"/>
      <c r="TGF43"/>
      <c r="TGG43" s="124"/>
      <c r="TGH43"/>
      <c r="TGI43" s="124"/>
      <c r="TGJ43"/>
      <c r="TGK43" s="124"/>
      <c r="TGL43"/>
      <c r="TGM43" s="124"/>
      <c r="TGN43"/>
      <c r="TGO43" s="124"/>
      <c r="TGP43"/>
      <c r="TGQ43" s="124"/>
      <c r="TGR43"/>
      <c r="TGS43" s="124"/>
      <c r="TGT43"/>
      <c r="TGU43" s="124"/>
      <c r="TGV43"/>
      <c r="TGW43" s="124"/>
      <c r="TGX43"/>
      <c r="TGY43" s="124"/>
      <c r="TGZ43"/>
      <c r="THA43" s="124"/>
      <c r="THB43"/>
      <c r="THC43" s="124"/>
      <c r="THD43"/>
      <c r="THE43" s="124"/>
      <c r="THF43"/>
      <c r="THG43" s="124"/>
      <c r="THH43"/>
      <c r="THI43" s="124"/>
      <c r="THJ43"/>
      <c r="THK43" s="124"/>
      <c r="THL43"/>
      <c r="THM43" s="124"/>
      <c r="THN43"/>
      <c r="THO43" s="124"/>
      <c r="THP43"/>
      <c r="THQ43" s="124"/>
      <c r="THR43"/>
      <c r="THS43" s="124"/>
      <c r="THT43"/>
      <c r="THU43" s="124"/>
      <c r="THV43"/>
      <c r="THW43" s="124"/>
      <c r="THX43"/>
      <c r="THY43" s="124"/>
      <c r="THZ43"/>
      <c r="TIA43" s="124"/>
      <c r="TIB43"/>
      <c r="TIC43" s="124"/>
      <c r="TID43"/>
      <c r="TIE43" s="124"/>
      <c r="TIF43"/>
      <c r="TIG43" s="124"/>
      <c r="TIH43"/>
      <c r="TII43" s="124"/>
      <c r="TIJ43"/>
      <c r="TIK43" s="124"/>
      <c r="TIL43"/>
      <c r="TIM43" s="124"/>
      <c r="TIN43"/>
      <c r="TIO43" s="124"/>
      <c r="TIP43"/>
      <c r="TIQ43" s="124"/>
      <c r="TIR43"/>
      <c r="TIS43" s="124"/>
      <c r="TIT43"/>
      <c r="TIU43" s="124"/>
      <c r="TIV43"/>
      <c r="TIW43" s="124"/>
      <c r="TIX43"/>
      <c r="TIY43" s="124"/>
      <c r="TIZ43"/>
      <c r="TJA43" s="124"/>
      <c r="TJB43"/>
      <c r="TJC43" s="124"/>
      <c r="TJD43"/>
      <c r="TJE43" s="124"/>
      <c r="TJF43"/>
      <c r="TJG43" s="124"/>
      <c r="TJH43"/>
      <c r="TJI43" s="124"/>
      <c r="TJJ43"/>
      <c r="TJK43" s="124"/>
      <c r="TJL43"/>
      <c r="TJM43" s="124"/>
      <c r="TJN43"/>
      <c r="TJO43" s="124"/>
      <c r="TJP43"/>
      <c r="TJQ43" s="124"/>
      <c r="TJR43"/>
      <c r="TJS43" s="124"/>
      <c r="TJT43"/>
      <c r="TJU43" s="124"/>
      <c r="TJV43"/>
      <c r="TJW43" s="124"/>
      <c r="TJX43"/>
      <c r="TJY43" s="124"/>
      <c r="TJZ43"/>
      <c r="TKA43" s="124"/>
      <c r="TKB43"/>
      <c r="TKC43" s="124"/>
      <c r="TKD43"/>
      <c r="TKE43" s="124"/>
      <c r="TKF43"/>
      <c r="TKG43" s="124"/>
      <c r="TKH43"/>
      <c r="TKI43" s="124"/>
      <c r="TKJ43"/>
      <c r="TKK43" s="124"/>
      <c r="TKL43"/>
      <c r="TKM43" s="124"/>
      <c r="TKN43"/>
      <c r="TKO43" s="124"/>
      <c r="TKP43"/>
      <c r="TKQ43" s="124"/>
      <c r="TKR43"/>
      <c r="TKS43" s="124"/>
      <c r="TKT43"/>
      <c r="TKU43" s="124"/>
      <c r="TKV43"/>
      <c r="TKW43" s="124"/>
      <c r="TKX43"/>
      <c r="TKY43" s="124"/>
      <c r="TKZ43"/>
      <c r="TLA43" s="124"/>
      <c r="TLB43"/>
      <c r="TLC43" s="124"/>
      <c r="TLD43"/>
      <c r="TLE43" s="124"/>
      <c r="TLF43"/>
      <c r="TLG43" s="124"/>
      <c r="TLH43"/>
      <c r="TLI43" s="124"/>
      <c r="TLJ43"/>
      <c r="TLK43" s="124"/>
      <c r="TLL43"/>
      <c r="TLM43" s="124"/>
      <c r="TLN43"/>
      <c r="TLO43" s="124"/>
      <c r="TLP43"/>
      <c r="TLQ43" s="124"/>
      <c r="TLR43"/>
      <c r="TLS43" s="124"/>
      <c r="TLT43"/>
      <c r="TLU43" s="124"/>
      <c r="TLV43"/>
      <c r="TLW43" s="124"/>
      <c r="TLX43"/>
      <c r="TLY43" s="124"/>
      <c r="TLZ43"/>
      <c r="TMA43" s="124"/>
      <c r="TMB43"/>
      <c r="TMC43" s="124"/>
      <c r="TMD43"/>
      <c r="TME43" s="124"/>
      <c r="TMF43"/>
      <c r="TMG43" s="124"/>
      <c r="TMH43"/>
      <c r="TMI43" s="124"/>
      <c r="TMJ43"/>
      <c r="TMK43" s="124"/>
      <c r="TML43"/>
      <c r="TMM43" s="124"/>
      <c r="TMN43"/>
      <c r="TMO43" s="124"/>
      <c r="TMP43"/>
      <c r="TMQ43" s="124"/>
      <c r="TMR43"/>
      <c r="TMS43" s="124"/>
      <c r="TMT43"/>
      <c r="TMU43" s="124"/>
      <c r="TMV43"/>
      <c r="TMW43" s="124"/>
      <c r="TMX43"/>
      <c r="TMY43" s="124"/>
      <c r="TMZ43"/>
      <c r="TNA43" s="124"/>
      <c r="TNB43"/>
      <c r="TNC43" s="124"/>
      <c r="TND43"/>
      <c r="TNE43" s="124"/>
      <c r="TNF43"/>
      <c r="TNG43" s="124"/>
      <c r="TNH43"/>
      <c r="TNI43" s="124"/>
      <c r="TNJ43"/>
      <c r="TNK43" s="124"/>
      <c r="TNL43"/>
      <c r="TNM43" s="124"/>
      <c r="TNN43"/>
      <c r="TNO43" s="124"/>
      <c r="TNP43"/>
      <c r="TNQ43" s="124"/>
      <c r="TNR43"/>
      <c r="TNS43" s="124"/>
      <c r="TNT43"/>
      <c r="TNU43" s="124"/>
      <c r="TNV43"/>
      <c r="TNW43" s="124"/>
      <c r="TNX43"/>
      <c r="TNY43" s="124"/>
      <c r="TNZ43"/>
      <c r="TOA43" s="124"/>
      <c r="TOB43"/>
      <c r="TOC43" s="124"/>
      <c r="TOD43"/>
      <c r="TOE43" s="124"/>
      <c r="TOF43"/>
      <c r="TOG43" s="124"/>
      <c r="TOH43"/>
      <c r="TOI43" s="124"/>
      <c r="TOJ43"/>
      <c r="TOK43" s="124"/>
      <c r="TOL43"/>
      <c r="TOM43" s="124"/>
      <c r="TON43"/>
      <c r="TOO43" s="124"/>
      <c r="TOP43"/>
      <c r="TOQ43" s="124"/>
      <c r="TOR43"/>
      <c r="TOS43" s="124"/>
      <c r="TOT43"/>
      <c r="TOU43" s="124"/>
      <c r="TOV43"/>
      <c r="TOW43" s="124"/>
      <c r="TOX43"/>
      <c r="TOY43" s="124"/>
      <c r="TOZ43"/>
      <c r="TPA43" s="124"/>
      <c r="TPB43"/>
      <c r="TPC43" s="124"/>
      <c r="TPD43"/>
      <c r="TPE43" s="124"/>
      <c r="TPF43"/>
      <c r="TPG43" s="124"/>
      <c r="TPH43"/>
      <c r="TPI43" s="124"/>
      <c r="TPJ43"/>
      <c r="TPK43" s="124"/>
      <c r="TPL43"/>
      <c r="TPM43" s="124"/>
      <c r="TPN43"/>
      <c r="TPO43" s="124"/>
      <c r="TPP43"/>
      <c r="TPQ43" s="124"/>
      <c r="TPR43"/>
      <c r="TPS43" s="124"/>
      <c r="TPT43"/>
      <c r="TPU43" s="124"/>
      <c r="TPV43"/>
      <c r="TPW43" s="124"/>
      <c r="TPX43"/>
      <c r="TPY43" s="124"/>
      <c r="TPZ43"/>
      <c r="TQA43" s="124"/>
      <c r="TQB43"/>
      <c r="TQC43" s="124"/>
      <c r="TQD43"/>
      <c r="TQE43" s="124"/>
      <c r="TQF43"/>
      <c r="TQG43" s="124"/>
      <c r="TQH43"/>
      <c r="TQI43" s="124"/>
      <c r="TQJ43"/>
      <c r="TQK43" s="124"/>
      <c r="TQL43"/>
      <c r="TQM43" s="124"/>
      <c r="TQN43"/>
      <c r="TQO43" s="124"/>
      <c r="TQP43"/>
      <c r="TQQ43" s="124"/>
      <c r="TQR43"/>
      <c r="TQS43" s="124"/>
      <c r="TQT43"/>
      <c r="TQU43" s="124"/>
      <c r="TQV43"/>
      <c r="TQW43" s="124"/>
      <c r="TQX43"/>
      <c r="TQY43" s="124"/>
      <c r="TQZ43"/>
      <c r="TRA43" s="124"/>
      <c r="TRB43"/>
      <c r="TRC43" s="124"/>
      <c r="TRD43"/>
      <c r="TRE43" s="124"/>
      <c r="TRF43"/>
      <c r="TRG43" s="124"/>
      <c r="TRH43"/>
      <c r="TRI43" s="124"/>
      <c r="TRJ43"/>
      <c r="TRK43" s="124"/>
      <c r="TRL43"/>
      <c r="TRM43" s="124"/>
      <c r="TRN43"/>
      <c r="TRO43" s="124"/>
      <c r="TRP43"/>
      <c r="TRQ43" s="124"/>
      <c r="TRR43"/>
      <c r="TRS43" s="124"/>
      <c r="TRT43"/>
      <c r="TRU43" s="124"/>
      <c r="TRV43"/>
      <c r="TRW43" s="124"/>
      <c r="TRX43"/>
      <c r="TRY43" s="124"/>
      <c r="TRZ43"/>
      <c r="TSA43" s="124"/>
      <c r="TSB43"/>
      <c r="TSC43" s="124"/>
      <c r="TSD43"/>
      <c r="TSE43" s="124"/>
      <c r="TSF43"/>
      <c r="TSG43" s="124"/>
      <c r="TSH43"/>
      <c r="TSI43" s="124"/>
      <c r="TSJ43"/>
      <c r="TSK43" s="124"/>
      <c r="TSL43"/>
      <c r="TSM43" s="124"/>
      <c r="TSN43"/>
      <c r="TSO43" s="124"/>
      <c r="TSP43"/>
      <c r="TSQ43" s="124"/>
      <c r="TSR43"/>
      <c r="TSS43" s="124"/>
      <c r="TST43"/>
      <c r="TSU43" s="124"/>
      <c r="TSV43"/>
      <c r="TSW43" s="124"/>
      <c r="TSX43"/>
      <c r="TSY43" s="124"/>
      <c r="TSZ43"/>
      <c r="TTA43" s="124"/>
      <c r="TTB43"/>
      <c r="TTC43" s="124"/>
      <c r="TTD43"/>
      <c r="TTE43" s="124"/>
      <c r="TTF43"/>
      <c r="TTG43" s="124"/>
      <c r="TTH43"/>
      <c r="TTI43" s="124"/>
      <c r="TTJ43"/>
      <c r="TTK43" s="124"/>
      <c r="TTL43"/>
      <c r="TTM43" s="124"/>
      <c r="TTN43"/>
      <c r="TTO43" s="124"/>
      <c r="TTP43"/>
      <c r="TTQ43" s="124"/>
      <c r="TTR43"/>
      <c r="TTS43" s="124"/>
      <c r="TTT43"/>
      <c r="TTU43" s="124"/>
      <c r="TTV43"/>
      <c r="TTW43" s="124"/>
      <c r="TTX43"/>
      <c r="TTY43" s="124"/>
      <c r="TTZ43"/>
      <c r="TUA43" s="124"/>
      <c r="TUB43"/>
      <c r="TUC43" s="124"/>
      <c r="TUD43"/>
      <c r="TUE43" s="124"/>
      <c r="TUF43"/>
      <c r="TUG43" s="124"/>
      <c r="TUH43"/>
      <c r="TUI43" s="124"/>
      <c r="TUJ43"/>
      <c r="TUK43" s="124"/>
      <c r="TUL43"/>
      <c r="TUM43" s="124"/>
      <c r="TUN43"/>
      <c r="TUO43" s="124"/>
      <c r="TUP43"/>
      <c r="TUQ43" s="124"/>
      <c r="TUR43"/>
      <c r="TUS43" s="124"/>
      <c r="TUT43"/>
      <c r="TUU43" s="124"/>
      <c r="TUV43"/>
      <c r="TUW43" s="124"/>
      <c r="TUX43"/>
      <c r="TUY43" s="124"/>
      <c r="TUZ43"/>
      <c r="TVA43" s="124"/>
      <c r="TVB43"/>
      <c r="TVC43" s="124"/>
      <c r="TVD43"/>
      <c r="TVE43" s="124"/>
      <c r="TVF43"/>
      <c r="TVG43" s="124"/>
      <c r="TVH43"/>
      <c r="TVI43" s="124"/>
      <c r="TVJ43"/>
      <c r="TVK43" s="124"/>
      <c r="TVL43"/>
      <c r="TVM43" s="124"/>
      <c r="TVN43"/>
      <c r="TVO43" s="124"/>
      <c r="TVP43"/>
      <c r="TVQ43" s="124"/>
      <c r="TVR43"/>
      <c r="TVS43" s="124"/>
      <c r="TVT43"/>
      <c r="TVU43" s="124"/>
      <c r="TVV43"/>
      <c r="TVW43" s="124"/>
      <c r="TVX43"/>
      <c r="TVY43" s="124"/>
      <c r="TVZ43"/>
      <c r="TWA43" s="124"/>
      <c r="TWB43"/>
      <c r="TWC43" s="124"/>
      <c r="TWD43"/>
      <c r="TWE43" s="124"/>
      <c r="TWF43"/>
      <c r="TWG43" s="124"/>
      <c r="TWH43"/>
      <c r="TWI43" s="124"/>
      <c r="TWJ43"/>
      <c r="TWK43" s="124"/>
      <c r="TWL43"/>
      <c r="TWM43" s="124"/>
      <c r="TWN43"/>
      <c r="TWO43" s="124"/>
      <c r="TWP43"/>
      <c r="TWQ43" s="124"/>
      <c r="TWR43"/>
      <c r="TWS43" s="124"/>
      <c r="TWT43"/>
      <c r="TWU43" s="124"/>
      <c r="TWV43"/>
      <c r="TWW43" s="124"/>
      <c r="TWX43"/>
      <c r="TWY43" s="124"/>
      <c r="TWZ43"/>
      <c r="TXA43" s="124"/>
      <c r="TXB43"/>
      <c r="TXC43" s="124"/>
      <c r="TXD43"/>
      <c r="TXE43" s="124"/>
      <c r="TXF43"/>
      <c r="TXG43" s="124"/>
      <c r="TXH43"/>
      <c r="TXI43" s="124"/>
      <c r="TXJ43"/>
      <c r="TXK43" s="124"/>
      <c r="TXL43"/>
      <c r="TXM43" s="124"/>
      <c r="TXN43"/>
      <c r="TXO43" s="124"/>
      <c r="TXP43"/>
      <c r="TXQ43" s="124"/>
      <c r="TXR43"/>
      <c r="TXS43" s="124"/>
      <c r="TXT43"/>
      <c r="TXU43" s="124"/>
      <c r="TXV43"/>
      <c r="TXW43" s="124"/>
      <c r="TXX43"/>
      <c r="TXY43" s="124"/>
      <c r="TXZ43"/>
      <c r="TYA43" s="124"/>
      <c r="TYB43"/>
      <c r="TYC43" s="124"/>
      <c r="TYD43"/>
      <c r="TYE43" s="124"/>
      <c r="TYF43"/>
      <c r="TYG43" s="124"/>
      <c r="TYH43"/>
      <c r="TYI43" s="124"/>
      <c r="TYJ43"/>
      <c r="TYK43" s="124"/>
      <c r="TYL43"/>
      <c r="TYM43" s="124"/>
      <c r="TYN43"/>
      <c r="TYO43" s="124"/>
      <c r="TYP43"/>
      <c r="TYQ43" s="124"/>
      <c r="TYR43"/>
      <c r="TYS43" s="124"/>
      <c r="TYT43"/>
      <c r="TYU43" s="124"/>
      <c r="TYV43"/>
      <c r="TYW43" s="124"/>
      <c r="TYX43"/>
      <c r="TYY43" s="124"/>
      <c r="TYZ43"/>
      <c r="TZA43" s="124"/>
      <c r="TZB43"/>
      <c r="TZC43" s="124"/>
      <c r="TZD43"/>
      <c r="TZE43" s="124"/>
      <c r="TZF43"/>
      <c r="TZG43" s="124"/>
      <c r="TZH43"/>
      <c r="TZI43" s="124"/>
      <c r="TZJ43"/>
      <c r="TZK43" s="124"/>
      <c r="TZL43"/>
      <c r="TZM43" s="124"/>
      <c r="TZN43"/>
      <c r="TZO43" s="124"/>
      <c r="TZP43"/>
      <c r="TZQ43" s="124"/>
      <c r="TZR43"/>
      <c r="TZS43" s="124"/>
      <c r="TZT43"/>
      <c r="TZU43" s="124"/>
      <c r="TZV43"/>
      <c r="TZW43" s="124"/>
      <c r="TZX43"/>
      <c r="TZY43" s="124"/>
      <c r="TZZ43"/>
      <c r="UAA43" s="124"/>
      <c r="UAB43"/>
      <c r="UAC43" s="124"/>
      <c r="UAD43"/>
      <c r="UAE43" s="124"/>
      <c r="UAF43"/>
      <c r="UAG43" s="124"/>
      <c r="UAH43"/>
      <c r="UAI43" s="124"/>
      <c r="UAJ43"/>
      <c r="UAK43" s="124"/>
      <c r="UAL43"/>
      <c r="UAM43" s="124"/>
      <c r="UAN43"/>
      <c r="UAO43" s="124"/>
      <c r="UAP43"/>
      <c r="UAQ43" s="124"/>
      <c r="UAR43"/>
      <c r="UAS43" s="124"/>
      <c r="UAT43"/>
      <c r="UAU43" s="124"/>
      <c r="UAV43"/>
      <c r="UAW43" s="124"/>
      <c r="UAX43"/>
      <c r="UAY43" s="124"/>
      <c r="UAZ43"/>
      <c r="UBA43" s="124"/>
      <c r="UBB43"/>
      <c r="UBC43" s="124"/>
      <c r="UBD43"/>
      <c r="UBE43" s="124"/>
      <c r="UBF43"/>
      <c r="UBG43" s="124"/>
      <c r="UBH43"/>
      <c r="UBI43" s="124"/>
      <c r="UBJ43"/>
      <c r="UBK43" s="124"/>
      <c r="UBL43"/>
      <c r="UBM43" s="124"/>
      <c r="UBN43"/>
      <c r="UBO43" s="124"/>
      <c r="UBP43"/>
      <c r="UBQ43" s="124"/>
      <c r="UBR43"/>
      <c r="UBS43" s="124"/>
      <c r="UBT43"/>
      <c r="UBU43" s="124"/>
      <c r="UBV43"/>
      <c r="UBW43" s="124"/>
      <c r="UBX43"/>
      <c r="UBY43" s="124"/>
      <c r="UBZ43"/>
      <c r="UCA43" s="124"/>
      <c r="UCB43"/>
      <c r="UCC43" s="124"/>
      <c r="UCD43"/>
      <c r="UCE43" s="124"/>
      <c r="UCF43"/>
      <c r="UCG43" s="124"/>
      <c r="UCH43"/>
      <c r="UCI43" s="124"/>
      <c r="UCJ43"/>
      <c r="UCK43" s="124"/>
      <c r="UCL43"/>
      <c r="UCM43" s="124"/>
      <c r="UCN43"/>
      <c r="UCO43" s="124"/>
      <c r="UCP43"/>
      <c r="UCQ43" s="124"/>
      <c r="UCR43"/>
      <c r="UCS43" s="124"/>
      <c r="UCT43"/>
      <c r="UCU43" s="124"/>
      <c r="UCV43"/>
      <c r="UCW43" s="124"/>
      <c r="UCX43"/>
      <c r="UCY43" s="124"/>
      <c r="UCZ43"/>
      <c r="UDA43" s="124"/>
      <c r="UDB43"/>
      <c r="UDC43" s="124"/>
      <c r="UDD43"/>
      <c r="UDE43" s="124"/>
      <c r="UDF43"/>
      <c r="UDG43" s="124"/>
      <c r="UDH43"/>
      <c r="UDI43" s="124"/>
      <c r="UDJ43"/>
      <c r="UDK43" s="124"/>
      <c r="UDL43"/>
      <c r="UDM43" s="124"/>
      <c r="UDN43"/>
      <c r="UDO43" s="124"/>
      <c r="UDP43"/>
      <c r="UDQ43" s="124"/>
      <c r="UDR43"/>
      <c r="UDS43" s="124"/>
      <c r="UDT43"/>
      <c r="UDU43" s="124"/>
      <c r="UDV43"/>
      <c r="UDW43" s="124"/>
      <c r="UDX43"/>
      <c r="UDY43" s="124"/>
      <c r="UDZ43"/>
      <c r="UEA43" s="124"/>
      <c r="UEB43"/>
      <c r="UEC43" s="124"/>
      <c r="UED43"/>
      <c r="UEE43" s="124"/>
      <c r="UEF43"/>
      <c r="UEG43" s="124"/>
      <c r="UEH43"/>
      <c r="UEI43" s="124"/>
      <c r="UEJ43"/>
      <c r="UEK43" s="124"/>
      <c r="UEL43"/>
      <c r="UEM43" s="124"/>
      <c r="UEN43"/>
      <c r="UEO43" s="124"/>
      <c r="UEP43"/>
      <c r="UEQ43" s="124"/>
      <c r="UER43"/>
      <c r="UES43" s="124"/>
      <c r="UET43"/>
      <c r="UEU43" s="124"/>
      <c r="UEV43"/>
      <c r="UEW43" s="124"/>
      <c r="UEX43"/>
      <c r="UEY43" s="124"/>
      <c r="UEZ43"/>
      <c r="UFA43" s="124"/>
      <c r="UFB43"/>
      <c r="UFC43" s="124"/>
      <c r="UFD43"/>
      <c r="UFE43" s="124"/>
      <c r="UFF43"/>
      <c r="UFG43" s="124"/>
      <c r="UFH43"/>
      <c r="UFI43" s="124"/>
      <c r="UFJ43"/>
      <c r="UFK43" s="124"/>
      <c r="UFL43"/>
      <c r="UFM43" s="124"/>
      <c r="UFN43"/>
      <c r="UFO43" s="124"/>
      <c r="UFP43"/>
      <c r="UFQ43" s="124"/>
      <c r="UFR43"/>
      <c r="UFS43" s="124"/>
      <c r="UFT43"/>
      <c r="UFU43" s="124"/>
      <c r="UFV43"/>
      <c r="UFW43" s="124"/>
      <c r="UFX43"/>
      <c r="UFY43" s="124"/>
      <c r="UFZ43"/>
      <c r="UGA43" s="124"/>
      <c r="UGB43"/>
      <c r="UGC43" s="124"/>
      <c r="UGD43"/>
      <c r="UGE43" s="124"/>
      <c r="UGF43"/>
      <c r="UGG43" s="124"/>
      <c r="UGH43"/>
      <c r="UGI43" s="124"/>
      <c r="UGJ43"/>
      <c r="UGK43" s="124"/>
      <c r="UGL43"/>
      <c r="UGM43" s="124"/>
      <c r="UGN43"/>
      <c r="UGO43" s="124"/>
      <c r="UGP43"/>
      <c r="UGQ43" s="124"/>
      <c r="UGR43"/>
      <c r="UGS43" s="124"/>
      <c r="UGT43"/>
      <c r="UGU43" s="124"/>
      <c r="UGV43"/>
      <c r="UGW43" s="124"/>
      <c r="UGX43"/>
      <c r="UGY43" s="124"/>
      <c r="UGZ43"/>
      <c r="UHA43" s="124"/>
      <c r="UHB43"/>
      <c r="UHC43" s="124"/>
      <c r="UHD43"/>
      <c r="UHE43" s="124"/>
      <c r="UHF43"/>
      <c r="UHG43" s="124"/>
      <c r="UHH43"/>
      <c r="UHI43" s="124"/>
      <c r="UHJ43"/>
      <c r="UHK43" s="124"/>
      <c r="UHL43"/>
      <c r="UHM43" s="124"/>
      <c r="UHN43"/>
      <c r="UHO43" s="124"/>
      <c r="UHP43"/>
      <c r="UHQ43" s="124"/>
      <c r="UHR43"/>
      <c r="UHS43" s="124"/>
      <c r="UHT43"/>
      <c r="UHU43" s="124"/>
      <c r="UHV43"/>
      <c r="UHW43" s="124"/>
      <c r="UHX43"/>
      <c r="UHY43" s="124"/>
      <c r="UHZ43"/>
      <c r="UIA43" s="124"/>
      <c r="UIB43"/>
      <c r="UIC43" s="124"/>
      <c r="UID43"/>
      <c r="UIE43" s="124"/>
      <c r="UIF43"/>
      <c r="UIG43" s="124"/>
      <c r="UIH43"/>
      <c r="UII43" s="124"/>
      <c r="UIJ43"/>
      <c r="UIK43" s="124"/>
      <c r="UIL43"/>
      <c r="UIM43" s="124"/>
      <c r="UIN43"/>
      <c r="UIO43" s="124"/>
      <c r="UIP43"/>
      <c r="UIQ43" s="124"/>
      <c r="UIR43"/>
      <c r="UIS43" s="124"/>
      <c r="UIT43"/>
      <c r="UIU43" s="124"/>
      <c r="UIV43"/>
      <c r="UIW43" s="124"/>
      <c r="UIX43"/>
      <c r="UIY43" s="124"/>
      <c r="UIZ43"/>
      <c r="UJA43" s="124"/>
      <c r="UJB43"/>
      <c r="UJC43" s="124"/>
      <c r="UJD43"/>
      <c r="UJE43" s="124"/>
      <c r="UJF43"/>
      <c r="UJG43" s="124"/>
      <c r="UJH43"/>
      <c r="UJI43" s="124"/>
      <c r="UJJ43"/>
      <c r="UJK43" s="124"/>
      <c r="UJL43"/>
      <c r="UJM43" s="124"/>
      <c r="UJN43"/>
      <c r="UJO43" s="124"/>
      <c r="UJP43"/>
      <c r="UJQ43" s="124"/>
      <c r="UJR43"/>
      <c r="UJS43" s="124"/>
      <c r="UJT43"/>
      <c r="UJU43" s="124"/>
      <c r="UJV43"/>
      <c r="UJW43" s="124"/>
      <c r="UJX43"/>
      <c r="UJY43" s="124"/>
      <c r="UJZ43"/>
      <c r="UKA43" s="124"/>
      <c r="UKB43"/>
      <c r="UKC43" s="124"/>
      <c r="UKD43"/>
      <c r="UKE43" s="124"/>
      <c r="UKF43"/>
      <c r="UKG43" s="124"/>
      <c r="UKH43"/>
      <c r="UKI43" s="124"/>
      <c r="UKJ43"/>
      <c r="UKK43" s="124"/>
      <c r="UKL43"/>
      <c r="UKM43" s="124"/>
      <c r="UKN43"/>
      <c r="UKO43" s="124"/>
      <c r="UKP43"/>
      <c r="UKQ43" s="124"/>
      <c r="UKR43"/>
      <c r="UKS43" s="124"/>
      <c r="UKT43"/>
      <c r="UKU43" s="124"/>
      <c r="UKV43"/>
      <c r="UKW43" s="124"/>
      <c r="UKX43"/>
      <c r="UKY43" s="124"/>
      <c r="UKZ43"/>
      <c r="ULA43" s="124"/>
      <c r="ULB43"/>
      <c r="ULC43" s="124"/>
      <c r="ULD43"/>
      <c r="ULE43" s="124"/>
      <c r="ULF43"/>
      <c r="ULG43" s="124"/>
      <c r="ULH43"/>
      <c r="ULI43" s="124"/>
      <c r="ULJ43"/>
      <c r="ULK43" s="124"/>
      <c r="ULL43"/>
      <c r="ULM43" s="124"/>
      <c r="ULN43"/>
      <c r="ULO43" s="124"/>
      <c r="ULP43"/>
      <c r="ULQ43" s="124"/>
      <c r="ULR43"/>
      <c r="ULS43" s="124"/>
      <c r="ULT43"/>
      <c r="ULU43" s="124"/>
      <c r="ULV43"/>
      <c r="ULW43" s="124"/>
      <c r="ULX43"/>
      <c r="ULY43" s="124"/>
      <c r="ULZ43"/>
      <c r="UMA43" s="124"/>
      <c r="UMB43"/>
      <c r="UMC43" s="124"/>
      <c r="UMD43"/>
      <c r="UME43" s="124"/>
      <c r="UMF43"/>
      <c r="UMG43" s="124"/>
      <c r="UMH43"/>
      <c r="UMI43" s="124"/>
      <c r="UMJ43"/>
      <c r="UMK43" s="124"/>
      <c r="UML43"/>
      <c r="UMM43" s="124"/>
      <c r="UMN43"/>
      <c r="UMO43" s="124"/>
      <c r="UMP43"/>
      <c r="UMQ43" s="124"/>
      <c r="UMR43"/>
      <c r="UMS43" s="124"/>
      <c r="UMT43"/>
      <c r="UMU43" s="124"/>
      <c r="UMV43"/>
      <c r="UMW43" s="124"/>
      <c r="UMX43"/>
      <c r="UMY43" s="124"/>
      <c r="UMZ43"/>
      <c r="UNA43" s="124"/>
      <c r="UNB43"/>
      <c r="UNC43" s="124"/>
      <c r="UND43"/>
      <c r="UNE43" s="124"/>
      <c r="UNF43"/>
      <c r="UNG43" s="124"/>
      <c r="UNH43"/>
      <c r="UNI43" s="124"/>
      <c r="UNJ43"/>
      <c r="UNK43" s="124"/>
      <c r="UNL43"/>
      <c r="UNM43" s="124"/>
      <c r="UNN43"/>
      <c r="UNO43" s="124"/>
      <c r="UNP43"/>
      <c r="UNQ43" s="124"/>
      <c r="UNR43"/>
      <c r="UNS43" s="124"/>
      <c r="UNT43"/>
      <c r="UNU43" s="124"/>
      <c r="UNV43"/>
      <c r="UNW43" s="124"/>
      <c r="UNX43"/>
      <c r="UNY43" s="124"/>
      <c r="UNZ43"/>
      <c r="UOA43" s="124"/>
      <c r="UOB43"/>
      <c r="UOC43" s="124"/>
      <c r="UOD43"/>
      <c r="UOE43" s="124"/>
      <c r="UOF43"/>
      <c r="UOG43" s="124"/>
      <c r="UOH43"/>
      <c r="UOI43" s="124"/>
      <c r="UOJ43"/>
      <c r="UOK43" s="124"/>
      <c r="UOL43"/>
      <c r="UOM43" s="124"/>
      <c r="UON43"/>
      <c r="UOO43" s="124"/>
      <c r="UOP43"/>
      <c r="UOQ43" s="124"/>
      <c r="UOR43"/>
      <c r="UOS43" s="124"/>
      <c r="UOT43"/>
      <c r="UOU43" s="124"/>
      <c r="UOV43"/>
      <c r="UOW43" s="124"/>
      <c r="UOX43"/>
      <c r="UOY43" s="124"/>
      <c r="UOZ43"/>
      <c r="UPA43" s="124"/>
      <c r="UPB43"/>
      <c r="UPC43" s="124"/>
      <c r="UPD43"/>
      <c r="UPE43" s="124"/>
      <c r="UPF43"/>
      <c r="UPG43" s="124"/>
      <c r="UPH43"/>
      <c r="UPI43" s="124"/>
      <c r="UPJ43"/>
      <c r="UPK43" s="124"/>
      <c r="UPL43"/>
      <c r="UPM43" s="124"/>
      <c r="UPN43"/>
      <c r="UPO43" s="124"/>
      <c r="UPP43"/>
      <c r="UPQ43" s="124"/>
      <c r="UPR43"/>
      <c r="UPS43" s="124"/>
      <c r="UPT43"/>
      <c r="UPU43" s="124"/>
      <c r="UPV43"/>
      <c r="UPW43" s="124"/>
      <c r="UPX43"/>
      <c r="UPY43" s="124"/>
      <c r="UPZ43"/>
      <c r="UQA43" s="124"/>
      <c r="UQB43"/>
      <c r="UQC43" s="124"/>
      <c r="UQD43"/>
      <c r="UQE43" s="124"/>
      <c r="UQF43"/>
      <c r="UQG43" s="124"/>
      <c r="UQH43"/>
      <c r="UQI43" s="124"/>
      <c r="UQJ43"/>
      <c r="UQK43" s="124"/>
      <c r="UQL43"/>
      <c r="UQM43" s="124"/>
      <c r="UQN43"/>
      <c r="UQO43" s="124"/>
      <c r="UQP43"/>
      <c r="UQQ43" s="124"/>
      <c r="UQR43"/>
      <c r="UQS43" s="124"/>
      <c r="UQT43"/>
      <c r="UQU43" s="124"/>
      <c r="UQV43"/>
      <c r="UQW43" s="124"/>
      <c r="UQX43"/>
      <c r="UQY43" s="124"/>
      <c r="UQZ43"/>
      <c r="URA43" s="124"/>
      <c r="URB43"/>
      <c r="URC43" s="124"/>
      <c r="URD43"/>
      <c r="URE43" s="124"/>
      <c r="URF43"/>
      <c r="URG43" s="124"/>
      <c r="URH43"/>
      <c r="URI43" s="124"/>
      <c r="URJ43"/>
      <c r="URK43" s="124"/>
      <c r="URL43"/>
      <c r="URM43" s="124"/>
      <c r="URN43"/>
      <c r="URO43" s="124"/>
      <c r="URP43"/>
      <c r="URQ43" s="124"/>
      <c r="URR43"/>
      <c r="URS43" s="124"/>
      <c r="URT43"/>
      <c r="URU43" s="124"/>
      <c r="URV43"/>
      <c r="URW43" s="124"/>
      <c r="URX43"/>
      <c r="URY43" s="124"/>
      <c r="URZ43"/>
      <c r="USA43" s="124"/>
      <c r="USB43"/>
      <c r="USC43" s="124"/>
      <c r="USD43"/>
      <c r="USE43" s="124"/>
      <c r="USF43"/>
      <c r="USG43" s="124"/>
      <c r="USH43"/>
      <c r="USI43" s="124"/>
      <c r="USJ43"/>
      <c r="USK43" s="124"/>
      <c r="USL43"/>
      <c r="USM43" s="124"/>
      <c r="USN43"/>
      <c r="USO43" s="124"/>
      <c r="USP43"/>
      <c r="USQ43" s="124"/>
      <c r="USR43"/>
      <c r="USS43" s="124"/>
      <c r="UST43"/>
      <c r="USU43" s="124"/>
      <c r="USV43"/>
      <c r="USW43" s="124"/>
      <c r="USX43"/>
      <c r="USY43" s="124"/>
      <c r="USZ43"/>
      <c r="UTA43" s="124"/>
      <c r="UTB43"/>
      <c r="UTC43" s="124"/>
      <c r="UTD43"/>
      <c r="UTE43" s="124"/>
      <c r="UTF43"/>
      <c r="UTG43" s="124"/>
      <c r="UTH43"/>
      <c r="UTI43" s="124"/>
      <c r="UTJ43"/>
      <c r="UTK43" s="124"/>
      <c r="UTL43"/>
      <c r="UTM43" s="124"/>
      <c r="UTN43"/>
      <c r="UTO43" s="124"/>
      <c r="UTP43"/>
      <c r="UTQ43" s="124"/>
      <c r="UTR43"/>
      <c r="UTS43" s="124"/>
      <c r="UTT43"/>
      <c r="UTU43" s="124"/>
      <c r="UTV43"/>
      <c r="UTW43" s="124"/>
      <c r="UTX43"/>
      <c r="UTY43" s="124"/>
      <c r="UTZ43"/>
      <c r="UUA43" s="124"/>
      <c r="UUB43"/>
      <c r="UUC43" s="124"/>
      <c r="UUD43"/>
      <c r="UUE43" s="124"/>
      <c r="UUF43"/>
      <c r="UUG43" s="124"/>
      <c r="UUH43"/>
      <c r="UUI43" s="124"/>
      <c r="UUJ43"/>
      <c r="UUK43" s="124"/>
      <c r="UUL43"/>
      <c r="UUM43" s="124"/>
      <c r="UUN43"/>
      <c r="UUO43" s="124"/>
      <c r="UUP43"/>
      <c r="UUQ43" s="124"/>
      <c r="UUR43"/>
      <c r="UUS43" s="124"/>
      <c r="UUT43"/>
      <c r="UUU43" s="124"/>
      <c r="UUV43"/>
      <c r="UUW43" s="124"/>
      <c r="UUX43"/>
      <c r="UUY43" s="124"/>
      <c r="UUZ43"/>
      <c r="UVA43" s="124"/>
      <c r="UVB43"/>
      <c r="UVC43" s="124"/>
      <c r="UVD43"/>
      <c r="UVE43" s="124"/>
      <c r="UVF43"/>
      <c r="UVG43" s="124"/>
      <c r="UVH43"/>
      <c r="UVI43" s="124"/>
      <c r="UVJ43"/>
      <c r="UVK43" s="124"/>
      <c r="UVL43"/>
      <c r="UVM43" s="124"/>
      <c r="UVN43"/>
      <c r="UVO43" s="124"/>
      <c r="UVP43"/>
      <c r="UVQ43" s="124"/>
      <c r="UVR43"/>
      <c r="UVS43" s="124"/>
      <c r="UVT43"/>
      <c r="UVU43" s="124"/>
      <c r="UVV43"/>
      <c r="UVW43" s="124"/>
      <c r="UVX43"/>
      <c r="UVY43" s="124"/>
      <c r="UVZ43"/>
      <c r="UWA43" s="124"/>
      <c r="UWB43"/>
      <c r="UWC43" s="124"/>
      <c r="UWD43"/>
      <c r="UWE43" s="124"/>
      <c r="UWF43"/>
      <c r="UWG43" s="124"/>
      <c r="UWH43"/>
      <c r="UWI43" s="124"/>
      <c r="UWJ43"/>
      <c r="UWK43" s="124"/>
      <c r="UWL43"/>
      <c r="UWM43" s="124"/>
      <c r="UWN43"/>
      <c r="UWO43" s="124"/>
      <c r="UWP43"/>
      <c r="UWQ43" s="124"/>
      <c r="UWR43"/>
      <c r="UWS43" s="124"/>
      <c r="UWT43"/>
      <c r="UWU43" s="124"/>
      <c r="UWV43"/>
      <c r="UWW43" s="124"/>
      <c r="UWX43"/>
      <c r="UWY43" s="124"/>
      <c r="UWZ43"/>
      <c r="UXA43" s="124"/>
      <c r="UXB43"/>
      <c r="UXC43" s="124"/>
      <c r="UXD43"/>
      <c r="UXE43" s="124"/>
      <c r="UXF43"/>
      <c r="UXG43" s="124"/>
      <c r="UXH43"/>
      <c r="UXI43" s="124"/>
      <c r="UXJ43"/>
      <c r="UXK43" s="124"/>
      <c r="UXL43"/>
      <c r="UXM43" s="124"/>
      <c r="UXN43"/>
      <c r="UXO43" s="124"/>
      <c r="UXP43"/>
      <c r="UXQ43" s="124"/>
      <c r="UXR43"/>
      <c r="UXS43" s="124"/>
      <c r="UXT43"/>
      <c r="UXU43" s="124"/>
      <c r="UXV43"/>
      <c r="UXW43" s="124"/>
      <c r="UXX43"/>
      <c r="UXY43" s="124"/>
      <c r="UXZ43"/>
      <c r="UYA43" s="124"/>
      <c r="UYB43"/>
      <c r="UYC43" s="124"/>
      <c r="UYD43"/>
      <c r="UYE43" s="124"/>
      <c r="UYF43"/>
      <c r="UYG43" s="124"/>
      <c r="UYH43"/>
      <c r="UYI43" s="124"/>
      <c r="UYJ43"/>
      <c r="UYK43" s="124"/>
      <c r="UYL43"/>
      <c r="UYM43" s="124"/>
      <c r="UYN43"/>
      <c r="UYO43" s="124"/>
      <c r="UYP43"/>
      <c r="UYQ43" s="124"/>
      <c r="UYR43"/>
      <c r="UYS43" s="124"/>
      <c r="UYT43"/>
      <c r="UYU43" s="124"/>
      <c r="UYV43"/>
      <c r="UYW43" s="124"/>
      <c r="UYX43"/>
      <c r="UYY43" s="124"/>
      <c r="UYZ43"/>
      <c r="UZA43" s="124"/>
      <c r="UZB43"/>
      <c r="UZC43" s="124"/>
      <c r="UZD43"/>
      <c r="UZE43" s="124"/>
      <c r="UZF43"/>
      <c r="UZG43" s="124"/>
      <c r="UZH43"/>
      <c r="UZI43" s="124"/>
      <c r="UZJ43"/>
      <c r="UZK43" s="124"/>
      <c r="UZL43"/>
      <c r="UZM43" s="124"/>
      <c r="UZN43"/>
      <c r="UZO43" s="124"/>
      <c r="UZP43"/>
      <c r="UZQ43" s="124"/>
      <c r="UZR43"/>
      <c r="UZS43" s="124"/>
      <c r="UZT43"/>
      <c r="UZU43" s="124"/>
      <c r="UZV43"/>
      <c r="UZW43" s="124"/>
      <c r="UZX43"/>
      <c r="UZY43" s="124"/>
      <c r="UZZ43"/>
      <c r="VAA43" s="124"/>
      <c r="VAB43"/>
      <c r="VAC43" s="124"/>
      <c r="VAD43"/>
      <c r="VAE43" s="124"/>
      <c r="VAF43"/>
      <c r="VAG43" s="124"/>
      <c r="VAH43"/>
      <c r="VAI43" s="124"/>
      <c r="VAJ43"/>
      <c r="VAK43" s="124"/>
      <c r="VAL43"/>
      <c r="VAM43" s="124"/>
      <c r="VAN43"/>
      <c r="VAO43" s="124"/>
      <c r="VAP43"/>
      <c r="VAQ43" s="124"/>
      <c r="VAR43"/>
      <c r="VAS43" s="124"/>
      <c r="VAT43"/>
      <c r="VAU43" s="124"/>
      <c r="VAV43"/>
      <c r="VAW43" s="124"/>
      <c r="VAX43"/>
      <c r="VAY43" s="124"/>
      <c r="VAZ43"/>
      <c r="VBA43" s="124"/>
      <c r="VBB43"/>
      <c r="VBC43" s="124"/>
      <c r="VBD43"/>
      <c r="VBE43" s="124"/>
      <c r="VBF43"/>
      <c r="VBG43" s="124"/>
      <c r="VBH43"/>
      <c r="VBI43" s="124"/>
      <c r="VBJ43"/>
      <c r="VBK43" s="124"/>
      <c r="VBL43"/>
      <c r="VBM43" s="124"/>
      <c r="VBN43"/>
      <c r="VBO43" s="124"/>
      <c r="VBP43"/>
      <c r="VBQ43" s="124"/>
      <c r="VBR43"/>
      <c r="VBS43" s="124"/>
      <c r="VBT43"/>
      <c r="VBU43" s="124"/>
      <c r="VBV43"/>
      <c r="VBW43" s="124"/>
      <c r="VBX43"/>
      <c r="VBY43" s="124"/>
      <c r="VBZ43"/>
      <c r="VCA43" s="124"/>
      <c r="VCB43"/>
      <c r="VCC43" s="124"/>
      <c r="VCD43"/>
      <c r="VCE43" s="124"/>
      <c r="VCF43"/>
      <c r="VCG43" s="124"/>
      <c r="VCH43"/>
      <c r="VCI43" s="124"/>
      <c r="VCJ43"/>
      <c r="VCK43" s="124"/>
      <c r="VCL43"/>
      <c r="VCM43" s="124"/>
      <c r="VCN43"/>
      <c r="VCO43" s="124"/>
      <c r="VCP43"/>
      <c r="VCQ43" s="124"/>
      <c r="VCR43"/>
      <c r="VCS43" s="124"/>
      <c r="VCT43"/>
      <c r="VCU43" s="124"/>
      <c r="VCV43"/>
      <c r="VCW43" s="124"/>
      <c r="VCX43"/>
      <c r="VCY43" s="124"/>
      <c r="VCZ43"/>
      <c r="VDA43" s="124"/>
      <c r="VDB43"/>
      <c r="VDC43" s="124"/>
      <c r="VDD43"/>
      <c r="VDE43" s="124"/>
      <c r="VDF43"/>
      <c r="VDG43" s="124"/>
      <c r="VDH43"/>
      <c r="VDI43" s="124"/>
      <c r="VDJ43"/>
      <c r="VDK43" s="124"/>
      <c r="VDL43"/>
      <c r="VDM43" s="124"/>
      <c r="VDN43"/>
      <c r="VDO43" s="124"/>
      <c r="VDP43"/>
      <c r="VDQ43" s="124"/>
      <c r="VDR43"/>
      <c r="VDS43" s="124"/>
      <c r="VDT43"/>
      <c r="VDU43" s="124"/>
      <c r="VDV43"/>
      <c r="VDW43" s="124"/>
      <c r="VDX43"/>
      <c r="VDY43" s="124"/>
      <c r="VDZ43"/>
      <c r="VEA43" s="124"/>
      <c r="VEB43"/>
      <c r="VEC43" s="124"/>
      <c r="VED43"/>
      <c r="VEE43" s="124"/>
      <c r="VEF43"/>
      <c r="VEG43" s="124"/>
      <c r="VEH43"/>
      <c r="VEI43" s="124"/>
      <c r="VEJ43"/>
      <c r="VEK43" s="124"/>
      <c r="VEL43"/>
      <c r="VEM43" s="124"/>
      <c r="VEN43"/>
      <c r="VEO43" s="124"/>
      <c r="VEP43"/>
      <c r="VEQ43" s="124"/>
      <c r="VER43"/>
      <c r="VES43" s="124"/>
      <c r="VET43"/>
      <c r="VEU43" s="124"/>
      <c r="VEV43"/>
      <c r="VEW43" s="124"/>
      <c r="VEX43"/>
      <c r="VEY43" s="124"/>
      <c r="VEZ43"/>
      <c r="VFA43" s="124"/>
      <c r="VFB43"/>
      <c r="VFC43" s="124"/>
      <c r="VFD43"/>
      <c r="VFE43" s="124"/>
      <c r="VFF43"/>
      <c r="VFG43" s="124"/>
      <c r="VFH43"/>
      <c r="VFI43" s="124"/>
      <c r="VFJ43"/>
      <c r="VFK43" s="124"/>
      <c r="VFL43"/>
      <c r="VFM43" s="124"/>
      <c r="VFN43"/>
      <c r="VFO43" s="124"/>
      <c r="VFP43"/>
      <c r="VFQ43" s="124"/>
      <c r="VFR43"/>
      <c r="VFS43" s="124"/>
      <c r="VFT43"/>
      <c r="VFU43" s="124"/>
      <c r="VFV43"/>
      <c r="VFW43" s="124"/>
      <c r="VFX43"/>
      <c r="VFY43" s="124"/>
      <c r="VFZ43"/>
      <c r="VGA43" s="124"/>
      <c r="VGB43"/>
      <c r="VGC43" s="124"/>
      <c r="VGD43"/>
      <c r="VGE43" s="124"/>
      <c r="VGF43"/>
      <c r="VGG43" s="124"/>
      <c r="VGH43"/>
      <c r="VGI43" s="124"/>
      <c r="VGJ43"/>
      <c r="VGK43" s="124"/>
      <c r="VGL43"/>
      <c r="VGM43" s="124"/>
      <c r="VGN43"/>
      <c r="VGO43" s="124"/>
      <c r="VGP43"/>
      <c r="VGQ43" s="124"/>
      <c r="VGR43"/>
      <c r="VGS43" s="124"/>
      <c r="VGT43"/>
      <c r="VGU43" s="124"/>
      <c r="VGV43"/>
      <c r="VGW43" s="124"/>
      <c r="VGX43"/>
      <c r="VGY43" s="124"/>
      <c r="VGZ43"/>
      <c r="VHA43" s="124"/>
      <c r="VHB43"/>
      <c r="VHC43" s="124"/>
      <c r="VHD43"/>
      <c r="VHE43" s="124"/>
      <c r="VHF43"/>
      <c r="VHG43" s="124"/>
      <c r="VHH43"/>
      <c r="VHI43" s="124"/>
      <c r="VHJ43"/>
      <c r="VHK43" s="124"/>
      <c r="VHL43"/>
      <c r="VHM43" s="124"/>
      <c r="VHN43"/>
      <c r="VHO43" s="124"/>
      <c r="VHP43"/>
      <c r="VHQ43" s="124"/>
      <c r="VHR43"/>
      <c r="VHS43" s="124"/>
      <c r="VHT43"/>
      <c r="VHU43" s="124"/>
      <c r="VHV43"/>
      <c r="VHW43" s="124"/>
      <c r="VHX43"/>
      <c r="VHY43" s="124"/>
      <c r="VHZ43"/>
      <c r="VIA43" s="124"/>
      <c r="VIB43"/>
      <c r="VIC43" s="124"/>
      <c r="VID43"/>
      <c r="VIE43" s="124"/>
      <c r="VIF43"/>
      <c r="VIG43" s="124"/>
      <c r="VIH43"/>
      <c r="VII43" s="124"/>
      <c r="VIJ43"/>
      <c r="VIK43" s="124"/>
      <c r="VIL43"/>
      <c r="VIM43" s="124"/>
      <c r="VIN43"/>
      <c r="VIO43" s="124"/>
      <c r="VIP43"/>
      <c r="VIQ43" s="124"/>
      <c r="VIR43"/>
      <c r="VIS43" s="124"/>
      <c r="VIT43"/>
      <c r="VIU43" s="124"/>
      <c r="VIV43"/>
      <c r="VIW43" s="124"/>
      <c r="VIX43"/>
      <c r="VIY43" s="124"/>
      <c r="VIZ43"/>
      <c r="VJA43" s="124"/>
      <c r="VJB43"/>
      <c r="VJC43" s="124"/>
      <c r="VJD43"/>
      <c r="VJE43" s="124"/>
      <c r="VJF43"/>
      <c r="VJG43" s="124"/>
      <c r="VJH43"/>
      <c r="VJI43" s="124"/>
      <c r="VJJ43"/>
      <c r="VJK43" s="124"/>
      <c r="VJL43"/>
      <c r="VJM43" s="124"/>
      <c r="VJN43"/>
      <c r="VJO43" s="124"/>
      <c r="VJP43"/>
      <c r="VJQ43" s="124"/>
      <c r="VJR43"/>
      <c r="VJS43" s="124"/>
      <c r="VJT43"/>
      <c r="VJU43" s="124"/>
      <c r="VJV43"/>
      <c r="VJW43" s="124"/>
      <c r="VJX43"/>
      <c r="VJY43" s="124"/>
      <c r="VJZ43"/>
      <c r="VKA43" s="124"/>
      <c r="VKB43"/>
      <c r="VKC43" s="124"/>
      <c r="VKD43"/>
      <c r="VKE43" s="124"/>
      <c r="VKF43"/>
      <c r="VKG43" s="124"/>
      <c r="VKH43"/>
      <c r="VKI43" s="124"/>
      <c r="VKJ43"/>
      <c r="VKK43" s="124"/>
      <c r="VKL43"/>
      <c r="VKM43" s="124"/>
      <c r="VKN43"/>
      <c r="VKO43" s="124"/>
      <c r="VKP43"/>
      <c r="VKQ43" s="124"/>
      <c r="VKR43"/>
      <c r="VKS43" s="124"/>
      <c r="VKT43"/>
      <c r="VKU43" s="124"/>
      <c r="VKV43"/>
      <c r="VKW43" s="124"/>
      <c r="VKX43"/>
      <c r="VKY43" s="124"/>
      <c r="VKZ43"/>
      <c r="VLA43" s="124"/>
      <c r="VLB43"/>
      <c r="VLC43" s="124"/>
      <c r="VLD43"/>
      <c r="VLE43" s="124"/>
      <c r="VLF43"/>
      <c r="VLG43" s="124"/>
      <c r="VLH43"/>
      <c r="VLI43" s="124"/>
      <c r="VLJ43"/>
      <c r="VLK43" s="124"/>
      <c r="VLL43"/>
      <c r="VLM43" s="124"/>
      <c r="VLN43"/>
      <c r="VLO43" s="124"/>
      <c r="VLP43"/>
      <c r="VLQ43" s="124"/>
      <c r="VLR43"/>
      <c r="VLS43" s="124"/>
      <c r="VLT43"/>
      <c r="VLU43" s="124"/>
      <c r="VLV43"/>
      <c r="VLW43" s="124"/>
      <c r="VLX43"/>
      <c r="VLY43" s="124"/>
      <c r="VLZ43"/>
      <c r="VMA43" s="124"/>
      <c r="VMB43"/>
      <c r="VMC43" s="124"/>
      <c r="VMD43"/>
      <c r="VME43" s="124"/>
      <c r="VMF43"/>
      <c r="VMG43" s="124"/>
      <c r="VMH43"/>
      <c r="VMI43" s="124"/>
      <c r="VMJ43"/>
      <c r="VMK43" s="124"/>
      <c r="VML43"/>
      <c r="VMM43" s="124"/>
      <c r="VMN43"/>
      <c r="VMO43" s="124"/>
      <c r="VMP43"/>
      <c r="VMQ43" s="124"/>
      <c r="VMR43"/>
      <c r="VMS43" s="124"/>
      <c r="VMT43"/>
      <c r="VMU43" s="124"/>
      <c r="VMV43"/>
      <c r="VMW43" s="124"/>
      <c r="VMX43"/>
      <c r="VMY43" s="124"/>
      <c r="VMZ43"/>
      <c r="VNA43" s="124"/>
      <c r="VNB43"/>
      <c r="VNC43" s="124"/>
      <c r="VND43"/>
      <c r="VNE43" s="124"/>
      <c r="VNF43"/>
      <c r="VNG43" s="124"/>
      <c r="VNH43"/>
      <c r="VNI43" s="124"/>
      <c r="VNJ43"/>
      <c r="VNK43" s="124"/>
      <c r="VNL43"/>
      <c r="VNM43" s="124"/>
      <c r="VNN43"/>
      <c r="VNO43" s="124"/>
      <c r="VNP43"/>
      <c r="VNQ43" s="124"/>
      <c r="VNR43"/>
      <c r="VNS43" s="124"/>
      <c r="VNT43"/>
      <c r="VNU43" s="124"/>
      <c r="VNV43"/>
      <c r="VNW43" s="124"/>
      <c r="VNX43"/>
      <c r="VNY43" s="124"/>
      <c r="VNZ43"/>
      <c r="VOA43" s="124"/>
      <c r="VOB43"/>
      <c r="VOC43" s="124"/>
      <c r="VOD43"/>
      <c r="VOE43" s="124"/>
      <c r="VOF43"/>
      <c r="VOG43" s="124"/>
      <c r="VOH43"/>
      <c r="VOI43" s="124"/>
      <c r="VOJ43"/>
      <c r="VOK43" s="124"/>
      <c r="VOL43"/>
      <c r="VOM43" s="124"/>
      <c r="VON43"/>
      <c r="VOO43" s="124"/>
      <c r="VOP43"/>
      <c r="VOQ43" s="124"/>
      <c r="VOR43"/>
      <c r="VOS43" s="124"/>
      <c r="VOT43"/>
      <c r="VOU43" s="124"/>
      <c r="VOV43"/>
      <c r="VOW43" s="124"/>
      <c r="VOX43"/>
      <c r="VOY43" s="124"/>
      <c r="VOZ43"/>
      <c r="VPA43" s="124"/>
      <c r="VPB43"/>
      <c r="VPC43" s="124"/>
      <c r="VPD43"/>
      <c r="VPE43" s="124"/>
      <c r="VPF43"/>
      <c r="VPG43" s="124"/>
      <c r="VPH43"/>
      <c r="VPI43" s="124"/>
      <c r="VPJ43"/>
      <c r="VPK43" s="124"/>
      <c r="VPL43"/>
      <c r="VPM43" s="124"/>
      <c r="VPN43"/>
      <c r="VPO43" s="124"/>
      <c r="VPP43"/>
      <c r="VPQ43" s="124"/>
      <c r="VPR43"/>
      <c r="VPS43" s="124"/>
      <c r="VPT43"/>
      <c r="VPU43" s="124"/>
      <c r="VPV43"/>
      <c r="VPW43" s="124"/>
      <c r="VPX43"/>
      <c r="VPY43" s="124"/>
      <c r="VPZ43"/>
      <c r="VQA43" s="124"/>
      <c r="VQB43"/>
      <c r="VQC43" s="124"/>
      <c r="VQD43"/>
      <c r="VQE43" s="124"/>
      <c r="VQF43"/>
      <c r="VQG43" s="124"/>
      <c r="VQH43"/>
      <c r="VQI43" s="124"/>
      <c r="VQJ43"/>
      <c r="VQK43" s="124"/>
      <c r="VQL43"/>
      <c r="VQM43" s="124"/>
      <c r="VQN43"/>
      <c r="VQO43" s="124"/>
      <c r="VQP43"/>
      <c r="VQQ43" s="124"/>
      <c r="VQR43"/>
      <c r="VQS43" s="124"/>
      <c r="VQT43"/>
      <c r="VQU43" s="124"/>
      <c r="VQV43"/>
      <c r="VQW43" s="124"/>
      <c r="VQX43"/>
      <c r="VQY43" s="124"/>
      <c r="VQZ43"/>
      <c r="VRA43" s="124"/>
      <c r="VRB43"/>
      <c r="VRC43" s="124"/>
      <c r="VRD43"/>
      <c r="VRE43" s="124"/>
      <c r="VRF43"/>
      <c r="VRG43" s="124"/>
      <c r="VRH43"/>
      <c r="VRI43" s="124"/>
      <c r="VRJ43"/>
      <c r="VRK43" s="124"/>
      <c r="VRL43"/>
      <c r="VRM43" s="124"/>
      <c r="VRN43"/>
      <c r="VRO43" s="124"/>
      <c r="VRP43"/>
      <c r="VRQ43" s="124"/>
      <c r="VRR43"/>
      <c r="VRS43" s="124"/>
      <c r="VRT43"/>
      <c r="VRU43" s="124"/>
      <c r="VRV43"/>
      <c r="VRW43" s="124"/>
      <c r="VRX43"/>
      <c r="VRY43" s="124"/>
      <c r="VRZ43"/>
      <c r="VSA43" s="124"/>
      <c r="VSB43"/>
      <c r="VSC43" s="124"/>
      <c r="VSD43"/>
      <c r="VSE43" s="124"/>
      <c r="VSF43"/>
      <c r="VSG43" s="124"/>
      <c r="VSH43"/>
      <c r="VSI43" s="124"/>
      <c r="VSJ43"/>
      <c r="VSK43" s="124"/>
      <c r="VSL43"/>
      <c r="VSM43" s="124"/>
      <c r="VSN43"/>
      <c r="VSO43" s="124"/>
      <c r="VSP43"/>
      <c r="VSQ43" s="124"/>
      <c r="VSR43"/>
      <c r="VSS43" s="124"/>
      <c r="VST43"/>
      <c r="VSU43" s="124"/>
      <c r="VSV43"/>
      <c r="VSW43" s="124"/>
      <c r="VSX43"/>
      <c r="VSY43" s="124"/>
      <c r="VSZ43"/>
      <c r="VTA43" s="124"/>
      <c r="VTB43"/>
      <c r="VTC43" s="124"/>
      <c r="VTD43"/>
      <c r="VTE43" s="124"/>
      <c r="VTF43"/>
      <c r="VTG43" s="124"/>
      <c r="VTH43"/>
      <c r="VTI43" s="124"/>
      <c r="VTJ43"/>
      <c r="VTK43" s="124"/>
      <c r="VTL43"/>
      <c r="VTM43" s="124"/>
      <c r="VTN43"/>
      <c r="VTO43" s="124"/>
      <c r="VTP43"/>
      <c r="VTQ43" s="124"/>
      <c r="VTR43"/>
      <c r="VTS43" s="124"/>
      <c r="VTT43"/>
      <c r="VTU43" s="124"/>
      <c r="VTV43"/>
      <c r="VTW43" s="124"/>
      <c r="VTX43"/>
      <c r="VTY43" s="124"/>
      <c r="VTZ43"/>
      <c r="VUA43" s="124"/>
      <c r="VUB43"/>
      <c r="VUC43" s="124"/>
      <c r="VUD43"/>
      <c r="VUE43" s="124"/>
      <c r="VUF43"/>
      <c r="VUG43" s="124"/>
      <c r="VUH43"/>
      <c r="VUI43" s="124"/>
      <c r="VUJ43"/>
      <c r="VUK43" s="124"/>
      <c r="VUL43"/>
      <c r="VUM43" s="124"/>
      <c r="VUN43"/>
      <c r="VUO43" s="124"/>
      <c r="VUP43"/>
      <c r="VUQ43" s="124"/>
      <c r="VUR43"/>
      <c r="VUS43" s="124"/>
      <c r="VUT43"/>
      <c r="VUU43" s="124"/>
      <c r="VUV43"/>
      <c r="VUW43" s="124"/>
      <c r="VUX43"/>
      <c r="VUY43" s="124"/>
      <c r="VUZ43"/>
      <c r="VVA43" s="124"/>
      <c r="VVB43"/>
      <c r="VVC43" s="124"/>
      <c r="VVD43"/>
      <c r="VVE43" s="124"/>
      <c r="VVF43"/>
      <c r="VVG43" s="124"/>
      <c r="VVH43"/>
      <c r="VVI43" s="124"/>
      <c r="VVJ43"/>
      <c r="VVK43" s="124"/>
      <c r="VVL43"/>
      <c r="VVM43" s="124"/>
      <c r="VVN43"/>
      <c r="VVO43" s="124"/>
      <c r="VVP43"/>
      <c r="VVQ43" s="124"/>
      <c r="VVR43"/>
      <c r="VVS43" s="124"/>
      <c r="VVT43"/>
      <c r="VVU43" s="124"/>
      <c r="VVV43"/>
      <c r="VVW43" s="124"/>
      <c r="VVX43"/>
      <c r="VVY43" s="124"/>
      <c r="VVZ43"/>
      <c r="VWA43" s="124"/>
      <c r="VWB43"/>
      <c r="VWC43" s="124"/>
      <c r="VWD43"/>
      <c r="VWE43" s="124"/>
      <c r="VWF43"/>
      <c r="VWG43" s="124"/>
      <c r="VWH43"/>
      <c r="VWI43" s="124"/>
      <c r="VWJ43"/>
      <c r="VWK43" s="124"/>
      <c r="VWL43"/>
      <c r="VWM43" s="124"/>
      <c r="VWN43"/>
      <c r="VWO43" s="124"/>
      <c r="VWP43"/>
      <c r="VWQ43" s="124"/>
      <c r="VWR43"/>
      <c r="VWS43" s="124"/>
      <c r="VWT43"/>
      <c r="VWU43" s="124"/>
      <c r="VWV43"/>
      <c r="VWW43" s="124"/>
      <c r="VWX43"/>
      <c r="VWY43" s="124"/>
      <c r="VWZ43"/>
      <c r="VXA43" s="124"/>
      <c r="VXB43"/>
      <c r="VXC43" s="124"/>
      <c r="VXD43"/>
      <c r="VXE43" s="124"/>
      <c r="VXF43"/>
      <c r="VXG43" s="124"/>
      <c r="VXH43"/>
      <c r="VXI43" s="124"/>
      <c r="VXJ43"/>
      <c r="VXK43" s="124"/>
      <c r="VXL43"/>
      <c r="VXM43" s="124"/>
      <c r="VXN43"/>
      <c r="VXO43" s="124"/>
      <c r="VXP43"/>
      <c r="VXQ43" s="124"/>
      <c r="VXR43"/>
      <c r="VXS43" s="124"/>
      <c r="VXT43"/>
      <c r="VXU43" s="124"/>
      <c r="VXV43"/>
      <c r="VXW43" s="124"/>
      <c r="VXX43"/>
      <c r="VXY43" s="124"/>
      <c r="VXZ43"/>
      <c r="VYA43" s="124"/>
      <c r="VYB43"/>
      <c r="VYC43" s="124"/>
      <c r="VYD43"/>
      <c r="VYE43" s="124"/>
      <c r="VYF43"/>
      <c r="VYG43" s="124"/>
      <c r="VYH43"/>
      <c r="VYI43" s="124"/>
      <c r="VYJ43"/>
      <c r="VYK43" s="124"/>
      <c r="VYL43"/>
      <c r="VYM43" s="124"/>
      <c r="VYN43"/>
      <c r="VYO43" s="124"/>
      <c r="VYP43"/>
      <c r="VYQ43" s="124"/>
      <c r="VYR43"/>
      <c r="VYS43" s="124"/>
      <c r="VYT43"/>
      <c r="VYU43" s="124"/>
      <c r="VYV43"/>
      <c r="VYW43" s="124"/>
      <c r="VYX43"/>
      <c r="VYY43" s="124"/>
      <c r="VYZ43"/>
      <c r="VZA43" s="124"/>
      <c r="VZB43"/>
      <c r="VZC43" s="124"/>
      <c r="VZD43"/>
      <c r="VZE43" s="124"/>
      <c r="VZF43"/>
      <c r="VZG43" s="124"/>
      <c r="VZH43"/>
      <c r="VZI43" s="124"/>
      <c r="VZJ43"/>
      <c r="VZK43" s="124"/>
      <c r="VZL43"/>
      <c r="VZM43" s="124"/>
      <c r="VZN43"/>
      <c r="VZO43" s="124"/>
      <c r="VZP43"/>
      <c r="VZQ43" s="124"/>
      <c r="VZR43"/>
      <c r="VZS43" s="124"/>
      <c r="VZT43"/>
      <c r="VZU43" s="124"/>
      <c r="VZV43"/>
      <c r="VZW43" s="124"/>
      <c r="VZX43"/>
      <c r="VZY43" s="124"/>
      <c r="VZZ43"/>
      <c r="WAA43" s="124"/>
      <c r="WAB43"/>
      <c r="WAC43" s="124"/>
      <c r="WAD43"/>
      <c r="WAE43" s="124"/>
      <c r="WAF43"/>
      <c r="WAG43" s="124"/>
      <c r="WAH43"/>
      <c r="WAI43" s="124"/>
      <c r="WAJ43"/>
      <c r="WAK43" s="124"/>
      <c r="WAL43"/>
      <c r="WAM43" s="124"/>
      <c r="WAN43"/>
      <c r="WAO43" s="124"/>
      <c r="WAP43"/>
      <c r="WAQ43" s="124"/>
      <c r="WAR43"/>
      <c r="WAS43" s="124"/>
      <c r="WAT43"/>
      <c r="WAU43" s="124"/>
      <c r="WAV43"/>
      <c r="WAW43" s="124"/>
      <c r="WAX43"/>
      <c r="WAY43" s="124"/>
      <c r="WAZ43"/>
      <c r="WBA43" s="124"/>
      <c r="WBB43"/>
      <c r="WBC43" s="124"/>
      <c r="WBD43"/>
      <c r="WBE43" s="124"/>
      <c r="WBF43"/>
      <c r="WBG43" s="124"/>
      <c r="WBH43"/>
      <c r="WBI43" s="124"/>
      <c r="WBJ43"/>
      <c r="WBK43" s="124"/>
      <c r="WBL43"/>
      <c r="WBM43" s="124"/>
      <c r="WBN43"/>
      <c r="WBO43" s="124"/>
      <c r="WBP43"/>
      <c r="WBQ43" s="124"/>
      <c r="WBR43"/>
      <c r="WBS43" s="124"/>
      <c r="WBT43"/>
      <c r="WBU43" s="124"/>
      <c r="WBV43"/>
      <c r="WBW43" s="124"/>
      <c r="WBX43"/>
      <c r="WBY43" s="124"/>
      <c r="WBZ43"/>
      <c r="WCA43" s="124"/>
      <c r="WCB43"/>
      <c r="WCC43" s="124"/>
      <c r="WCD43"/>
      <c r="WCE43" s="124"/>
      <c r="WCF43"/>
      <c r="WCG43" s="124"/>
      <c r="WCH43"/>
      <c r="WCI43" s="124"/>
      <c r="WCJ43"/>
      <c r="WCK43" s="124"/>
      <c r="WCL43"/>
      <c r="WCM43" s="124"/>
      <c r="WCN43"/>
      <c r="WCO43" s="124"/>
      <c r="WCP43"/>
      <c r="WCQ43" s="124"/>
      <c r="WCR43"/>
      <c r="WCS43" s="124"/>
      <c r="WCT43"/>
      <c r="WCU43" s="124"/>
      <c r="WCV43"/>
      <c r="WCW43" s="124"/>
      <c r="WCX43"/>
      <c r="WCY43" s="124"/>
      <c r="WCZ43"/>
      <c r="WDA43" s="124"/>
      <c r="WDB43"/>
      <c r="WDC43" s="124"/>
      <c r="WDD43"/>
      <c r="WDE43" s="124"/>
      <c r="WDF43"/>
      <c r="WDG43" s="124"/>
      <c r="WDH43"/>
      <c r="WDI43" s="124"/>
      <c r="WDJ43"/>
      <c r="WDK43" s="124"/>
      <c r="WDL43"/>
      <c r="WDM43" s="124"/>
      <c r="WDN43"/>
      <c r="WDO43" s="124"/>
      <c r="WDP43"/>
      <c r="WDQ43" s="124"/>
      <c r="WDR43"/>
      <c r="WDS43" s="124"/>
      <c r="WDT43"/>
      <c r="WDU43" s="124"/>
      <c r="WDV43"/>
      <c r="WDW43" s="124"/>
      <c r="WDX43"/>
      <c r="WDY43" s="124"/>
      <c r="WDZ43"/>
      <c r="WEA43" s="124"/>
      <c r="WEB43"/>
      <c r="WEC43" s="124"/>
      <c r="WED43"/>
      <c r="WEE43" s="124"/>
      <c r="WEF43"/>
      <c r="WEG43" s="124"/>
      <c r="WEH43"/>
      <c r="WEI43" s="124"/>
      <c r="WEJ43"/>
      <c r="WEK43" s="124"/>
      <c r="WEL43"/>
      <c r="WEM43" s="124"/>
      <c r="WEN43"/>
      <c r="WEO43" s="124"/>
      <c r="WEP43"/>
      <c r="WEQ43" s="124"/>
      <c r="WER43"/>
      <c r="WES43" s="124"/>
      <c r="WET43"/>
      <c r="WEU43" s="124"/>
      <c r="WEV43"/>
      <c r="WEW43" s="124"/>
      <c r="WEX43"/>
      <c r="WEY43" s="124"/>
      <c r="WEZ43"/>
      <c r="WFA43" s="124"/>
      <c r="WFB43"/>
      <c r="WFC43" s="124"/>
      <c r="WFD43"/>
      <c r="WFE43" s="124"/>
      <c r="WFF43"/>
      <c r="WFG43" s="124"/>
      <c r="WFH43"/>
      <c r="WFI43" s="124"/>
      <c r="WFJ43"/>
      <c r="WFK43" s="124"/>
      <c r="WFL43"/>
      <c r="WFM43" s="124"/>
      <c r="WFN43"/>
      <c r="WFO43" s="124"/>
      <c r="WFP43"/>
      <c r="WFQ43" s="124"/>
      <c r="WFR43"/>
      <c r="WFS43" s="124"/>
      <c r="WFT43"/>
      <c r="WFU43" s="124"/>
      <c r="WFV43"/>
      <c r="WFW43" s="124"/>
      <c r="WFX43"/>
      <c r="WFY43" s="124"/>
      <c r="WFZ43"/>
      <c r="WGA43" s="124"/>
      <c r="WGB43"/>
      <c r="WGC43" s="124"/>
      <c r="WGD43"/>
      <c r="WGE43" s="124"/>
      <c r="WGF43"/>
      <c r="WGG43" s="124"/>
      <c r="WGH43"/>
      <c r="WGI43" s="124"/>
      <c r="WGJ43"/>
      <c r="WGK43" s="124"/>
      <c r="WGL43"/>
      <c r="WGM43" s="124"/>
      <c r="WGN43"/>
      <c r="WGO43" s="124"/>
      <c r="WGP43"/>
      <c r="WGQ43" s="124"/>
      <c r="WGR43"/>
      <c r="WGS43" s="124"/>
      <c r="WGT43"/>
      <c r="WGU43" s="124"/>
      <c r="WGV43"/>
      <c r="WGW43" s="124"/>
      <c r="WGX43"/>
      <c r="WGY43" s="124"/>
      <c r="WGZ43"/>
      <c r="WHA43" s="124"/>
      <c r="WHB43"/>
      <c r="WHC43" s="124"/>
      <c r="WHD43"/>
      <c r="WHE43" s="124"/>
      <c r="WHF43"/>
      <c r="WHG43" s="124"/>
      <c r="WHH43"/>
      <c r="WHI43" s="124"/>
      <c r="WHJ43"/>
      <c r="WHK43" s="124"/>
      <c r="WHL43"/>
      <c r="WHM43" s="124"/>
      <c r="WHN43"/>
      <c r="WHO43" s="124"/>
      <c r="WHP43"/>
      <c r="WHQ43" s="124"/>
      <c r="WHR43"/>
      <c r="WHS43" s="124"/>
      <c r="WHT43"/>
      <c r="WHU43" s="124"/>
      <c r="WHV43"/>
      <c r="WHW43" s="124"/>
      <c r="WHX43"/>
      <c r="WHY43" s="124"/>
      <c r="WHZ43"/>
      <c r="WIA43" s="124"/>
      <c r="WIB43"/>
      <c r="WIC43" s="124"/>
      <c r="WID43"/>
      <c r="WIE43" s="124"/>
      <c r="WIF43"/>
      <c r="WIG43" s="124"/>
      <c r="WIH43"/>
      <c r="WII43" s="124"/>
      <c r="WIJ43"/>
      <c r="WIK43" s="124"/>
      <c r="WIL43"/>
      <c r="WIM43" s="124"/>
      <c r="WIN43"/>
      <c r="WIO43" s="124"/>
      <c r="WIP43"/>
      <c r="WIQ43" s="124"/>
      <c r="WIR43"/>
      <c r="WIS43" s="124"/>
      <c r="WIT43"/>
      <c r="WIU43" s="124"/>
      <c r="WIV43"/>
      <c r="WIW43" s="124"/>
      <c r="WIX43"/>
      <c r="WIY43" s="124"/>
      <c r="WIZ43"/>
      <c r="WJA43" s="124"/>
      <c r="WJB43"/>
      <c r="WJC43" s="124"/>
      <c r="WJD43"/>
      <c r="WJE43" s="124"/>
      <c r="WJF43"/>
      <c r="WJG43" s="124"/>
      <c r="WJH43"/>
      <c r="WJI43" s="124"/>
      <c r="WJJ43"/>
      <c r="WJK43" s="124"/>
      <c r="WJL43"/>
      <c r="WJM43" s="124"/>
      <c r="WJN43"/>
      <c r="WJO43" s="124"/>
      <c r="WJP43"/>
      <c r="WJQ43" s="124"/>
      <c r="WJR43"/>
      <c r="WJS43" s="124"/>
      <c r="WJT43"/>
      <c r="WJU43" s="124"/>
      <c r="WJV43"/>
      <c r="WJW43" s="124"/>
      <c r="WJX43"/>
      <c r="WJY43" s="124"/>
      <c r="WJZ43"/>
      <c r="WKA43" s="124"/>
      <c r="WKB43"/>
      <c r="WKC43" s="124"/>
      <c r="WKD43"/>
      <c r="WKE43" s="124"/>
      <c r="WKF43"/>
      <c r="WKG43" s="124"/>
      <c r="WKH43"/>
      <c r="WKI43" s="124"/>
      <c r="WKJ43"/>
      <c r="WKK43" s="124"/>
      <c r="WKL43"/>
      <c r="WKM43" s="124"/>
      <c r="WKN43"/>
      <c r="WKO43" s="124"/>
      <c r="WKP43"/>
      <c r="WKQ43" s="124"/>
      <c r="WKR43"/>
      <c r="WKS43" s="124"/>
      <c r="WKT43"/>
      <c r="WKU43" s="124"/>
      <c r="WKV43"/>
      <c r="WKW43" s="124"/>
      <c r="WKX43"/>
      <c r="WKY43" s="124"/>
      <c r="WKZ43"/>
      <c r="WLA43" s="124"/>
      <c r="WLB43"/>
      <c r="WLC43" s="124"/>
      <c r="WLD43"/>
      <c r="WLE43" s="124"/>
      <c r="WLF43"/>
      <c r="WLG43" s="124"/>
      <c r="WLH43"/>
      <c r="WLI43" s="124"/>
      <c r="WLJ43"/>
      <c r="WLK43" s="124"/>
      <c r="WLL43"/>
      <c r="WLM43" s="124"/>
      <c r="WLN43"/>
      <c r="WLO43" s="124"/>
      <c r="WLP43"/>
      <c r="WLQ43" s="124"/>
      <c r="WLR43"/>
      <c r="WLS43" s="124"/>
      <c r="WLT43"/>
      <c r="WLU43" s="124"/>
      <c r="WLV43"/>
      <c r="WLW43" s="124"/>
      <c r="WLX43"/>
      <c r="WLY43" s="124"/>
      <c r="WLZ43"/>
      <c r="WMA43" s="124"/>
      <c r="WMB43"/>
      <c r="WMC43" s="124"/>
      <c r="WMD43"/>
      <c r="WME43" s="124"/>
      <c r="WMF43"/>
      <c r="WMG43" s="124"/>
      <c r="WMH43"/>
      <c r="WMI43" s="124"/>
      <c r="WMJ43"/>
      <c r="WMK43" s="124"/>
      <c r="WML43"/>
      <c r="WMM43" s="124"/>
      <c r="WMN43"/>
      <c r="WMO43" s="124"/>
      <c r="WMP43"/>
      <c r="WMQ43" s="124"/>
      <c r="WMR43"/>
      <c r="WMS43" s="124"/>
      <c r="WMT43"/>
      <c r="WMU43" s="124"/>
      <c r="WMV43"/>
      <c r="WMW43" s="124"/>
      <c r="WMX43"/>
      <c r="WMY43" s="124"/>
      <c r="WMZ43"/>
      <c r="WNA43" s="124"/>
      <c r="WNB43"/>
      <c r="WNC43" s="124"/>
      <c r="WND43"/>
      <c r="WNE43" s="124"/>
      <c r="WNF43"/>
      <c r="WNG43" s="124"/>
      <c r="WNH43"/>
      <c r="WNI43" s="124"/>
      <c r="WNJ43"/>
      <c r="WNK43" s="124"/>
      <c r="WNL43"/>
      <c r="WNM43" s="124"/>
      <c r="WNN43"/>
      <c r="WNO43" s="124"/>
      <c r="WNP43"/>
      <c r="WNQ43" s="124"/>
      <c r="WNR43"/>
      <c r="WNS43" s="124"/>
      <c r="WNT43"/>
      <c r="WNU43" s="124"/>
      <c r="WNV43"/>
      <c r="WNW43" s="124"/>
      <c r="WNX43"/>
      <c r="WNY43" s="124"/>
      <c r="WNZ43"/>
      <c r="WOA43" s="124"/>
      <c r="WOB43"/>
      <c r="WOC43" s="124"/>
      <c r="WOD43"/>
      <c r="WOE43" s="124"/>
      <c r="WOF43"/>
      <c r="WOG43" s="124"/>
      <c r="WOH43"/>
      <c r="WOI43" s="124"/>
      <c r="WOJ43"/>
      <c r="WOK43" s="124"/>
      <c r="WOL43"/>
      <c r="WOM43" s="124"/>
      <c r="WON43"/>
      <c r="WOO43" s="124"/>
      <c r="WOP43"/>
      <c r="WOQ43" s="124"/>
      <c r="WOR43"/>
      <c r="WOS43" s="124"/>
      <c r="WOT43"/>
      <c r="WOU43" s="124"/>
      <c r="WOV43"/>
      <c r="WOW43" s="124"/>
      <c r="WOX43"/>
      <c r="WOY43" s="124"/>
      <c r="WOZ43"/>
      <c r="WPA43" s="124"/>
      <c r="WPB43"/>
      <c r="WPC43" s="124"/>
      <c r="WPD43"/>
      <c r="WPE43" s="124"/>
      <c r="WPF43"/>
      <c r="WPG43" s="124"/>
      <c r="WPH43"/>
      <c r="WPI43" s="124"/>
      <c r="WPJ43"/>
      <c r="WPK43" s="124"/>
      <c r="WPL43"/>
      <c r="WPM43" s="124"/>
      <c r="WPN43"/>
      <c r="WPO43" s="124"/>
      <c r="WPP43"/>
      <c r="WPQ43" s="124"/>
      <c r="WPR43"/>
      <c r="WPS43" s="124"/>
      <c r="WPT43"/>
      <c r="WPU43" s="124"/>
      <c r="WPV43"/>
      <c r="WPW43" s="124"/>
      <c r="WPX43"/>
      <c r="WPY43" s="124"/>
      <c r="WPZ43"/>
      <c r="WQA43" s="124"/>
      <c r="WQB43"/>
      <c r="WQC43" s="124"/>
      <c r="WQD43"/>
      <c r="WQE43" s="124"/>
      <c r="WQF43"/>
      <c r="WQG43" s="124"/>
      <c r="WQH43"/>
      <c r="WQI43" s="124"/>
      <c r="WQJ43"/>
      <c r="WQK43" s="124"/>
      <c r="WQL43"/>
      <c r="WQM43" s="124"/>
      <c r="WQN43"/>
      <c r="WQO43" s="124"/>
      <c r="WQP43"/>
      <c r="WQQ43" s="124"/>
      <c r="WQR43"/>
      <c r="WQS43" s="124"/>
      <c r="WQT43"/>
      <c r="WQU43" s="124"/>
      <c r="WQV43"/>
      <c r="WQW43" s="124"/>
      <c r="WQX43"/>
      <c r="WQY43" s="124"/>
      <c r="WQZ43"/>
      <c r="WRA43" s="124"/>
      <c r="WRB43"/>
      <c r="WRC43" s="124"/>
      <c r="WRD43"/>
      <c r="WRE43" s="124"/>
      <c r="WRF43"/>
      <c r="WRG43" s="124"/>
      <c r="WRH43"/>
      <c r="WRI43" s="124"/>
      <c r="WRJ43"/>
      <c r="WRK43" s="124"/>
      <c r="WRL43"/>
      <c r="WRM43" s="124"/>
      <c r="WRN43"/>
      <c r="WRO43" s="124"/>
      <c r="WRP43"/>
      <c r="WRQ43" s="124"/>
      <c r="WRR43"/>
      <c r="WRS43" s="124"/>
      <c r="WRT43"/>
      <c r="WRU43" s="124"/>
      <c r="WRV43"/>
      <c r="WRW43" s="124"/>
      <c r="WRX43"/>
      <c r="WRY43" s="124"/>
      <c r="WRZ43"/>
      <c r="WSA43" s="124"/>
      <c r="WSB43"/>
      <c r="WSC43" s="124"/>
      <c r="WSD43"/>
      <c r="WSE43" s="124"/>
      <c r="WSF43"/>
      <c r="WSG43" s="124"/>
      <c r="WSH43"/>
      <c r="WSI43" s="124"/>
      <c r="WSJ43"/>
      <c r="WSK43" s="124"/>
      <c r="WSL43"/>
      <c r="WSM43" s="124"/>
      <c r="WSN43"/>
      <c r="WSO43" s="124"/>
      <c r="WSP43"/>
      <c r="WSQ43" s="124"/>
      <c r="WSR43"/>
      <c r="WSS43" s="124"/>
      <c r="WST43"/>
      <c r="WSU43" s="124"/>
      <c r="WSV43"/>
      <c r="WSW43" s="124"/>
      <c r="WSX43"/>
      <c r="WSY43" s="124"/>
      <c r="WSZ43"/>
      <c r="WTA43" s="124"/>
      <c r="WTB43"/>
      <c r="WTC43" s="124"/>
      <c r="WTD43"/>
      <c r="WTE43" s="124"/>
      <c r="WTF43"/>
      <c r="WTG43" s="124"/>
      <c r="WTH43"/>
      <c r="WTI43" s="124"/>
      <c r="WTJ43"/>
      <c r="WTK43" s="124"/>
      <c r="WTL43"/>
      <c r="WTM43" s="124"/>
      <c r="WTN43"/>
      <c r="WTO43" s="124"/>
      <c r="WTP43"/>
      <c r="WTQ43" s="124"/>
      <c r="WTR43"/>
      <c r="WTS43" s="124"/>
      <c r="WTT43"/>
      <c r="WTU43" s="124"/>
      <c r="WTV43"/>
      <c r="WTW43" s="124"/>
      <c r="WTX43"/>
      <c r="WTY43" s="124"/>
      <c r="WTZ43"/>
      <c r="WUA43" s="124"/>
      <c r="WUB43"/>
      <c r="WUC43" s="124"/>
      <c r="WUD43"/>
      <c r="WUE43" s="124"/>
      <c r="WUF43"/>
      <c r="WUG43" s="124"/>
      <c r="WUH43"/>
      <c r="WUI43" s="124"/>
      <c r="WUJ43"/>
      <c r="WUK43" s="124"/>
      <c r="WUL43"/>
      <c r="WUM43" s="124"/>
      <c r="WUN43"/>
      <c r="WUO43" s="124"/>
      <c r="WUP43"/>
      <c r="WUQ43" s="124"/>
      <c r="WUR43"/>
      <c r="WUS43" s="124"/>
      <c r="WUT43"/>
      <c r="WUU43" s="124"/>
      <c r="WUV43"/>
      <c r="WUW43" s="124"/>
      <c r="WUX43"/>
      <c r="WUY43" s="124"/>
      <c r="WUZ43"/>
      <c r="WVA43" s="124"/>
      <c r="WVB43"/>
      <c r="WVC43" s="124"/>
      <c r="WVD43"/>
      <c r="WVE43" s="124"/>
      <c r="WVF43"/>
      <c r="WVG43" s="124"/>
      <c r="WVH43"/>
      <c r="WVI43" s="124"/>
      <c r="WVJ43"/>
      <c r="WVK43" s="124"/>
      <c r="WVL43"/>
      <c r="WVM43" s="124"/>
      <c r="WVN43"/>
      <c r="WVO43" s="124"/>
      <c r="WVP43"/>
      <c r="WVQ43" s="124"/>
      <c r="WVR43"/>
      <c r="WVS43" s="124"/>
      <c r="WVT43"/>
      <c r="WVU43" s="124"/>
      <c r="WVV43"/>
      <c r="WVW43" s="124"/>
      <c r="WVX43"/>
      <c r="WVY43" s="124"/>
      <c r="WVZ43"/>
      <c r="WWA43" s="124"/>
      <c r="WWB43"/>
      <c r="WWC43" s="124"/>
      <c r="WWD43"/>
      <c r="WWE43" s="124"/>
      <c r="WWF43"/>
      <c r="WWG43" s="124"/>
      <c r="WWH43"/>
      <c r="WWI43" s="124"/>
      <c r="WWJ43"/>
      <c r="WWK43" s="124"/>
      <c r="WWL43"/>
      <c r="WWM43" s="124"/>
      <c r="WWN43"/>
      <c r="WWO43" s="124"/>
      <c r="WWP43"/>
      <c r="WWQ43" s="124"/>
      <c r="WWR43"/>
      <c r="WWS43" s="124"/>
      <c r="WWT43"/>
      <c r="WWU43" s="124"/>
      <c r="WWV43"/>
      <c r="WWW43" s="124"/>
      <c r="WWX43"/>
      <c r="WWY43" s="124"/>
      <c r="WWZ43"/>
      <c r="WXA43" s="124"/>
      <c r="WXB43"/>
      <c r="WXC43" s="124"/>
      <c r="WXD43"/>
      <c r="WXE43" s="124"/>
      <c r="WXF43"/>
      <c r="WXG43" s="124"/>
      <c r="WXH43"/>
      <c r="WXI43" s="124"/>
      <c r="WXJ43"/>
      <c r="WXK43" s="124"/>
      <c r="WXL43"/>
      <c r="WXM43" s="124"/>
      <c r="WXN43"/>
      <c r="WXO43" s="124"/>
      <c r="WXP43"/>
      <c r="WXQ43" s="124"/>
      <c r="WXR43"/>
      <c r="WXS43" s="124"/>
      <c r="WXT43"/>
      <c r="WXU43" s="124"/>
      <c r="WXV43"/>
      <c r="WXW43" s="124"/>
      <c r="WXX43"/>
      <c r="WXY43" s="124"/>
      <c r="WXZ43"/>
      <c r="WYA43" s="124"/>
      <c r="WYB43"/>
      <c r="WYC43" s="124"/>
      <c r="WYD43"/>
      <c r="WYE43" s="124"/>
      <c r="WYF43"/>
      <c r="WYG43" s="124"/>
      <c r="WYH43"/>
      <c r="WYI43" s="124"/>
      <c r="WYJ43"/>
      <c r="WYK43" s="124"/>
      <c r="WYL43"/>
      <c r="WYM43" s="124"/>
      <c r="WYN43"/>
      <c r="WYO43" s="124"/>
      <c r="WYP43"/>
      <c r="WYQ43" s="124"/>
      <c r="WYR43"/>
      <c r="WYS43" s="124"/>
      <c r="WYT43"/>
      <c r="WYU43" s="124"/>
      <c r="WYV43"/>
      <c r="WYW43" s="124"/>
      <c r="WYX43"/>
      <c r="WYY43" s="124"/>
      <c r="WYZ43"/>
      <c r="WZA43" s="124"/>
      <c r="WZB43"/>
      <c r="WZC43" s="124"/>
      <c r="WZD43"/>
      <c r="WZE43" s="124"/>
      <c r="WZF43"/>
      <c r="WZG43" s="124"/>
      <c r="WZH43"/>
      <c r="WZI43" s="124"/>
      <c r="WZJ43"/>
      <c r="WZK43" s="124"/>
      <c r="WZL43"/>
      <c r="WZM43" s="124"/>
      <c r="WZN43"/>
      <c r="WZO43" s="124"/>
      <c r="WZP43"/>
      <c r="WZQ43" s="124"/>
      <c r="WZR43"/>
      <c r="WZS43" s="124"/>
      <c r="WZT43"/>
      <c r="WZU43" s="124"/>
      <c r="WZV43"/>
      <c r="WZW43" s="124"/>
      <c r="WZX43"/>
      <c r="WZY43" s="124"/>
      <c r="WZZ43"/>
      <c r="XAA43" s="124"/>
      <c r="XAB43"/>
      <c r="XAC43" s="124"/>
      <c r="XAD43"/>
      <c r="XAE43" s="124"/>
      <c r="XAF43"/>
      <c r="XAG43" s="124"/>
      <c r="XAH43"/>
      <c r="XAI43" s="124"/>
      <c r="XAJ43"/>
      <c r="XAK43" s="124"/>
      <c r="XAL43"/>
      <c r="XAM43" s="124"/>
      <c r="XAN43"/>
      <c r="XAO43" s="124"/>
      <c r="XAP43"/>
      <c r="XAQ43" s="124"/>
      <c r="XAR43"/>
      <c r="XAS43" s="124"/>
      <c r="XAT43"/>
      <c r="XAU43" s="124"/>
      <c r="XAV43"/>
      <c r="XAW43" s="124"/>
      <c r="XAX43"/>
      <c r="XAY43" s="124"/>
      <c r="XAZ43"/>
      <c r="XBA43" s="124"/>
      <c r="XBB43"/>
      <c r="XBC43" s="124"/>
      <c r="XBD43"/>
      <c r="XBE43" s="124"/>
      <c r="XBF43"/>
      <c r="XBG43" s="124"/>
      <c r="XBH43"/>
      <c r="XBI43" s="124"/>
      <c r="XBJ43"/>
      <c r="XBK43" s="124"/>
      <c r="XBL43"/>
      <c r="XBM43" s="124"/>
      <c r="XBN43"/>
      <c r="XBO43" s="124"/>
      <c r="XBP43"/>
      <c r="XBQ43" s="124"/>
      <c r="XBR43"/>
      <c r="XBS43" s="124"/>
      <c r="XBT43"/>
      <c r="XBU43" s="124"/>
      <c r="XBV43"/>
      <c r="XBW43" s="124"/>
      <c r="XBX43"/>
      <c r="XBY43" s="124"/>
      <c r="XBZ43"/>
      <c r="XCA43" s="124"/>
      <c r="XCB43"/>
      <c r="XCC43" s="124"/>
      <c r="XCD43"/>
      <c r="XCE43" s="124"/>
      <c r="XCF43"/>
      <c r="XCG43" s="124"/>
      <c r="XCH43"/>
      <c r="XCI43" s="124"/>
      <c r="XCJ43"/>
      <c r="XCK43" s="124"/>
      <c r="XCL43"/>
      <c r="XCM43" s="124"/>
      <c r="XCN43"/>
      <c r="XCO43" s="124"/>
      <c r="XCP43"/>
      <c r="XCQ43" s="124"/>
      <c r="XCR43"/>
      <c r="XCS43" s="124"/>
      <c r="XCT43"/>
      <c r="XCU43" s="124"/>
      <c r="XCV43"/>
      <c r="XCW43" s="124"/>
      <c r="XCX43"/>
      <c r="XCY43" s="124"/>
      <c r="XCZ43"/>
      <c r="XDA43" s="124"/>
      <c r="XDB43"/>
      <c r="XDC43" s="124"/>
      <c r="XDD43"/>
      <c r="XDE43" s="124"/>
      <c r="XDF43"/>
      <c r="XDG43" s="124"/>
      <c r="XDH43"/>
      <c r="XDI43" s="124"/>
      <c r="XDJ43"/>
      <c r="XDK43" s="124"/>
      <c r="XDL43"/>
      <c r="XDM43" s="124"/>
      <c r="XDN43"/>
      <c r="XDO43" s="124"/>
      <c r="XDP43"/>
      <c r="XDQ43" s="124"/>
      <c r="XDR43"/>
      <c r="XDS43" s="124"/>
      <c r="XDT43"/>
      <c r="XDU43" s="124"/>
      <c r="XDV43"/>
      <c r="XDW43" s="124"/>
      <c r="XDX43"/>
      <c r="XDY43" s="124"/>
      <c r="XDZ43"/>
      <c r="XEA43" s="124"/>
      <c r="XEB43"/>
      <c r="XEC43" s="124"/>
      <c r="XED43"/>
      <c r="XEE43" s="124"/>
      <c r="XEF43"/>
      <c r="XEG43" s="124"/>
      <c r="XEH43"/>
      <c r="XEI43" s="124"/>
      <c r="XEJ43"/>
      <c r="XEK43" s="124"/>
      <c r="XEL43"/>
      <c r="XEM43" s="124"/>
      <c r="XEN43"/>
      <c r="XEO43" s="124"/>
      <c r="XEP43"/>
      <c r="XEQ43" s="124"/>
      <c r="XER43"/>
      <c r="XES43" s="124"/>
      <c r="XET43"/>
      <c r="XEU43" s="124"/>
      <c r="XEV43"/>
      <c r="XEW43" s="124"/>
      <c r="XEX43"/>
      <c r="XEY43" s="124"/>
      <c r="XEZ43"/>
      <c r="XFA43" s="124"/>
      <c r="XFB43"/>
      <c r="XFC43" s="124"/>
      <c r="XFD43"/>
    </row>
    <row r="44" spans="1:16384" s="7" customFormat="1" x14ac:dyDescent="0.4">
      <c r="A44" s="124" t="str">
        <f t="shared" si="0"/>
        <v>8. International livestock (ICF/USDA)</v>
      </c>
      <c r="B44" t="str">
        <f t="shared" si="0"/>
        <v>ICF: 2022 BAU Scenario</v>
      </c>
      <c r="C44" s="157">
        <f t="shared" si="1"/>
        <v>3.6907993979999998</v>
      </c>
      <c r="D44" t="s">
        <v>599</v>
      </c>
      <c r="E44" s="124"/>
      <c r="F44"/>
      <c r="G44" s="124"/>
      <c r="H44"/>
      <c r="I44" s="124"/>
      <c r="J44"/>
      <c r="K44" s="124"/>
      <c r="L44"/>
      <c r="M44" s="124"/>
      <c r="N44"/>
      <c r="O44" s="124"/>
      <c r="P44"/>
      <c r="Q44" s="124"/>
      <c r="R44"/>
      <c r="S44" s="124"/>
      <c r="T44"/>
      <c r="U44" s="124"/>
      <c r="V44"/>
      <c r="W44" s="124"/>
      <c r="X44"/>
      <c r="Y44" s="124"/>
      <c r="Z44"/>
      <c r="AA44" s="124"/>
      <c r="AB44"/>
      <c r="AC44" s="124"/>
      <c r="AD44"/>
      <c r="AE44" s="124"/>
      <c r="AF44"/>
      <c r="AG44" s="124"/>
      <c r="AH44"/>
      <c r="AI44" s="124"/>
      <c r="AJ44"/>
      <c r="AK44" s="124"/>
      <c r="AL44"/>
      <c r="AM44" s="124"/>
      <c r="AN44"/>
      <c r="AO44" s="124"/>
      <c r="AP44"/>
      <c r="AQ44" s="124"/>
      <c r="AR44"/>
      <c r="AS44" s="124"/>
      <c r="AT44"/>
      <c r="AU44" s="124"/>
      <c r="AV44"/>
      <c r="AW44" s="124"/>
      <c r="AX44"/>
      <c r="AY44" s="124"/>
      <c r="AZ44"/>
      <c r="BA44" s="124"/>
      <c r="BB44"/>
      <c r="BC44" s="124"/>
      <c r="BD44"/>
      <c r="BE44" s="124"/>
      <c r="BF44"/>
      <c r="BG44" s="124"/>
      <c r="BH44"/>
      <c r="BI44" s="124"/>
      <c r="BJ44"/>
      <c r="BK44" s="124"/>
      <c r="BL44"/>
      <c r="BM44" s="124"/>
      <c r="BN44"/>
      <c r="BO44" s="124"/>
      <c r="BP44"/>
      <c r="BQ44" s="124"/>
      <c r="BR44"/>
      <c r="BS44" s="124"/>
      <c r="BT44"/>
      <c r="BU44" s="124"/>
      <c r="BV44"/>
      <c r="BW44" s="124"/>
      <c r="BX44"/>
      <c r="BY44" s="124"/>
      <c r="BZ44"/>
      <c r="CA44" s="124"/>
      <c r="CB44"/>
      <c r="CC44" s="124"/>
      <c r="CD44"/>
      <c r="CE44" s="124"/>
      <c r="CF44"/>
      <c r="CG44" s="124"/>
      <c r="CH44"/>
      <c r="CI44" s="124"/>
      <c r="CJ44"/>
      <c r="CK44" s="124"/>
      <c r="CL44"/>
      <c r="CM44" s="124"/>
      <c r="CN44"/>
      <c r="CO44" s="124"/>
      <c r="CP44"/>
      <c r="CQ44" s="124"/>
      <c r="CR44"/>
      <c r="CS44" s="124"/>
      <c r="CT44"/>
      <c r="CU44" s="124"/>
      <c r="CV44"/>
      <c r="CW44" s="124"/>
      <c r="CX44"/>
      <c r="CY44" s="124"/>
      <c r="CZ44"/>
      <c r="DA44" s="124"/>
      <c r="DB44"/>
      <c r="DC44" s="124"/>
      <c r="DD44"/>
      <c r="DE44" s="124"/>
      <c r="DF44"/>
      <c r="DG44" s="124"/>
      <c r="DH44"/>
      <c r="DI44" s="124"/>
      <c r="DJ44"/>
      <c r="DK44" s="124"/>
      <c r="DL44"/>
      <c r="DM44" s="124"/>
      <c r="DN44"/>
      <c r="DO44" s="124"/>
      <c r="DP44"/>
      <c r="DQ44" s="124"/>
      <c r="DR44"/>
      <c r="DS44" s="124"/>
      <c r="DT44"/>
      <c r="DU44" s="124"/>
      <c r="DV44"/>
      <c r="DW44" s="124"/>
      <c r="DX44"/>
      <c r="DY44" s="124"/>
      <c r="DZ44"/>
      <c r="EA44" s="124"/>
      <c r="EB44"/>
      <c r="EC44" s="124"/>
      <c r="ED44"/>
      <c r="EE44" s="124"/>
      <c r="EF44"/>
      <c r="EG44" s="124"/>
      <c r="EH44"/>
      <c r="EI44" s="124"/>
      <c r="EJ44"/>
      <c r="EK44" s="124"/>
      <c r="EL44"/>
      <c r="EM44" s="124"/>
      <c r="EN44"/>
      <c r="EO44" s="124"/>
      <c r="EP44"/>
      <c r="EQ44" s="124"/>
      <c r="ER44"/>
      <c r="ES44" s="124"/>
      <c r="ET44"/>
      <c r="EU44" s="124"/>
      <c r="EV44"/>
      <c r="EW44" s="124"/>
      <c r="EX44"/>
      <c r="EY44" s="124"/>
      <c r="EZ44"/>
      <c r="FA44" s="124"/>
      <c r="FB44"/>
      <c r="FC44" s="124"/>
      <c r="FD44"/>
      <c r="FE44" s="124"/>
      <c r="FF44"/>
      <c r="FG44" s="124"/>
      <c r="FH44"/>
      <c r="FI44" s="124"/>
      <c r="FJ44"/>
      <c r="FK44" s="124"/>
      <c r="FL44"/>
      <c r="FM44" s="124"/>
      <c r="FN44"/>
      <c r="FO44" s="124"/>
      <c r="FP44"/>
      <c r="FQ44" s="124"/>
      <c r="FR44"/>
      <c r="FS44" s="124"/>
      <c r="FT44"/>
      <c r="FU44" s="124"/>
      <c r="FV44"/>
      <c r="FW44" s="124"/>
      <c r="FX44"/>
      <c r="FY44" s="124"/>
      <c r="FZ44"/>
      <c r="GA44" s="124"/>
      <c r="GB44"/>
      <c r="GC44" s="124"/>
      <c r="GD44"/>
      <c r="GE44" s="124"/>
      <c r="GF44"/>
      <c r="GG44" s="124"/>
      <c r="GH44"/>
      <c r="GI44" s="124"/>
      <c r="GJ44"/>
      <c r="GK44" s="124"/>
      <c r="GL44"/>
      <c r="GM44" s="124"/>
      <c r="GN44"/>
      <c r="GO44" s="124"/>
      <c r="GP44"/>
      <c r="GQ44" s="124"/>
      <c r="GR44"/>
      <c r="GS44" s="124"/>
      <c r="GT44"/>
      <c r="GU44" s="124"/>
      <c r="GV44"/>
      <c r="GW44" s="124"/>
      <c r="GX44"/>
      <c r="GY44" s="124"/>
      <c r="GZ44"/>
      <c r="HA44" s="124"/>
      <c r="HB44"/>
      <c r="HC44" s="124"/>
      <c r="HD44"/>
      <c r="HE44" s="124"/>
      <c r="HF44"/>
      <c r="HG44" s="124"/>
      <c r="HH44"/>
      <c r="HI44" s="124"/>
      <c r="HJ44"/>
      <c r="HK44" s="124"/>
      <c r="HL44"/>
      <c r="HM44" s="124"/>
      <c r="HN44"/>
      <c r="HO44" s="124"/>
      <c r="HP44"/>
      <c r="HQ44" s="124"/>
      <c r="HR44"/>
      <c r="HS44" s="124"/>
      <c r="HT44"/>
      <c r="HU44" s="124"/>
      <c r="HV44"/>
      <c r="HW44" s="124"/>
      <c r="HX44"/>
      <c r="HY44" s="124"/>
      <c r="HZ44"/>
      <c r="IA44" s="124"/>
      <c r="IB44"/>
      <c r="IC44" s="124"/>
      <c r="ID44"/>
      <c r="IE44" s="124"/>
      <c r="IF44"/>
      <c r="IG44" s="124"/>
      <c r="IH44"/>
      <c r="II44" s="124"/>
      <c r="IJ44"/>
      <c r="IK44" s="124"/>
      <c r="IL44"/>
      <c r="IM44" s="124"/>
      <c r="IN44"/>
      <c r="IO44" s="124"/>
      <c r="IP44"/>
      <c r="IQ44" s="124"/>
      <c r="IR44"/>
      <c r="IS44" s="124"/>
      <c r="IT44"/>
      <c r="IU44" s="124"/>
      <c r="IV44"/>
      <c r="IW44" s="124"/>
      <c r="IX44"/>
      <c r="IY44" s="124"/>
      <c r="IZ44"/>
      <c r="JA44" s="124"/>
      <c r="JB44"/>
      <c r="JC44" s="124"/>
      <c r="JD44"/>
      <c r="JE44" s="124"/>
      <c r="JF44"/>
      <c r="JG44" s="124"/>
      <c r="JH44"/>
      <c r="JI44" s="124"/>
      <c r="JJ44"/>
      <c r="JK44" s="124"/>
      <c r="JL44"/>
      <c r="JM44" s="124"/>
      <c r="JN44"/>
      <c r="JO44" s="124"/>
      <c r="JP44"/>
      <c r="JQ44" s="124"/>
      <c r="JR44"/>
      <c r="JS44" s="124"/>
      <c r="JT44"/>
      <c r="JU44" s="124"/>
      <c r="JV44"/>
      <c r="JW44" s="124"/>
      <c r="JX44"/>
      <c r="JY44" s="124"/>
      <c r="JZ44"/>
      <c r="KA44" s="124"/>
      <c r="KB44"/>
      <c r="KC44" s="124"/>
      <c r="KD44"/>
      <c r="KE44" s="124"/>
      <c r="KF44"/>
      <c r="KG44" s="124"/>
      <c r="KH44"/>
      <c r="KI44" s="124"/>
      <c r="KJ44"/>
      <c r="KK44" s="124"/>
      <c r="KL44"/>
      <c r="KM44" s="124"/>
      <c r="KN44"/>
      <c r="KO44" s="124"/>
      <c r="KP44"/>
      <c r="KQ44" s="124"/>
      <c r="KR44"/>
      <c r="KS44" s="124"/>
      <c r="KT44"/>
      <c r="KU44" s="124"/>
      <c r="KV44"/>
      <c r="KW44" s="124"/>
      <c r="KX44"/>
      <c r="KY44" s="124"/>
      <c r="KZ44"/>
      <c r="LA44" s="124"/>
      <c r="LB44"/>
      <c r="LC44" s="124"/>
      <c r="LD44"/>
      <c r="LE44" s="124"/>
      <c r="LF44"/>
      <c r="LG44" s="124"/>
      <c r="LH44"/>
      <c r="LI44" s="124"/>
      <c r="LJ44"/>
      <c r="LK44" s="124"/>
      <c r="LL44"/>
      <c r="LM44" s="124"/>
      <c r="LN44"/>
      <c r="LO44" s="124"/>
      <c r="LP44"/>
      <c r="LQ44" s="124"/>
      <c r="LR44"/>
      <c r="LS44" s="124"/>
      <c r="LT44"/>
      <c r="LU44" s="124"/>
      <c r="LV44"/>
      <c r="LW44" s="124"/>
      <c r="LX44"/>
      <c r="LY44" s="124"/>
      <c r="LZ44"/>
      <c r="MA44" s="124"/>
      <c r="MB44"/>
      <c r="MC44" s="124"/>
      <c r="MD44"/>
      <c r="ME44" s="124"/>
      <c r="MF44"/>
      <c r="MG44" s="124"/>
      <c r="MH44"/>
      <c r="MI44" s="124"/>
      <c r="MJ44"/>
      <c r="MK44" s="124"/>
      <c r="ML44"/>
      <c r="MM44" s="124"/>
      <c r="MN44"/>
      <c r="MO44" s="124"/>
      <c r="MP44"/>
      <c r="MQ44" s="124"/>
      <c r="MR44"/>
      <c r="MS44" s="124"/>
      <c r="MT44"/>
      <c r="MU44" s="124"/>
      <c r="MV44"/>
      <c r="MW44" s="124"/>
      <c r="MX44"/>
      <c r="MY44" s="124"/>
      <c r="MZ44"/>
      <c r="NA44" s="124"/>
      <c r="NB44"/>
      <c r="NC44" s="124"/>
      <c r="ND44"/>
      <c r="NE44" s="124"/>
      <c r="NF44"/>
      <c r="NG44" s="124"/>
      <c r="NH44"/>
      <c r="NI44" s="124"/>
      <c r="NJ44"/>
      <c r="NK44" s="124"/>
      <c r="NL44"/>
      <c r="NM44" s="124"/>
      <c r="NN44"/>
      <c r="NO44" s="124"/>
      <c r="NP44"/>
      <c r="NQ44" s="124"/>
      <c r="NR44"/>
      <c r="NS44" s="124"/>
      <c r="NT44"/>
      <c r="NU44" s="124"/>
      <c r="NV44"/>
      <c r="NW44" s="124"/>
      <c r="NX44"/>
      <c r="NY44" s="124"/>
      <c r="NZ44"/>
      <c r="OA44" s="124"/>
      <c r="OB44"/>
      <c r="OC44" s="124"/>
      <c r="OD44"/>
      <c r="OE44" s="124"/>
      <c r="OF44"/>
      <c r="OG44" s="124"/>
      <c r="OH44"/>
      <c r="OI44" s="124"/>
      <c r="OJ44"/>
      <c r="OK44" s="124"/>
      <c r="OL44"/>
      <c r="OM44" s="124"/>
      <c r="ON44"/>
      <c r="OO44" s="124"/>
      <c r="OP44"/>
      <c r="OQ44" s="124"/>
      <c r="OR44"/>
      <c r="OS44" s="124"/>
      <c r="OT44"/>
      <c r="OU44" s="124"/>
      <c r="OV44"/>
      <c r="OW44" s="124"/>
      <c r="OX44"/>
      <c r="OY44" s="124"/>
      <c r="OZ44"/>
      <c r="PA44" s="124"/>
      <c r="PB44"/>
      <c r="PC44" s="124"/>
      <c r="PD44"/>
      <c r="PE44" s="124"/>
      <c r="PF44"/>
      <c r="PG44" s="124"/>
      <c r="PH44"/>
      <c r="PI44" s="124"/>
      <c r="PJ44"/>
      <c r="PK44" s="124"/>
      <c r="PL44"/>
      <c r="PM44" s="124"/>
      <c r="PN44"/>
      <c r="PO44" s="124"/>
      <c r="PP44"/>
      <c r="PQ44" s="124"/>
      <c r="PR44"/>
      <c r="PS44" s="124"/>
      <c r="PT44"/>
      <c r="PU44" s="124"/>
      <c r="PV44"/>
      <c r="PW44" s="124"/>
      <c r="PX44"/>
      <c r="PY44" s="124"/>
      <c r="PZ44"/>
      <c r="QA44" s="124"/>
      <c r="QB44"/>
      <c r="QC44" s="124"/>
      <c r="QD44"/>
      <c r="QE44" s="124"/>
      <c r="QF44"/>
      <c r="QG44" s="124"/>
      <c r="QH44"/>
      <c r="QI44" s="124"/>
      <c r="QJ44"/>
      <c r="QK44" s="124"/>
      <c r="QL44"/>
      <c r="QM44" s="124"/>
      <c r="QN44"/>
      <c r="QO44" s="124"/>
      <c r="QP44"/>
      <c r="QQ44" s="124"/>
      <c r="QR44"/>
      <c r="QS44" s="124"/>
      <c r="QT44"/>
      <c r="QU44" s="124"/>
      <c r="QV44"/>
      <c r="QW44" s="124"/>
      <c r="QX44"/>
      <c r="QY44" s="124"/>
      <c r="QZ44"/>
      <c r="RA44" s="124"/>
      <c r="RB44"/>
      <c r="RC44" s="124"/>
      <c r="RD44"/>
      <c r="RE44" s="124"/>
      <c r="RF44"/>
      <c r="RG44" s="124"/>
      <c r="RH44"/>
      <c r="RI44" s="124"/>
      <c r="RJ44"/>
      <c r="RK44" s="124"/>
      <c r="RL44"/>
      <c r="RM44" s="124"/>
      <c r="RN44"/>
      <c r="RO44" s="124"/>
      <c r="RP44"/>
      <c r="RQ44" s="124"/>
      <c r="RR44"/>
      <c r="RS44" s="124"/>
      <c r="RT44"/>
      <c r="RU44" s="124"/>
      <c r="RV44"/>
      <c r="RW44" s="124"/>
      <c r="RX44"/>
      <c r="RY44" s="124"/>
      <c r="RZ44"/>
      <c r="SA44" s="124"/>
      <c r="SB44"/>
      <c r="SC44" s="124"/>
      <c r="SD44"/>
      <c r="SE44" s="124"/>
      <c r="SF44"/>
      <c r="SG44" s="124"/>
      <c r="SH44"/>
      <c r="SI44" s="124"/>
      <c r="SJ44"/>
      <c r="SK44" s="124"/>
      <c r="SL44"/>
      <c r="SM44" s="124"/>
      <c r="SN44"/>
      <c r="SO44" s="124"/>
      <c r="SP44"/>
      <c r="SQ44" s="124"/>
      <c r="SR44"/>
      <c r="SS44" s="124"/>
      <c r="ST44"/>
      <c r="SU44" s="124"/>
      <c r="SV44"/>
      <c r="SW44" s="124"/>
      <c r="SX44"/>
      <c r="SY44" s="124"/>
      <c r="SZ44"/>
      <c r="TA44" s="124"/>
      <c r="TB44"/>
      <c r="TC44" s="124"/>
      <c r="TD44"/>
      <c r="TE44" s="124"/>
      <c r="TF44"/>
      <c r="TG44" s="124"/>
      <c r="TH44"/>
      <c r="TI44" s="124"/>
      <c r="TJ44"/>
      <c r="TK44" s="124"/>
      <c r="TL44"/>
      <c r="TM44" s="124"/>
      <c r="TN44"/>
      <c r="TO44" s="124"/>
      <c r="TP44"/>
      <c r="TQ44" s="124"/>
      <c r="TR44"/>
      <c r="TS44" s="124"/>
      <c r="TT44"/>
      <c r="TU44" s="124"/>
      <c r="TV44"/>
      <c r="TW44" s="124"/>
      <c r="TX44"/>
      <c r="TY44" s="124"/>
      <c r="TZ44"/>
      <c r="UA44" s="124"/>
      <c r="UB44"/>
      <c r="UC44" s="124"/>
      <c r="UD44"/>
      <c r="UE44" s="124"/>
      <c r="UF44"/>
      <c r="UG44" s="124"/>
      <c r="UH44"/>
      <c r="UI44" s="124"/>
      <c r="UJ44"/>
      <c r="UK44" s="124"/>
      <c r="UL44"/>
      <c r="UM44" s="124"/>
      <c r="UN44"/>
      <c r="UO44" s="124"/>
      <c r="UP44"/>
      <c r="UQ44" s="124"/>
      <c r="UR44"/>
      <c r="US44" s="124"/>
      <c r="UT44"/>
      <c r="UU44" s="124"/>
      <c r="UV44"/>
      <c r="UW44" s="124"/>
      <c r="UX44"/>
      <c r="UY44" s="124"/>
      <c r="UZ44"/>
      <c r="VA44" s="124"/>
      <c r="VB44"/>
      <c r="VC44" s="124"/>
      <c r="VD44"/>
      <c r="VE44" s="124"/>
      <c r="VF44"/>
      <c r="VG44" s="124"/>
      <c r="VH44"/>
      <c r="VI44" s="124"/>
      <c r="VJ44"/>
      <c r="VK44" s="124"/>
      <c r="VL44"/>
      <c r="VM44" s="124"/>
      <c r="VN44"/>
      <c r="VO44" s="124"/>
      <c r="VP44"/>
      <c r="VQ44" s="124"/>
      <c r="VR44"/>
      <c r="VS44" s="124"/>
      <c r="VT44"/>
      <c r="VU44" s="124"/>
      <c r="VV44"/>
      <c r="VW44" s="124"/>
      <c r="VX44"/>
      <c r="VY44" s="124"/>
      <c r="VZ44"/>
      <c r="WA44" s="124"/>
      <c r="WB44"/>
      <c r="WC44" s="124"/>
      <c r="WD44"/>
      <c r="WE44" s="124"/>
      <c r="WF44"/>
      <c r="WG44" s="124"/>
      <c r="WH44"/>
      <c r="WI44" s="124"/>
      <c r="WJ44"/>
      <c r="WK44" s="124"/>
      <c r="WL44"/>
      <c r="WM44" s="124"/>
      <c r="WN44"/>
      <c r="WO44" s="124"/>
      <c r="WP44"/>
      <c r="WQ44" s="124"/>
      <c r="WR44"/>
      <c r="WS44" s="124"/>
      <c r="WT44"/>
      <c r="WU44" s="124"/>
      <c r="WV44"/>
      <c r="WW44" s="124"/>
      <c r="WX44"/>
      <c r="WY44" s="124"/>
      <c r="WZ44"/>
      <c r="XA44" s="124"/>
      <c r="XB44"/>
      <c r="XC44" s="124"/>
      <c r="XD44"/>
      <c r="XE44" s="124"/>
      <c r="XF44"/>
      <c r="XG44" s="124"/>
      <c r="XH44"/>
      <c r="XI44" s="124"/>
      <c r="XJ44"/>
      <c r="XK44" s="124"/>
      <c r="XL44"/>
      <c r="XM44" s="124"/>
      <c r="XN44"/>
      <c r="XO44" s="124"/>
      <c r="XP44"/>
      <c r="XQ44" s="124"/>
      <c r="XR44"/>
      <c r="XS44" s="124"/>
      <c r="XT44"/>
      <c r="XU44" s="124"/>
      <c r="XV44"/>
      <c r="XW44" s="124"/>
      <c r="XX44"/>
      <c r="XY44" s="124"/>
      <c r="XZ44"/>
      <c r="YA44" s="124"/>
      <c r="YB44"/>
      <c r="YC44" s="124"/>
      <c r="YD44"/>
      <c r="YE44" s="124"/>
      <c r="YF44"/>
      <c r="YG44" s="124"/>
      <c r="YH44"/>
      <c r="YI44" s="124"/>
      <c r="YJ44"/>
      <c r="YK44" s="124"/>
      <c r="YL44"/>
      <c r="YM44" s="124"/>
      <c r="YN44"/>
      <c r="YO44" s="124"/>
      <c r="YP44"/>
      <c r="YQ44" s="124"/>
      <c r="YR44"/>
      <c r="YS44" s="124"/>
      <c r="YT44"/>
      <c r="YU44" s="124"/>
      <c r="YV44"/>
      <c r="YW44" s="124"/>
      <c r="YX44"/>
      <c r="YY44" s="124"/>
      <c r="YZ44"/>
      <c r="ZA44" s="124"/>
      <c r="ZB44"/>
      <c r="ZC44" s="124"/>
      <c r="ZD44"/>
      <c r="ZE44" s="124"/>
      <c r="ZF44"/>
      <c r="ZG44" s="124"/>
      <c r="ZH44"/>
      <c r="ZI44" s="124"/>
      <c r="ZJ44"/>
      <c r="ZK44" s="124"/>
      <c r="ZL44"/>
      <c r="ZM44" s="124"/>
      <c r="ZN44"/>
      <c r="ZO44" s="124"/>
      <c r="ZP44"/>
      <c r="ZQ44" s="124"/>
      <c r="ZR44"/>
      <c r="ZS44" s="124"/>
      <c r="ZT44"/>
      <c r="ZU44" s="124"/>
      <c r="ZV44"/>
      <c r="ZW44" s="124"/>
      <c r="ZX44"/>
      <c r="ZY44" s="124"/>
      <c r="ZZ44"/>
      <c r="AAA44" s="124"/>
      <c r="AAB44"/>
      <c r="AAC44" s="124"/>
      <c r="AAD44"/>
      <c r="AAE44" s="124"/>
      <c r="AAF44"/>
      <c r="AAG44" s="124"/>
      <c r="AAH44"/>
      <c r="AAI44" s="124"/>
      <c r="AAJ44"/>
      <c r="AAK44" s="124"/>
      <c r="AAL44"/>
      <c r="AAM44" s="124"/>
      <c r="AAN44"/>
      <c r="AAO44" s="124"/>
      <c r="AAP44"/>
      <c r="AAQ44" s="124"/>
      <c r="AAR44"/>
      <c r="AAS44" s="124"/>
      <c r="AAT44"/>
      <c r="AAU44" s="124"/>
      <c r="AAV44"/>
      <c r="AAW44" s="124"/>
      <c r="AAX44"/>
      <c r="AAY44" s="124"/>
      <c r="AAZ44"/>
      <c r="ABA44" s="124"/>
      <c r="ABB44"/>
      <c r="ABC44" s="124"/>
      <c r="ABD44"/>
      <c r="ABE44" s="124"/>
      <c r="ABF44"/>
      <c r="ABG44" s="124"/>
      <c r="ABH44"/>
      <c r="ABI44" s="124"/>
      <c r="ABJ44"/>
      <c r="ABK44" s="124"/>
      <c r="ABL44"/>
      <c r="ABM44" s="124"/>
      <c r="ABN44"/>
      <c r="ABO44" s="124"/>
      <c r="ABP44"/>
      <c r="ABQ44" s="124"/>
      <c r="ABR44"/>
      <c r="ABS44" s="124"/>
      <c r="ABT44"/>
      <c r="ABU44" s="124"/>
      <c r="ABV44"/>
      <c r="ABW44" s="124"/>
      <c r="ABX44"/>
      <c r="ABY44" s="124"/>
      <c r="ABZ44"/>
      <c r="ACA44" s="124"/>
      <c r="ACB44"/>
      <c r="ACC44" s="124"/>
      <c r="ACD44"/>
      <c r="ACE44" s="124"/>
      <c r="ACF44"/>
      <c r="ACG44" s="124"/>
      <c r="ACH44"/>
      <c r="ACI44" s="124"/>
      <c r="ACJ44"/>
      <c r="ACK44" s="124"/>
      <c r="ACL44"/>
      <c r="ACM44" s="124"/>
      <c r="ACN44"/>
      <c r="ACO44" s="124"/>
      <c r="ACP44"/>
      <c r="ACQ44" s="124"/>
      <c r="ACR44"/>
      <c r="ACS44" s="124"/>
      <c r="ACT44"/>
      <c r="ACU44" s="124"/>
      <c r="ACV44"/>
      <c r="ACW44" s="124"/>
      <c r="ACX44"/>
      <c r="ACY44" s="124"/>
      <c r="ACZ44"/>
      <c r="ADA44" s="124"/>
      <c r="ADB44"/>
      <c r="ADC44" s="124"/>
      <c r="ADD44"/>
      <c r="ADE44" s="124"/>
      <c r="ADF44"/>
      <c r="ADG44" s="124"/>
      <c r="ADH44"/>
      <c r="ADI44" s="124"/>
      <c r="ADJ44"/>
      <c r="ADK44" s="124"/>
      <c r="ADL44"/>
      <c r="ADM44" s="124"/>
      <c r="ADN44"/>
      <c r="ADO44" s="124"/>
      <c r="ADP44"/>
      <c r="ADQ44" s="124"/>
      <c r="ADR44"/>
      <c r="ADS44" s="124"/>
      <c r="ADT44"/>
      <c r="ADU44" s="124"/>
      <c r="ADV44"/>
      <c r="ADW44" s="124"/>
      <c r="ADX44"/>
      <c r="ADY44" s="124"/>
      <c r="ADZ44"/>
      <c r="AEA44" s="124"/>
      <c r="AEB44"/>
      <c r="AEC44" s="124"/>
      <c r="AED44"/>
      <c r="AEE44" s="124"/>
      <c r="AEF44"/>
      <c r="AEG44" s="124"/>
      <c r="AEH44"/>
      <c r="AEI44" s="124"/>
      <c r="AEJ44"/>
      <c r="AEK44" s="124"/>
      <c r="AEL44"/>
      <c r="AEM44" s="124"/>
      <c r="AEN44"/>
      <c r="AEO44" s="124"/>
      <c r="AEP44"/>
      <c r="AEQ44" s="124"/>
      <c r="AER44"/>
      <c r="AES44" s="124"/>
      <c r="AET44"/>
      <c r="AEU44" s="124"/>
      <c r="AEV44"/>
      <c r="AEW44" s="124"/>
      <c r="AEX44"/>
      <c r="AEY44" s="124"/>
      <c r="AEZ44"/>
      <c r="AFA44" s="124"/>
      <c r="AFB44"/>
      <c r="AFC44" s="124"/>
      <c r="AFD44"/>
      <c r="AFE44" s="124"/>
      <c r="AFF44"/>
      <c r="AFG44" s="124"/>
      <c r="AFH44"/>
      <c r="AFI44" s="124"/>
      <c r="AFJ44"/>
      <c r="AFK44" s="124"/>
      <c r="AFL44"/>
      <c r="AFM44" s="124"/>
      <c r="AFN44"/>
      <c r="AFO44" s="124"/>
      <c r="AFP44"/>
      <c r="AFQ44" s="124"/>
      <c r="AFR44"/>
      <c r="AFS44" s="124"/>
      <c r="AFT44"/>
      <c r="AFU44" s="124"/>
      <c r="AFV44"/>
      <c r="AFW44" s="124"/>
      <c r="AFX44"/>
      <c r="AFY44" s="124"/>
      <c r="AFZ44"/>
      <c r="AGA44" s="124"/>
      <c r="AGB44"/>
      <c r="AGC44" s="124"/>
      <c r="AGD44"/>
      <c r="AGE44" s="124"/>
      <c r="AGF44"/>
      <c r="AGG44" s="124"/>
      <c r="AGH44"/>
      <c r="AGI44" s="124"/>
      <c r="AGJ44"/>
      <c r="AGK44" s="124"/>
      <c r="AGL44"/>
      <c r="AGM44" s="124"/>
      <c r="AGN44"/>
      <c r="AGO44" s="124"/>
      <c r="AGP44"/>
      <c r="AGQ44" s="124"/>
      <c r="AGR44"/>
      <c r="AGS44" s="124"/>
      <c r="AGT44"/>
      <c r="AGU44" s="124"/>
      <c r="AGV44"/>
      <c r="AGW44" s="124"/>
      <c r="AGX44"/>
      <c r="AGY44" s="124"/>
      <c r="AGZ44"/>
      <c r="AHA44" s="124"/>
      <c r="AHB44"/>
      <c r="AHC44" s="124"/>
      <c r="AHD44"/>
      <c r="AHE44" s="124"/>
      <c r="AHF44"/>
      <c r="AHG44" s="124"/>
      <c r="AHH44"/>
      <c r="AHI44" s="124"/>
      <c r="AHJ44"/>
      <c r="AHK44" s="124"/>
      <c r="AHL44"/>
      <c r="AHM44" s="124"/>
      <c r="AHN44"/>
      <c r="AHO44" s="124"/>
      <c r="AHP44"/>
      <c r="AHQ44" s="124"/>
      <c r="AHR44"/>
      <c r="AHS44" s="124"/>
      <c r="AHT44"/>
      <c r="AHU44" s="124"/>
      <c r="AHV44"/>
      <c r="AHW44" s="124"/>
      <c r="AHX44"/>
      <c r="AHY44" s="124"/>
      <c r="AHZ44"/>
      <c r="AIA44" s="124"/>
      <c r="AIB44"/>
      <c r="AIC44" s="124"/>
      <c r="AID44"/>
      <c r="AIE44" s="124"/>
      <c r="AIF44"/>
      <c r="AIG44" s="124"/>
      <c r="AIH44"/>
      <c r="AII44" s="124"/>
      <c r="AIJ44"/>
      <c r="AIK44" s="124"/>
      <c r="AIL44"/>
      <c r="AIM44" s="124"/>
      <c r="AIN44"/>
      <c r="AIO44" s="124"/>
      <c r="AIP44"/>
      <c r="AIQ44" s="124"/>
      <c r="AIR44"/>
      <c r="AIS44" s="124"/>
      <c r="AIT44"/>
      <c r="AIU44" s="124"/>
      <c r="AIV44"/>
      <c r="AIW44" s="124"/>
      <c r="AIX44"/>
      <c r="AIY44" s="124"/>
      <c r="AIZ44"/>
      <c r="AJA44" s="124"/>
      <c r="AJB44"/>
      <c r="AJC44" s="124"/>
      <c r="AJD44"/>
      <c r="AJE44" s="124"/>
      <c r="AJF44"/>
      <c r="AJG44" s="124"/>
      <c r="AJH44"/>
      <c r="AJI44" s="124"/>
      <c r="AJJ44"/>
      <c r="AJK44" s="124"/>
      <c r="AJL44"/>
      <c r="AJM44" s="124"/>
      <c r="AJN44"/>
      <c r="AJO44" s="124"/>
      <c r="AJP44"/>
      <c r="AJQ44" s="124"/>
      <c r="AJR44"/>
      <c r="AJS44" s="124"/>
      <c r="AJT44"/>
      <c r="AJU44" s="124"/>
      <c r="AJV44"/>
      <c r="AJW44" s="124"/>
      <c r="AJX44"/>
      <c r="AJY44" s="124"/>
      <c r="AJZ44"/>
      <c r="AKA44" s="124"/>
      <c r="AKB44"/>
      <c r="AKC44" s="124"/>
      <c r="AKD44"/>
      <c r="AKE44" s="124"/>
      <c r="AKF44"/>
      <c r="AKG44" s="124"/>
      <c r="AKH44"/>
      <c r="AKI44" s="124"/>
      <c r="AKJ44"/>
      <c r="AKK44" s="124"/>
      <c r="AKL44"/>
      <c r="AKM44" s="124"/>
      <c r="AKN44"/>
      <c r="AKO44" s="124"/>
      <c r="AKP44"/>
      <c r="AKQ44" s="124"/>
      <c r="AKR44"/>
      <c r="AKS44" s="124"/>
      <c r="AKT44"/>
      <c r="AKU44" s="124"/>
      <c r="AKV44"/>
      <c r="AKW44" s="124"/>
      <c r="AKX44"/>
      <c r="AKY44" s="124"/>
      <c r="AKZ44"/>
      <c r="ALA44" s="124"/>
      <c r="ALB44"/>
      <c r="ALC44" s="124"/>
      <c r="ALD44"/>
      <c r="ALE44" s="124"/>
      <c r="ALF44"/>
      <c r="ALG44" s="124"/>
      <c r="ALH44"/>
      <c r="ALI44" s="124"/>
      <c r="ALJ44"/>
      <c r="ALK44" s="124"/>
      <c r="ALL44"/>
      <c r="ALM44" s="124"/>
      <c r="ALN44"/>
      <c r="ALO44" s="124"/>
      <c r="ALP44"/>
      <c r="ALQ44" s="124"/>
      <c r="ALR44"/>
      <c r="ALS44" s="124"/>
      <c r="ALT44"/>
      <c r="ALU44" s="124"/>
      <c r="ALV44"/>
      <c r="ALW44" s="124"/>
      <c r="ALX44"/>
      <c r="ALY44" s="124"/>
      <c r="ALZ44"/>
      <c r="AMA44" s="124"/>
      <c r="AMB44"/>
      <c r="AMC44" s="124"/>
      <c r="AMD44"/>
      <c r="AME44" s="124"/>
      <c r="AMF44"/>
      <c r="AMG44" s="124"/>
      <c r="AMH44"/>
      <c r="AMI44" s="124"/>
      <c r="AMJ44"/>
      <c r="AMK44" s="124"/>
      <c r="AML44"/>
      <c r="AMM44" s="124"/>
      <c r="AMN44"/>
      <c r="AMO44" s="124"/>
      <c r="AMP44"/>
      <c r="AMQ44" s="124"/>
      <c r="AMR44"/>
      <c r="AMS44" s="124"/>
      <c r="AMT44"/>
      <c r="AMU44" s="124"/>
      <c r="AMV44"/>
      <c r="AMW44" s="124"/>
      <c r="AMX44"/>
      <c r="AMY44" s="124"/>
      <c r="AMZ44"/>
      <c r="ANA44" s="124"/>
      <c r="ANB44"/>
      <c r="ANC44" s="124"/>
      <c r="AND44"/>
      <c r="ANE44" s="124"/>
      <c r="ANF44"/>
      <c r="ANG44" s="124"/>
      <c r="ANH44"/>
      <c r="ANI44" s="124"/>
      <c r="ANJ44"/>
      <c r="ANK44" s="124"/>
      <c r="ANL44"/>
      <c r="ANM44" s="124"/>
      <c r="ANN44"/>
      <c r="ANO44" s="124"/>
      <c r="ANP44"/>
      <c r="ANQ44" s="124"/>
      <c r="ANR44"/>
      <c r="ANS44" s="124"/>
      <c r="ANT44"/>
      <c r="ANU44" s="124"/>
      <c r="ANV44"/>
      <c r="ANW44" s="124"/>
      <c r="ANX44"/>
      <c r="ANY44" s="124"/>
      <c r="ANZ44"/>
      <c r="AOA44" s="124"/>
      <c r="AOB44"/>
      <c r="AOC44" s="124"/>
      <c r="AOD44"/>
      <c r="AOE44" s="124"/>
      <c r="AOF44"/>
      <c r="AOG44" s="124"/>
      <c r="AOH44"/>
      <c r="AOI44" s="124"/>
      <c r="AOJ44"/>
      <c r="AOK44" s="124"/>
      <c r="AOL44"/>
      <c r="AOM44" s="124"/>
      <c r="AON44"/>
      <c r="AOO44" s="124"/>
      <c r="AOP44"/>
      <c r="AOQ44" s="124"/>
      <c r="AOR44"/>
      <c r="AOS44" s="124"/>
      <c r="AOT44"/>
      <c r="AOU44" s="124"/>
      <c r="AOV44"/>
      <c r="AOW44" s="124"/>
      <c r="AOX44"/>
      <c r="AOY44" s="124"/>
      <c r="AOZ44"/>
      <c r="APA44" s="124"/>
      <c r="APB44"/>
      <c r="APC44" s="124"/>
      <c r="APD44"/>
      <c r="APE44" s="124"/>
      <c r="APF44"/>
      <c r="APG44" s="124"/>
      <c r="APH44"/>
      <c r="API44" s="124"/>
      <c r="APJ44"/>
      <c r="APK44" s="124"/>
      <c r="APL44"/>
      <c r="APM44" s="124"/>
      <c r="APN44"/>
      <c r="APO44" s="124"/>
      <c r="APP44"/>
      <c r="APQ44" s="124"/>
      <c r="APR44"/>
      <c r="APS44" s="124"/>
      <c r="APT44"/>
      <c r="APU44" s="124"/>
      <c r="APV44"/>
      <c r="APW44" s="124"/>
      <c r="APX44"/>
      <c r="APY44" s="124"/>
      <c r="APZ44"/>
      <c r="AQA44" s="124"/>
      <c r="AQB44"/>
      <c r="AQC44" s="124"/>
      <c r="AQD44"/>
      <c r="AQE44" s="124"/>
      <c r="AQF44"/>
      <c r="AQG44" s="124"/>
      <c r="AQH44"/>
      <c r="AQI44" s="124"/>
      <c r="AQJ44"/>
      <c r="AQK44" s="124"/>
      <c r="AQL44"/>
      <c r="AQM44" s="124"/>
      <c r="AQN44"/>
      <c r="AQO44" s="124"/>
      <c r="AQP44"/>
      <c r="AQQ44" s="124"/>
      <c r="AQR44"/>
      <c r="AQS44" s="124"/>
      <c r="AQT44"/>
      <c r="AQU44" s="124"/>
      <c r="AQV44"/>
      <c r="AQW44" s="124"/>
      <c r="AQX44"/>
      <c r="AQY44" s="124"/>
      <c r="AQZ44"/>
      <c r="ARA44" s="124"/>
      <c r="ARB44"/>
      <c r="ARC44" s="124"/>
      <c r="ARD44"/>
      <c r="ARE44" s="124"/>
      <c r="ARF44"/>
      <c r="ARG44" s="124"/>
      <c r="ARH44"/>
      <c r="ARI44" s="124"/>
      <c r="ARJ44"/>
      <c r="ARK44" s="124"/>
      <c r="ARL44"/>
      <c r="ARM44" s="124"/>
      <c r="ARN44"/>
      <c r="ARO44" s="124"/>
      <c r="ARP44"/>
      <c r="ARQ44" s="124"/>
      <c r="ARR44"/>
      <c r="ARS44" s="124"/>
      <c r="ART44"/>
      <c r="ARU44" s="124"/>
      <c r="ARV44"/>
      <c r="ARW44" s="124"/>
      <c r="ARX44"/>
      <c r="ARY44" s="124"/>
      <c r="ARZ44"/>
      <c r="ASA44" s="124"/>
      <c r="ASB44"/>
      <c r="ASC44" s="124"/>
      <c r="ASD44"/>
      <c r="ASE44" s="124"/>
      <c r="ASF44"/>
      <c r="ASG44" s="124"/>
      <c r="ASH44"/>
      <c r="ASI44" s="124"/>
      <c r="ASJ44"/>
      <c r="ASK44" s="124"/>
      <c r="ASL44"/>
      <c r="ASM44" s="124"/>
      <c r="ASN44"/>
      <c r="ASO44" s="124"/>
      <c r="ASP44"/>
      <c r="ASQ44" s="124"/>
      <c r="ASR44"/>
      <c r="ASS44" s="124"/>
      <c r="AST44"/>
      <c r="ASU44" s="124"/>
      <c r="ASV44"/>
      <c r="ASW44" s="124"/>
      <c r="ASX44"/>
      <c r="ASY44" s="124"/>
      <c r="ASZ44"/>
      <c r="ATA44" s="124"/>
      <c r="ATB44"/>
      <c r="ATC44" s="124"/>
      <c r="ATD44"/>
      <c r="ATE44" s="124"/>
      <c r="ATF44"/>
      <c r="ATG44" s="124"/>
      <c r="ATH44"/>
      <c r="ATI44" s="124"/>
      <c r="ATJ44"/>
      <c r="ATK44" s="124"/>
      <c r="ATL44"/>
      <c r="ATM44" s="124"/>
      <c r="ATN44"/>
      <c r="ATO44" s="124"/>
      <c r="ATP44"/>
      <c r="ATQ44" s="124"/>
      <c r="ATR44"/>
      <c r="ATS44" s="124"/>
      <c r="ATT44"/>
      <c r="ATU44" s="124"/>
      <c r="ATV44"/>
      <c r="ATW44" s="124"/>
      <c r="ATX44"/>
      <c r="ATY44" s="124"/>
      <c r="ATZ44"/>
      <c r="AUA44" s="124"/>
      <c r="AUB44"/>
      <c r="AUC44" s="124"/>
      <c r="AUD44"/>
      <c r="AUE44" s="124"/>
      <c r="AUF44"/>
      <c r="AUG44" s="124"/>
      <c r="AUH44"/>
      <c r="AUI44" s="124"/>
      <c r="AUJ44"/>
      <c r="AUK44" s="124"/>
      <c r="AUL44"/>
      <c r="AUM44" s="124"/>
      <c r="AUN44"/>
      <c r="AUO44" s="124"/>
      <c r="AUP44"/>
      <c r="AUQ44" s="124"/>
      <c r="AUR44"/>
      <c r="AUS44" s="124"/>
      <c r="AUT44"/>
      <c r="AUU44" s="124"/>
      <c r="AUV44"/>
      <c r="AUW44" s="124"/>
      <c r="AUX44"/>
      <c r="AUY44" s="124"/>
      <c r="AUZ44"/>
      <c r="AVA44" s="124"/>
      <c r="AVB44"/>
      <c r="AVC44" s="124"/>
      <c r="AVD44"/>
      <c r="AVE44" s="124"/>
      <c r="AVF44"/>
      <c r="AVG44" s="124"/>
      <c r="AVH44"/>
      <c r="AVI44" s="124"/>
      <c r="AVJ44"/>
      <c r="AVK44" s="124"/>
      <c r="AVL44"/>
      <c r="AVM44" s="124"/>
      <c r="AVN44"/>
      <c r="AVO44" s="124"/>
      <c r="AVP44"/>
      <c r="AVQ44" s="124"/>
      <c r="AVR44"/>
      <c r="AVS44" s="124"/>
      <c r="AVT44"/>
      <c r="AVU44" s="124"/>
      <c r="AVV44"/>
      <c r="AVW44" s="124"/>
      <c r="AVX44"/>
      <c r="AVY44" s="124"/>
      <c r="AVZ44"/>
      <c r="AWA44" s="124"/>
      <c r="AWB44"/>
      <c r="AWC44" s="124"/>
      <c r="AWD44"/>
      <c r="AWE44" s="124"/>
      <c r="AWF44"/>
      <c r="AWG44" s="124"/>
      <c r="AWH44"/>
      <c r="AWI44" s="124"/>
      <c r="AWJ44"/>
      <c r="AWK44" s="124"/>
      <c r="AWL44"/>
      <c r="AWM44" s="124"/>
      <c r="AWN44"/>
      <c r="AWO44" s="124"/>
      <c r="AWP44"/>
      <c r="AWQ44" s="124"/>
      <c r="AWR44"/>
      <c r="AWS44" s="124"/>
      <c r="AWT44"/>
      <c r="AWU44" s="124"/>
      <c r="AWV44"/>
      <c r="AWW44" s="124"/>
      <c r="AWX44"/>
      <c r="AWY44" s="124"/>
      <c r="AWZ44"/>
      <c r="AXA44" s="124"/>
      <c r="AXB44"/>
      <c r="AXC44" s="124"/>
      <c r="AXD44"/>
      <c r="AXE44" s="124"/>
      <c r="AXF44"/>
      <c r="AXG44" s="124"/>
      <c r="AXH44"/>
      <c r="AXI44" s="124"/>
      <c r="AXJ44"/>
      <c r="AXK44" s="124"/>
      <c r="AXL44"/>
      <c r="AXM44" s="124"/>
      <c r="AXN44"/>
      <c r="AXO44" s="124"/>
      <c r="AXP44"/>
      <c r="AXQ44" s="124"/>
      <c r="AXR44"/>
      <c r="AXS44" s="124"/>
      <c r="AXT44"/>
      <c r="AXU44" s="124"/>
      <c r="AXV44"/>
      <c r="AXW44" s="124"/>
      <c r="AXX44"/>
      <c r="AXY44" s="124"/>
      <c r="AXZ44"/>
      <c r="AYA44" s="124"/>
      <c r="AYB44"/>
      <c r="AYC44" s="124"/>
      <c r="AYD44"/>
      <c r="AYE44" s="124"/>
      <c r="AYF44"/>
      <c r="AYG44" s="124"/>
      <c r="AYH44"/>
      <c r="AYI44" s="124"/>
      <c r="AYJ44"/>
      <c r="AYK44" s="124"/>
      <c r="AYL44"/>
      <c r="AYM44" s="124"/>
      <c r="AYN44"/>
      <c r="AYO44" s="124"/>
      <c r="AYP44"/>
      <c r="AYQ44" s="124"/>
      <c r="AYR44"/>
      <c r="AYS44" s="124"/>
      <c r="AYT44"/>
      <c r="AYU44" s="124"/>
      <c r="AYV44"/>
      <c r="AYW44" s="124"/>
      <c r="AYX44"/>
      <c r="AYY44" s="124"/>
      <c r="AYZ44"/>
      <c r="AZA44" s="124"/>
      <c r="AZB44"/>
      <c r="AZC44" s="124"/>
      <c r="AZD44"/>
      <c r="AZE44" s="124"/>
      <c r="AZF44"/>
      <c r="AZG44" s="124"/>
      <c r="AZH44"/>
      <c r="AZI44" s="124"/>
      <c r="AZJ44"/>
      <c r="AZK44" s="124"/>
      <c r="AZL44"/>
      <c r="AZM44" s="124"/>
      <c r="AZN44"/>
      <c r="AZO44" s="124"/>
      <c r="AZP44"/>
      <c r="AZQ44" s="124"/>
      <c r="AZR44"/>
      <c r="AZS44" s="124"/>
      <c r="AZT44"/>
      <c r="AZU44" s="124"/>
      <c r="AZV44"/>
      <c r="AZW44" s="124"/>
      <c r="AZX44"/>
      <c r="AZY44" s="124"/>
      <c r="AZZ44"/>
      <c r="BAA44" s="124"/>
      <c r="BAB44"/>
      <c r="BAC44" s="124"/>
      <c r="BAD44"/>
      <c r="BAE44" s="124"/>
      <c r="BAF44"/>
      <c r="BAG44" s="124"/>
      <c r="BAH44"/>
      <c r="BAI44" s="124"/>
      <c r="BAJ44"/>
      <c r="BAK44" s="124"/>
      <c r="BAL44"/>
      <c r="BAM44" s="124"/>
      <c r="BAN44"/>
      <c r="BAO44" s="124"/>
      <c r="BAP44"/>
      <c r="BAQ44" s="124"/>
      <c r="BAR44"/>
      <c r="BAS44" s="124"/>
      <c r="BAT44"/>
      <c r="BAU44" s="124"/>
      <c r="BAV44"/>
      <c r="BAW44" s="124"/>
      <c r="BAX44"/>
      <c r="BAY44" s="124"/>
      <c r="BAZ44"/>
      <c r="BBA44" s="124"/>
      <c r="BBB44"/>
      <c r="BBC44" s="124"/>
      <c r="BBD44"/>
      <c r="BBE44" s="124"/>
      <c r="BBF44"/>
      <c r="BBG44" s="124"/>
      <c r="BBH44"/>
      <c r="BBI44" s="124"/>
      <c r="BBJ44"/>
      <c r="BBK44" s="124"/>
      <c r="BBL44"/>
      <c r="BBM44" s="124"/>
      <c r="BBN44"/>
      <c r="BBO44" s="124"/>
      <c r="BBP44"/>
      <c r="BBQ44" s="124"/>
      <c r="BBR44"/>
      <c r="BBS44" s="124"/>
      <c r="BBT44"/>
      <c r="BBU44" s="124"/>
      <c r="BBV44"/>
      <c r="BBW44" s="124"/>
      <c r="BBX44"/>
      <c r="BBY44" s="124"/>
      <c r="BBZ44"/>
      <c r="BCA44" s="124"/>
      <c r="BCB44"/>
      <c r="BCC44" s="124"/>
      <c r="BCD44"/>
      <c r="BCE44" s="124"/>
      <c r="BCF44"/>
      <c r="BCG44" s="124"/>
      <c r="BCH44"/>
      <c r="BCI44" s="124"/>
      <c r="BCJ44"/>
      <c r="BCK44" s="124"/>
      <c r="BCL44"/>
      <c r="BCM44" s="124"/>
      <c r="BCN44"/>
      <c r="BCO44" s="124"/>
      <c r="BCP44"/>
      <c r="BCQ44" s="124"/>
      <c r="BCR44"/>
      <c r="BCS44" s="124"/>
      <c r="BCT44"/>
      <c r="BCU44" s="124"/>
      <c r="BCV44"/>
      <c r="BCW44" s="124"/>
      <c r="BCX44"/>
      <c r="BCY44" s="124"/>
      <c r="BCZ44"/>
      <c r="BDA44" s="124"/>
      <c r="BDB44"/>
      <c r="BDC44" s="124"/>
      <c r="BDD44"/>
      <c r="BDE44" s="124"/>
      <c r="BDF44"/>
      <c r="BDG44" s="124"/>
      <c r="BDH44"/>
      <c r="BDI44" s="124"/>
      <c r="BDJ44"/>
      <c r="BDK44" s="124"/>
      <c r="BDL44"/>
      <c r="BDM44" s="124"/>
      <c r="BDN44"/>
      <c r="BDO44" s="124"/>
      <c r="BDP44"/>
      <c r="BDQ44" s="124"/>
      <c r="BDR44"/>
      <c r="BDS44" s="124"/>
      <c r="BDT44"/>
      <c r="BDU44" s="124"/>
      <c r="BDV44"/>
      <c r="BDW44" s="124"/>
      <c r="BDX44"/>
      <c r="BDY44" s="124"/>
      <c r="BDZ44"/>
      <c r="BEA44" s="124"/>
      <c r="BEB44"/>
      <c r="BEC44" s="124"/>
      <c r="BED44"/>
      <c r="BEE44" s="124"/>
      <c r="BEF44"/>
      <c r="BEG44" s="124"/>
      <c r="BEH44"/>
      <c r="BEI44" s="124"/>
      <c r="BEJ44"/>
      <c r="BEK44" s="124"/>
      <c r="BEL44"/>
      <c r="BEM44" s="124"/>
      <c r="BEN44"/>
      <c r="BEO44" s="124"/>
      <c r="BEP44"/>
      <c r="BEQ44" s="124"/>
      <c r="BER44"/>
      <c r="BES44" s="124"/>
      <c r="BET44"/>
      <c r="BEU44" s="124"/>
      <c r="BEV44"/>
      <c r="BEW44" s="124"/>
      <c r="BEX44"/>
      <c r="BEY44" s="124"/>
      <c r="BEZ44"/>
      <c r="BFA44" s="124"/>
      <c r="BFB44"/>
      <c r="BFC44" s="124"/>
      <c r="BFD44"/>
      <c r="BFE44" s="124"/>
      <c r="BFF44"/>
      <c r="BFG44" s="124"/>
      <c r="BFH44"/>
      <c r="BFI44" s="124"/>
      <c r="BFJ44"/>
      <c r="BFK44" s="124"/>
      <c r="BFL44"/>
      <c r="BFM44" s="124"/>
      <c r="BFN44"/>
      <c r="BFO44" s="124"/>
      <c r="BFP44"/>
      <c r="BFQ44" s="124"/>
      <c r="BFR44"/>
      <c r="BFS44" s="124"/>
      <c r="BFT44"/>
      <c r="BFU44" s="124"/>
      <c r="BFV44"/>
      <c r="BFW44" s="124"/>
      <c r="BFX44"/>
      <c r="BFY44" s="124"/>
      <c r="BFZ44"/>
      <c r="BGA44" s="124"/>
      <c r="BGB44"/>
      <c r="BGC44" s="124"/>
      <c r="BGD44"/>
      <c r="BGE44" s="124"/>
      <c r="BGF44"/>
      <c r="BGG44" s="124"/>
      <c r="BGH44"/>
      <c r="BGI44" s="124"/>
      <c r="BGJ44"/>
      <c r="BGK44" s="124"/>
      <c r="BGL44"/>
      <c r="BGM44" s="124"/>
      <c r="BGN44"/>
      <c r="BGO44" s="124"/>
      <c r="BGP44"/>
      <c r="BGQ44" s="124"/>
      <c r="BGR44"/>
      <c r="BGS44" s="124"/>
      <c r="BGT44"/>
      <c r="BGU44" s="124"/>
      <c r="BGV44"/>
      <c r="BGW44" s="124"/>
      <c r="BGX44"/>
      <c r="BGY44" s="124"/>
      <c r="BGZ44"/>
      <c r="BHA44" s="124"/>
      <c r="BHB44"/>
      <c r="BHC44" s="124"/>
      <c r="BHD44"/>
      <c r="BHE44" s="124"/>
      <c r="BHF44"/>
      <c r="BHG44" s="124"/>
      <c r="BHH44"/>
      <c r="BHI44" s="124"/>
      <c r="BHJ44"/>
      <c r="BHK44" s="124"/>
      <c r="BHL44"/>
      <c r="BHM44" s="124"/>
      <c r="BHN44"/>
      <c r="BHO44" s="124"/>
      <c r="BHP44"/>
      <c r="BHQ44" s="124"/>
      <c r="BHR44"/>
      <c r="BHS44" s="124"/>
      <c r="BHT44"/>
      <c r="BHU44" s="124"/>
      <c r="BHV44"/>
      <c r="BHW44" s="124"/>
      <c r="BHX44"/>
      <c r="BHY44" s="124"/>
      <c r="BHZ44"/>
      <c r="BIA44" s="124"/>
      <c r="BIB44"/>
      <c r="BIC44" s="124"/>
      <c r="BID44"/>
      <c r="BIE44" s="124"/>
      <c r="BIF44"/>
      <c r="BIG44" s="124"/>
      <c r="BIH44"/>
      <c r="BII44" s="124"/>
      <c r="BIJ44"/>
      <c r="BIK44" s="124"/>
      <c r="BIL44"/>
      <c r="BIM44" s="124"/>
      <c r="BIN44"/>
      <c r="BIO44" s="124"/>
      <c r="BIP44"/>
      <c r="BIQ44" s="124"/>
      <c r="BIR44"/>
      <c r="BIS44" s="124"/>
      <c r="BIT44"/>
      <c r="BIU44" s="124"/>
      <c r="BIV44"/>
      <c r="BIW44" s="124"/>
      <c r="BIX44"/>
      <c r="BIY44" s="124"/>
      <c r="BIZ44"/>
      <c r="BJA44" s="124"/>
      <c r="BJB44"/>
      <c r="BJC44" s="124"/>
      <c r="BJD44"/>
      <c r="BJE44" s="124"/>
      <c r="BJF44"/>
      <c r="BJG44" s="124"/>
      <c r="BJH44"/>
      <c r="BJI44" s="124"/>
      <c r="BJJ44"/>
      <c r="BJK44" s="124"/>
      <c r="BJL44"/>
      <c r="BJM44" s="124"/>
      <c r="BJN44"/>
      <c r="BJO44" s="124"/>
      <c r="BJP44"/>
      <c r="BJQ44" s="124"/>
      <c r="BJR44"/>
      <c r="BJS44" s="124"/>
      <c r="BJT44"/>
      <c r="BJU44" s="124"/>
      <c r="BJV44"/>
      <c r="BJW44" s="124"/>
      <c r="BJX44"/>
      <c r="BJY44" s="124"/>
      <c r="BJZ44"/>
      <c r="BKA44" s="124"/>
      <c r="BKB44"/>
      <c r="BKC44" s="124"/>
      <c r="BKD44"/>
      <c r="BKE44" s="124"/>
      <c r="BKF44"/>
      <c r="BKG44" s="124"/>
      <c r="BKH44"/>
      <c r="BKI44" s="124"/>
      <c r="BKJ44"/>
      <c r="BKK44" s="124"/>
      <c r="BKL44"/>
      <c r="BKM44" s="124"/>
      <c r="BKN44"/>
      <c r="BKO44" s="124"/>
      <c r="BKP44"/>
      <c r="BKQ44" s="124"/>
      <c r="BKR44"/>
      <c r="BKS44" s="124"/>
      <c r="BKT44"/>
      <c r="BKU44" s="124"/>
      <c r="BKV44"/>
      <c r="BKW44" s="124"/>
      <c r="BKX44"/>
      <c r="BKY44" s="124"/>
      <c r="BKZ44"/>
      <c r="BLA44" s="124"/>
      <c r="BLB44"/>
      <c r="BLC44" s="124"/>
      <c r="BLD44"/>
      <c r="BLE44" s="124"/>
      <c r="BLF44"/>
      <c r="BLG44" s="124"/>
      <c r="BLH44"/>
      <c r="BLI44" s="124"/>
      <c r="BLJ44"/>
      <c r="BLK44" s="124"/>
      <c r="BLL44"/>
      <c r="BLM44" s="124"/>
      <c r="BLN44"/>
      <c r="BLO44" s="124"/>
      <c r="BLP44"/>
      <c r="BLQ44" s="124"/>
      <c r="BLR44"/>
      <c r="BLS44" s="124"/>
      <c r="BLT44"/>
      <c r="BLU44" s="124"/>
      <c r="BLV44"/>
      <c r="BLW44" s="124"/>
      <c r="BLX44"/>
      <c r="BLY44" s="124"/>
      <c r="BLZ44"/>
      <c r="BMA44" s="124"/>
      <c r="BMB44"/>
      <c r="BMC44" s="124"/>
      <c r="BMD44"/>
      <c r="BME44" s="124"/>
      <c r="BMF44"/>
      <c r="BMG44" s="124"/>
      <c r="BMH44"/>
      <c r="BMI44" s="124"/>
      <c r="BMJ44"/>
      <c r="BMK44" s="124"/>
      <c r="BML44"/>
      <c r="BMM44" s="124"/>
      <c r="BMN44"/>
      <c r="BMO44" s="124"/>
      <c r="BMP44"/>
      <c r="BMQ44" s="124"/>
      <c r="BMR44"/>
      <c r="BMS44" s="124"/>
      <c r="BMT44"/>
      <c r="BMU44" s="124"/>
      <c r="BMV44"/>
      <c r="BMW44" s="124"/>
      <c r="BMX44"/>
      <c r="BMY44" s="124"/>
      <c r="BMZ44"/>
      <c r="BNA44" s="124"/>
      <c r="BNB44"/>
      <c r="BNC44" s="124"/>
      <c r="BND44"/>
      <c r="BNE44" s="124"/>
      <c r="BNF44"/>
      <c r="BNG44" s="124"/>
      <c r="BNH44"/>
      <c r="BNI44" s="124"/>
      <c r="BNJ44"/>
      <c r="BNK44" s="124"/>
      <c r="BNL44"/>
      <c r="BNM44" s="124"/>
      <c r="BNN44"/>
      <c r="BNO44" s="124"/>
      <c r="BNP44"/>
      <c r="BNQ44" s="124"/>
      <c r="BNR44"/>
      <c r="BNS44" s="124"/>
      <c r="BNT44"/>
      <c r="BNU44" s="124"/>
      <c r="BNV44"/>
      <c r="BNW44" s="124"/>
      <c r="BNX44"/>
      <c r="BNY44" s="124"/>
      <c r="BNZ44"/>
      <c r="BOA44" s="124"/>
      <c r="BOB44"/>
      <c r="BOC44" s="124"/>
      <c r="BOD44"/>
      <c r="BOE44" s="124"/>
      <c r="BOF44"/>
      <c r="BOG44" s="124"/>
      <c r="BOH44"/>
      <c r="BOI44" s="124"/>
      <c r="BOJ44"/>
      <c r="BOK44" s="124"/>
      <c r="BOL44"/>
      <c r="BOM44" s="124"/>
      <c r="BON44"/>
      <c r="BOO44" s="124"/>
      <c r="BOP44"/>
      <c r="BOQ44" s="124"/>
      <c r="BOR44"/>
      <c r="BOS44" s="124"/>
      <c r="BOT44"/>
      <c r="BOU44" s="124"/>
      <c r="BOV44"/>
      <c r="BOW44" s="124"/>
      <c r="BOX44"/>
      <c r="BOY44" s="124"/>
      <c r="BOZ44"/>
      <c r="BPA44" s="124"/>
      <c r="BPB44"/>
      <c r="BPC44" s="124"/>
      <c r="BPD44"/>
      <c r="BPE44" s="124"/>
      <c r="BPF44"/>
      <c r="BPG44" s="124"/>
      <c r="BPH44"/>
      <c r="BPI44" s="124"/>
      <c r="BPJ44"/>
      <c r="BPK44" s="124"/>
      <c r="BPL44"/>
      <c r="BPM44" s="124"/>
      <c r="BPN44"/>
      <c r="BPO44" s="124"/>
      <c r="BPP44"/>
      <c r="BPQ44" s="124"/>
      <c r="BPR44"/>
      <c r="BPS44" s="124"/>
      <c r="BPT44"/>
      <c r="BPU44" s="124"/>
      <c r="BPV44"/>
      <c r="BPW44" s="124"/>
      <c r="BPX44"/>
      <c r="BPY44" s="124"/>
      <c r="BPZ44"/>
      <c r="BQA44" s="124"/>
      <c r="BQB44"/>
      <c r="BQC44" s="124"/>
      <c r="BQD44"/>
      <c r="BQE44" s="124"/>
      <c r="BQF44"/>
      <c r="BQG44" s="124"/>
      <c r="BQH44"/>
      <c r="BQI44" s="124"/>
      <c r="BQJ44"/>
      <c r="BQK44" s="124"/>
      <c r="BQL44"/>
      <c r="BQM44" s="124"/>
      <c r="BQN44"/>
      <c r="BQO44" s="124"/>
      <c r="BQP44"/>
      <c r="BQQ44" s="124"/>
      <c r="BQR44"/>
      <c r="BQS44" s="124"/>
      <c r="BQT44"/>
      <c r="BQU44" s="124"/>
      <c r="BQV44"/>
      <c r="BQW44" s="124"/>
      <c r="BQX44"/>
      <c r="BQY44" s="124"/>
      <c r="BQZ44"/>
      <c r="BRA44" s="124"/>
      <c r="BRB44"/>
      <c r="BRC44" s="124"/>
      <c r="BRD44"/>
      <c r="BRE44" s="124"/>
      <c r="BRF44"/>
      <c r="BRG44" s="124"/>
      <c r="BRH44"/>
      <c r="BRI44" s="124"/>
      <c r="BRJ44"/>
      <c r="BRK44" s="124"/>
      <c r="BRL44"/>
      <c r="BRM44" s="124"/>
      <c r="BRN44"/>
      <c r="BRO44" s="124"/>
      <c r="BRP44"/>
      <c r="BRQ44" s="124"/>
      <c r="BRR44"/>
      <c r="BRS44" s="124"/>
      <c r="BRT44"/>
      <c r="BRU44" s="124"/>
      <c r="BRV44"/>
      <c r="BRW44" s="124"/>
      <c r="BRX44"/>
      <c r="BRY44" s="124"/>
      <c r="BRZ44"/>
      <c r="BSA44" s="124"/>
      <c r="BSB44"/>
      <c r="BSC44" s="124"/>
      <c r="BSD44"/>
      <c r="BSE44" s="124"/>
      <c r="BSF44"/>
      <c r="BSG44" s="124"/>
      <c r="BSH44"/>
      <c r="BSI44" s="124"/>
      <c r="BSJ44"/>
      <c r="BSK44" s="124"/>
      <c r="BSL44"/>
      <c r="BSM44" s="124"/>
      <c r="BSN44"/>
      <c r="BSO44" s="124"/>
      <c r="BSP44"/>
      <c r="BSQ44" s="124"/>
      <c r="BSR44"/>
      <c r="BSS44" s="124"/>
      <c r="BST44"/>
      <c r="BSU44" s="124"/>
      <c r="BSV44"/>
      <c r="BSW44" s="124"/>
      <c r="BSX44"/>
      <c r="BSY44" s="124"/>
      <c r="BSZ44"/>
      <c r="BTA44" s="124"/>
      <c r="BTB44"/>
      <c r="BTC44" s="124"/>
      <c r="BTD44"/>
      <c r="BTE44" s="124"/>
      <c r="BTF44"/>
      <c r="BTG44" s="124"/>
      <c r="BTH44"/>
      <c r="BTI44" s="124"/>
      <c r="BTJ44"/>
      <c r="BTK44" s="124"/>
      <c r="BTL44"/>
      <c r="BTM44" s="124"/>
      <c r="BTN44"/>
      <c r="BTO44" s="124"/>
      <c r="BTP44"/>
      <c r="BTQ44" s="124"/>
      <c r="BTR44"/>
      <c r="BTS44" s="124"/>
      <c r="BTT44"/>
      <c r="BTU44" s="124"/>
      <c r="BTV44"/>
      <c r="BTW44" s="124"/>
      <c r="BTX44"/>
      <c r="BTY44" s="124"/>
      <c r="BTZ44"/>
      <c r="BUA44" s="124"/>
      <c r="BUB44"/>
      <c r="BUC44" s="124"/>
      <c r="BUD44"/>
      <c r="BUE44" s="124"/>
      <c r="BUF44"/>
      <c r="BUG44" s="124"/>
      <c r="BUH44"/>
      <c r="BUI44" s="124"/>
      <c r="BUJ44"/>
      <c r="BUK44" s="124"/>
      <c r="BUL44"/>
      <c r="BUM44" s="124"/>
      <c r="BUN44"/>
      <c r="BUO44" s="124"/>
      <c r="BUP44"/>
      <c r="BUQ44" s="124"/>
      <c r="BUR44"/>
      <c r="BUS44" s="124"/>
      <c r="BUT44"/>
      <c r="BUU44" s="124"/>
      <c r="BUV44"/>
      <c r="BUW44" s="124"/>
      <c r="BUX44"/>
      <c r="BUY44" s="124"/>
      <c r="BUZ44"/>
      <c r="BVA44" s="124"/>
      <c r="BVB44"/>
      <c r="BVC44" s="124"/>
      <c r="BVD44"/>
      <c r="BVE44" s="124"/>
      <c r="BVF44"/>
      <c r="BVG44" s="124"/>
      <c r="BVH44"/>
      <c r="BVI44" s="124"/>
      <c r="BVJ44"/>
      <c r="BVK44" s="124"/>
      <c r="BVL44"/>
      <c r="BVM44" s="124"/>
      <c r="BVN44"/>
      <c r="BVO44" s="124"/>
      <c r="BVP44"/>
      <c r="BVQ44" s="124"/>
      <c r="BVR44"/>
      <c r="BVS44" s="124"/>
      <c r="BVT44"/>
      <c r="BVU44" s="124"/>
      <c r="BVV44"/>
      <c r="BVW44" s="124"/>
      <c r="BVX44"/>
      <c r="BVY44" s="124"/>
      <c r="BVZ44"/>
      <c r="BWA44" s="124"/>
      <c r="BWB44"/>
      <c r="BWC44" s="124"/>
      <c r="BWD44"/>
      <c r="BWE44" s="124"/>
      <c r="BWF44"/>
      <c r="BWG44" s="124"/>
      <c r="BWH44"/>
      <c r="BWI44" s="124"/>
      <c r="BWJ44"/>
      <c r="BWK44" s="124"/>
      <c r="BWL44"/>
      <c r="BWM44" s="124"/>
      <c r="BWN44"/>
      <c r="BWO44" s="124"/>
      <c r="BWP44"/>
      <c r="BWQ44" s="124"/>
      <c r="BWR44"/>
      <c r="BWS44" s="124"/>
      <c r="BWT44"/>
      <c r="BWU44" s="124"/>
      <c r="BWV44"/>
      <c r="BWW44" s="124"/>
      <c r="BWX44"/>
      <c r="BWY44" s="124"/>
      <c r="BWZ44"/>
      <c r="BXA44" s="124"/>
      <c r="BXB44"/>
      <c r="BXC44" s="124"/>
      <c r="BXD44"/>
      <c r="BXE44" s="124"/>
      <c r="BXF44"/>
      <c r="BXG44" s="124"/>
      <c r="BXH44"/>
      <c r="BXI44" s="124"/>
      <c r="BXJ44"/>
      <c r="BXK44" s="124"/>
      <c r="BXL44"/>
      <c r="BXM44" s="124"/>
      <c r="BXN44"/>
      <c r="BXO44" s="124"/>
      <c r="BXP44"/>
      <c r="BXQ44" s="124"/>
      <c r="BXR44"/>
      <c r="BXS44" s="124"/>
      <c r="BXT44"/>
      <c r="BXU44" s="124"/>
      <c r="BXV44"/>
      <c r="BXW44" s="124"/>
      <c r="BXX44"/>
      <c r="BXY44" s="124"/>
      <c r="BXZ44"/>
      <c r="BYA44" s="124"/>
      <c r="BYB44"/>
      <c r="BYC44" s="124"/>
      <c r="BYD44"/>
      <c r="BYE44" s="124"/>
      <c r="BYF44"/>
      <c r="BYG44" s="124"/>
      <c r="BYH44"/>
      <c r="BYI44" s="124"/>
      <c r="BYJ44"/>
      <c r="BYK44" s="124"/>
      <c r="BYL44"/>
      <c r="BYM44" s="124"/>
      <c r="BYN44"/>
      <c r="BYO44" s="124"/>
      <c r="BYP44"/>
      <c r="BYQ44" s="124"/>
      <c r="BYR44"/>
      <c r="BYS44" s="124"/>
      <c r="BYT44"/>
      <c r="BYU44" s="124"/>
      <c r="BYV44"/>
      <c r="BYW44" s="124"/>
      <c r="BYX44"/>
      <c r="BYY44" s="124"/>
      <c r="BYZ44"/>
      <c r="BZA44" s="124"/>
      <c r="BZB44"/>
      <c r="BZC44" s="124"/>
      <c r="BZD44"/>
      <c r="BZE44" s="124"/>
      <c r="BZF44"/>
      <c r="BZG44" s="124"/>
      <c r="BZH44"/>
      <c r="BZI44" s="124"/>
      <c r="BZJ44"/>
      <c r="BZK44" s="124"/>
      <c r="BZL44"/>
      <c r="BZM44" s="124"/>
      <c r="BZN44"/>
      <c r="BZO44" s="124"/>
      <c r="BZP44"/>
      <c r="BZQ44" s="124"/>
      <c r="BZR44"/>
      <c r="BZS44" s="124"/>
      <c r="BZT44"/>
      <c r="BZU44" s="124"/>
      <c r="BZV44"/>
      <c r="BZW44" s="124"/>
      <c r="BZX44"/>
      <c r="BZY44" s="124"/>
      <c r="BZZ44"/>
      <c r="CAA44" s="124"/>
      <c r="CAB44"/>
      <c r="CAC44" s="124"/>
      <c r="CAD44"/>
      <c r="CAE44" s="124"/>
      <c r="CAF44"/>
      <c r="CAG44" s="124"/>
      <c r="CAH44"/>
      <c r="CAI44" s="124"/>
      <c r="CAJ44"/>
      <c r="CAK44" s="124"/>
      <c r="CAL44"/>
      <c r="CAM44" s="124"/>
      <c r="CAN44"/>
      <c r="CAO44" s="124"/>
      <c r="CAP44"/>
      <c r="CAQ44" s="124"/>
      <c r="CAR44"/>
      <c r="CAS44" s="124"/>
      <c r="CAT44"/>
      <c r="CAU44" s="124"/>
      <c r="CAV44"/>
      <c r="CAW44" s="124"/>
      <c r="CAX44"/>
      <c r="CAY44" s="124"/>
      <c r="CAZ44"/>
      <c r="CBA44" s="124"/>
      <c r="CBB44"/>
      <c r="CBC44" s="124"/>
      <c r="CBD44"/>
      <c r="CBE44" s="124"/>
      <c r="CBF44"/>
      <c r="CBG44" s="124"/>
      <c r="CBH44"/>
      <c r="CBI44" s="124"/>
      <c r="CBJ44"/>
      <c r="CBK44" s="124"/>
      <c r="CBL44"/>
      <c r="CBM44" s="124"/>
      <c r="CBN44"/>
      <c r="CBO44" s="124"/>
      <c r="CBP44"/>
      <c r="CBQ44" s="124"/>
      <c r="CBR44"/>
      <c r="CBS44" s="124"/>
      <c r="CBT44"/>
      <c r="CBU44" s="124"/>
      <c r="CBV44"/>
      <c r="CBW44" s="124"/>
      <c r="CBX44"/>
      <c r="CBY44" s="124"/>
      <c r="CBZ44"/>
      <c r="CCA44" s="124"/>
      <c r="CCB44"/>
      <c r="CCC44" s="124"/>
      <c r="CCD44"/>
      <c r="CCE44" s="124"/>
      <c r="CCF44"/>
      <c r="CCG44" s="124"/>
      <c r="CCH44"/>
      <c r="CCI44" s="124"/>
      <c r="CCJ44"/>
      <c r="CCK44" s="124"/>
      <c r="CCL44"/>
      <c r="CCM44" s="124"/>
      <c r="CCN44"/>
      <c r="CCO44" s="124"/>
      <c r="CCP44"/>
      <c r="CCQ44" s="124"/>
      <c r="CCR44"/>
      <c r="CCS44" s="124"/>
      <c r="CCT44"/>
      <c r="CCU44" s="124"/>
      <c r="CCV44"/>
      <c r="CCW44" s="124"/>
      <c r="CCX44"/>
      <c r="CCY44" s="124"/>
      <c r="CCZ44"/>
      <c r="CDA44" s="124"/>
      <c r="CDB44"/>
      <c r="CDC44" s="124"/>
      <c r="CDD44"/>
      <c r="CDE44" s="124"/>
      <c r="CDF44"/>
      <c r="CDG44" s="124"/>
      <c r="CDH44"/>
      <c r="CDI44" s="124"/>
      <c r="CDJ44"/>
      <c r="CDK44" s="124"/>
      <c r="CDL44"/>
      <c r="CDM44" s="124"/>
      <c r="CDN44"/>
      <c r="CDO44" s="124"/>
      <c r="CDP44"/>
      <c r="CDQ44" s="124"/>
      <c r="CDR44"/>
      <c r="CDS44" s="124"/>
      <c r="CDT44"/>
      <c r="CDU44" s="124"/>
      <c r="CDV44"/>
      <c r="CDW44" s="124"/>
      <c r="CDX44"/>
      <c r="CDY44" s="124"/>
      <c r="CDZ44"/>
      <c r="CEA44" s="124"/>
      <c r="CEB44"/>
      <c r="CEC44" s="124"/>
      <c r="CED44"/>
      <c r="CEE44" s="124"/>
      <c r="CEF44"/>
      <c r="CEG44" s="124"/>
      <c r="CEH44"/>
      <c r="CEI44" s="124"/>
      <c r="CEJ44"/>
      <c r="CEK44" s="124"/>
      <c r="CEL44"/>
      <c r="CEM44" s="124"/>
      <c r="CEN44"/>
      <c r="CEO44" s="124"/>
      <c r="CEP44"/>
      <c r="CEQ44" s="124"/>
      <c r="CER44"/>
      <c r="CES44" s="124"/>
      <c r="CET44"/>
      <c r="CEU44" s="124"/>
      <c r="CEV44"/>
      <c r="CEW44" s="124"/>
      <c r="CEX44"/>
      <c r="CEY44" s="124"/>
      <c r="CEZ44"/>
      <c r="CFA44" s="124"/>
      <c r="CFB44"/>
      <c r="CFC44" s="124"/>
      <c r="CFD44"/>
      <c r="CFE44" s="124"/>
      <c r="CFF44"/>
      <c r="CFG44" s="124"/>
      <c r="CFH44"/>
      <c r="CFI44" s="124"/>
      <c r="CFJ44"/>
      <c r="CFK44" s="124"/>
      <c r="CFL44"/>
      <c r="CFM44" s="124"/>
      <c r="CFN44"/>
      <c r="CFO44" s="124"/>
      <c r="CFP44"/>
      <c r="CFQ44" s="124"/>
      <c r="CFR44"/>
      <c r="CFS44" s="124"/>
      <c r="CFT44"/>
      <c r="CFU44" s="124"/>
      <c r="CFV44"/>
      <c r="CFW44" s="124"/>
      <c r="CFX44"/>
      <c r="CFY44" s="124"/>
      <c r="CFZ44"/>
      <c r="CGA44" s="124"/>
      <c r="CGB44"/>
      <c r="CGC44" s="124"/>
      <c r="CGD44"/>
      <c r="CGE44" s="124"/>
      <c r="CGF44"/>
      <c r="CGG44" s="124"/>
      <c r="CGH44"/>
      <c r="CGI44" s="124"/>
      <c r="CGJ44"/>
      <c r="CGK44" s="124"/>
      <c r="CGL44"/>
      <c r="CGM44" s="124"/>
      <c r="CGN44"/>
      <c r="CGO44" s="124"/>
      <c r="CGP44"/>
      <c r="CGQ44" s="124"/>
      <c r="CGR44"/>
      <c r="CGS44" s="124"/>
      <c r="CGT44"/>
      <c r="CGU44" s="124"/>
      <c r="CGV44"/>
      <c r="CGW44" s="124"/>
      <c r="CGX44"/>
      <c r="CGY44" s="124"/>
      <c r="CGZ44"/>
      <c r="CHA44" s="124"/>
      <c r="CHB44"/>
      <c r="CHC44" s="124"/>
      <c r="CHD44"/>
      <c r="CHE44" s="124"/>
      <c r="CHF44"/>
      <c r="CHG44" s="124"/>
      <c r="CHH44"/>
      <c r="CHI44" s="124"/>
      <c r="CHJ44"/>
      <c r="CHK44" s="124"/>
      <c r="CHL44"/>
      <c r="CHM44" s="124"/>
      <c r="CHN44"/>
      <c r="CHO44" s="124"/>
      <c r="CHP44"/>
      <c r="CHQ44" s="124"/>
      <c r="CHR44"/>
      <c r="CHS44" s="124"/>
      <c r="CHT44"/>
      <c r="CHU44" s="124"/>
      <c r="CHV44"/>
      <c r="CHW44" s="124"/>
      <c r="CHX44"/>
      <c r="CHY44" s="124"/>
      <c r="CHZ44"/>
      <c r="CIA44" s="124"/>
      <c r="CIB44"/>
      <c r="CIC44" s="124"/>
      <c r="CID44"/>
      <c r="CIE44" s="124"/>
      <c r="CIF44"/>
      <c r="CIG44" s="124"/>
      <c r="CIH44"/>
      <c r="CII44" s="124"/>
      <c r="CIJ44"/>
      <c r="CIK44" s="124"/>
      <c r="CIL44"/>
      <c r="CIM44" s="124"/>
      <c r="CIN44"/>
      <c r="CIO44" s="124"/>
      <c r="CIP44"/>
      <c r="CIQ44" s="124"/>
      <c r="CIR44"/>
      <c r="CIS44" s="124"/>
      <c r="CIT44"/>
      <c r="CIU44" s="124"/>
      <c r="CIV44"/>
      <c r="CIW44" s="124"/>
      <c r="CIX44"/>
      <c r="CIY44" s="124"/>
      <c r="CIZ44"/>
      <c r="CJA44" s="124"/>
      <c r="CJB44"/>
      <c r="CJC44" s="124"/>
      <c r="CJD44"/>
      <c r="CJE44" s="124"/>
      <c r="CJF44"/>
      <c r="CJG44" s="124"/>
      <c r="CJH44"/>
      <c r="CJI44" s="124"/>
      <c r="CJJ44"/>
      <c r="CJK44" s="124"/>
      <c r="CJL44"/>
      <c r="CJM44" s="124"/>
      <c r="CJN44"/>
      <c r="CJO44" s="124"/>
      <c r="CJP44"/>
      <c r="CJQ44" s="124"/>
      <c r="CJR44"/>
      <c r="CJS44" s="124"/>
      <c r="CJT44"/>
      <c r="CJU44" s="124"/>
      <c r="CJV44"/>
      <c r="CJW44" s="124"/>
      <c r="CJX44"/>
      <c r="CJY44" s="124"/>
      <c r="CJZ44"/>
      <c r="CKA44" s="124"/>
      <c r="CKB44"/>
      <c r="CKC44" s="124"/>
      <c r="CKD44"/>
      <c r="CKE44" s="124"/>
      <c r="CKF44"/>
      <c r="CKG44" s="124"/>
      <c r="CKH44"/>
      <c r="CKI44" s="124"/>
      <c r="CKJ44"/>
      <c r="CKK44" s="124"/>
      <c r="CKL44"/>
      <c r="CKM44" s="124"/>
      <c r="CKN44"/>
      <c r="CKO44" s="124"/>
      <c r="CKP44"/>
      <c r="CKQ44" s="124"/>
      <c r="CKR44"/>
      <c r="CKS44" s="124"/>
      <c r="CKT44"/>
      <c r="CKU44" s="124"/>
      <c r="CKV44"/>
      <c r="CKW44" s="124"/>
      <c r="CKX44"/>
      <c r="CKY44" s="124"/>
      <c r="CKZ44"/>
      <c r="CLA44" s="124"/>
      <c r="CLB44"/>
      <c r="CLC44" s="124"/>
      <c r="CLD44"/>
      <c r="CLE44" s="124"/>
      <c r="CLF44"/>
      <c r="CLG44" s="124"/>
      <c r="CLH44"/>
      <c r="CLI44" s="124"/>
      <c r="CLJ44"/>
      <c r="CLK44" s="124"/>
      <c r="CLL44"/>
      <c r="CLM44" s="124"/>
      <c r="CLN44"/>
      <c r="CLO44" s="124"/>
      <c r="CLP44"/>
      <c r="CLQ44" s="124"/>
      <c r="CLR44"/>
      <c r="CLS44" s="124"/>
      <c r="CLT44"/>
      <c r="CLU44" s="124"/>
      <c r="CLV44"/>
      <c r="CLW44" s="124"/>
      <c r="CLX44"/>
      <c r="CLY44" s="124"/>
      <c r="CLZ44"/>
      <c r="CMA44" s="124"/>
      <c r="CMB44"/>
      <c r="CMC44" s="124"/>
      <c r="CMD44"/>
      <c r="CME44" s="124"/>
      <c r="CMF44"/>
      <c r="CMG44" s="124"/>
      <c r="CMH44"/>
      <c r="CMI44" s="124"/>
      <c r="CMJ44"/>
      <c r="CMK44" s="124"/>
      <c r="CML44"/>
      <c r="CMM44" s="124"/>
      <c r="CMN44"/>
      <c r="CMO44" s="124"/>
      <c r="CMP44"/>
      <c r="CMQ44" s="124"/>
      <c r="CMR44"/>
      <c r="CMS44" s="124"/>
      <c r="CMT44"/>
      <c r="CMU44" s="124"/>
      <c r="CMV44"/>
      <c r="CMW44" s="124"/>
      <c r="CMX44"/>
      <c r="CMY44" s="124"/>
      <c r="CMZ44"/>
      <c r="CNA44" s="124"/>
      <c r="CNB44"/>
      <c r="CNC44" s="124"/>
      <c r="CND44"/>
      <c r="CNE44" s="124"/>
      <c r="CNF44"/>
      <c r="CNG44" s="124"/>
      <c r="CNH44"/>
      <c r="CNI44" s="124"/>
      <c r="CNJ44"/>
      <c r="CNK44" s="124"/>
      <c r="CNL44"/>
      <c r="CNM44" s="124"/>
      <c r="CNN44"/>
      <c r="CNO44" s="124"/>
      <c r="CNP44"/>
      <c r="CNQ44" s="124"/>
      <c r="CNR44"/>
      <c r="CNS44" s="124"/>
      <c r="CNT44"/>
      <c r="CNU44" s="124"/>
      <c r="CNV44"/>
      <c r="CNW44" s="124"/>
      <c r="CNX44"/>
      <c r="CNY44" s="124"/>
      <c r="CNZ44"/>
      <c r="COA44" s="124"/>
      <c r="COB44"/>
      <c r="COC44" s="124"/>
      <c r="COD44"/>
      <c r="COE44" s="124"/>
      <c r="COF44"/>
      <c r="COG44" s="124"/>
      <c r="COH44"/>
      <c r="COI44" s="124"/>
      <c r="COJ44"/>
      <c r="COK44" s="124"/>
      <c r="COL44"/>
      <c r="COM44" s="124"/>
      <c r="CON44"/>
      <c r="COO44" s="124"/>
      <c r="COP44"/>
      <c r="COQ44" s="124"/>
      <c r="COR44"/>
      <c r="COS44" s="124"/>
      <c r="COT44"/>
      <c r="COU44" s="124"/>
      <c r="COV44"/>
      <c r="COW44" s="124"/>
      <c r="COX44"/>
      <c r="COY44" s="124"/>
      <c r="COZ44"/>
      <c r="CPA44" s="124"/>
      <c r="CPB44"/>
      <c r="CPC44" s="124"/>
      <c r="CPD44"/>
      <c r="CPE44" s="124"/>
      <c r="CPF44"/>
      <c r="CPG44" s="124"/>
      <c r="CPH44"/>
      <c r="CPI44" s="124"/>
      <c r="CPJ44"/>
      <c r="CPK44" s="124"/>
      <c r="CPL44"/>
      <c r="CPM44" s="124"/>
      <c r="CPN44"/>
      <c r="CPO44" s="124"/>
      <c r="CPP44"/>
      <c r="CPQ44" s="124"/>
      <c r="CPR44"/>
      <c r="CPS44" s="124"/>
      <c r="CPT44"/>
      <c r="CPU44" s="124"/>
      <c r="CPV44"/>
      <c r="CPW44" s="124"/>
      <c r="CPX44"/>
      <c r="CPY44" s="124"/>
      <c r="CPZ44"/>
      <c r="CQA44" s="124"/>
      <c r="CQB44"/>
      <c r="CQC44" s="124"/>
      <c r="CQD44"/>
      <c r="CQE44" s="124"/>
      <c r="CQF44"/>
      <c r="CQG44" s="124"/>
      <c r="CQH44"/>
      <c r="CQI44" s="124"/>
      <c r="CQJ44"/>
      <c r="CQK44" s="124"/>
      <c r="CQL44"/>
      <c r="CQM44" s="124"/>
      <c r="CQN44"/>
      <c r="CQO44" s="124"/>
      <c r="CQP44"/>
      <c r="CQQ44" s="124"/>
      <c r="CQR44"/>
      <c r="CQS44" s="124"/>
      <c r="CQT44"/>
      <c r="CQU44" s="124"/>
      <c r="CQV44"/>
      <c r="CQW44" s="124"/>
      <c r="CQX44"/>
      <c r="CQY44" s="124"/>
      <c r="CQZ44"/>
      <c r="CRA44" s="124"/>
      <c r="CRB44"/>
      <c r="CRC44" s="124"/>
      <c r="CRD44"/>
      <c r="CRE44" s="124"/>
      <c r="CRF44"/>
      <c r="CRG44" s="124"/>
      <c r="CRH44"/>
      <c r="CRI44" s="124"/>
      <c r="CRJ44"/>
      <c r="CRK44" s="124"/>
      <c r="CRL44"/>
      <c r="CRM44" s="124"/>
      <c r="CRN44"/>
      <c r="CRO44" s="124"/>
      <c r="CRP44"/>
      <c r="CRQ44" s="124"/>
      <c r="CRR44"/>
      <c r="CRS44" s="124"/>
      <c r="CRT44"/>
      <c r="CRU44" s="124"/>
      <c r="CRV44"/>
      <c r="CRW44" s="124"/>
      <c r="CRX44"/>
      <c r="CRY44" s="124"/>
      <c r="CRZ44"/>
      <c r="CSA44" s="124"/>
      <c r="CSB44"/>
      <c r="CSC44" s="124"/>
      <c r="CSD44"/>
      <c r="CSE44" s="124"/>
      <c r="CSF44"/>
      <c r="CSG44" s="124"/>
      <c r="CSH44"/>
      <c r="CSI44" s="124"/>
      <c r="CSJ44"/>
      <c r="CSK44" s="124"/>
      <c r="CSL44"/>
      <c r="CSM44" s="124"/>
      <c r="CSN44"/>
      <c r="CSO44" s="124"/>
      <c r="CSP44"/>
      <c r="CSQ44" s="124"/>
      <c r="CSR44"/>
      <c r="CSS44" s="124"/>
      <c r="CST44"/>
      <c r="CSU44" s="124"/>
      <c r="CSV44"/>
      <c r="CSW44" s="124"/>
      <c r="CSX44"/>
      <c r="CSY44" s="124"/>
      <c r="CSZ44"/>
      <c r="CTA44" s="124"/>
      <c r="CTB44"/>
      <c r="CTC44" s="124"/>
      <c r="CTD44"/>
      <c r="CTE44" s="124"/>
      <c r="CTF44"/>
      <c r="CTG44" s="124"/>
      <c r="CTH44"/>
      <c r="CTI44" s="124"/>
      <c r="CTJ44"/>
      <c r="CTK44" s="124"/>
      <c r="CTL44"/>
      <c r="CTM44" s="124"/>
      <c r="CTN44"/>
      <c r="CTO44" s="124"/>
      <c r="CTP44"/>
      <c r="CTQ44" s="124"/>
      <c r="CTR44"/>
      <c r="CTS44" s="124"/>
      <c r="CTT44"/>
      <c r="CTU44" s="124"/>
      <c r="CTV44"/>
      <c r="CTW44" s="124"/>
      <c r="CTX44"/>
      <c r="CTY44" s="124"/>
      <c r="CTZ44"/>
      <c r="CUA44" s="124"/>
      <c r="CUB44"/>
      <c r="CUC44" s="124"/>
      <c r="CUD44"/>
      <c r="CUE44" s="124"/>
      <c r="CUF44"/>
      <c r="CUG44" s="124"/>
      <c r="CUH44"/>
      <c r="CUI44" s="124"/>
      <c r="CUJ44"/>
      <c r="CUK44" s="124"/>
      <c r="CUL44"/>
      <c r="CUM44" s="124"/>
      <c r="CUN44"/>
      <c r="CUO44" s="124"/>
      <c r="CUP44"/>
      <c r="CUQ44" s="124"/>
      <c r="CUR44"/>
      <c r="CUS44" s="124"/>
      <c r="CUT44"/>
      <c r="CUU44" s="124"/>
      <c r="CUV44"/>
      <c r="CUW44" s="124"/>
      <c r="CUX44"/>
      <c r="CUY44" s="124"/>
      <c r="CUZ44"/>
      <c r="CVA44" s="124"/>
      <c r="CVB44"/>
      <c r="CVC44" s="124"/>
      <c r="CVD44"/>
      <c r="CVE44" s="124"/>
      <c r="CVF44"/>
      <c r="CVG44" s="124"/>
      <c r="CVH44"/>
      <c r="CVI44" s="124"/>
      <c r="CVJ44"/>
      <c r="CVK44" s="124"/>
      <c r="CVL44"/>
      <c r="CVM44" s="124"/>
      <c r="CVN44"/>
      <c r="CVO44" s="124"/>
      <c r="CVP44"/>
      <c r="CVQ44" s="124"/>
      <c r="CVR44"/>
      <c r="CVS44" s="124"/>
      <c r="CVT44"/>
      <c r="CVU44" s="124"/>
      <c r="CVV44"/>
      <c r="CVW44" s="124"/>
      <c r="CVX44"/>
      <c r="CVY44" s="124"/>
      <c r="CVZ44"/>
      <c r="CWA44" s="124"/>
      <c r="CWB44"/>
      <c r="CWC44" s="124"/>
      <c r="CWD44"/>
      <c r="CWE44" s="124"/>
      <c r="CWF44"/>
      <c r="CWG44" s="124"/>
      <c r="CWH44"/>
      <c r="CWI44" s="124"/>
      <c r="CWJ44"/>
      <c r="CWK44" s="124"/>
      <c r="CWL44"/>
      <c r="CWM44" s="124"/>
      <c r="CWN44"/>
      <c r="CWO44" s="124"/>
      <c r="CWP44"/>
      <c r="CWQ44" s="124"/>
      <c r="CWR44"/>
      <c r="CWS44" s="124"/>
      <c r="CWT44"/>
      <c r="CWU44" s="124"/>
      <c r="CWV44"/>
      <c r="CWW44" s="124"/>
      <c r="CWX44"/>
      <c r="CWY44" s="124"/>
      <c r="CWZ44"/>
      <c r="CXA44" s="124"/>
      <c r="CXB44"/>
      <c r="CXC44" s="124"/>
      <c r="CXD44"/>
      <c r="CXE44" s="124"/>
      <c r="CXF44"/>
      <c r="CXG44" s="124"/>
      <c r="CXH44"/>
      <c r="CXI44" s="124"/>
      <c r="CXJ44"/>
      <c r="CXK44" s="124"/>
      <c r="CXL44"/>
      <c r="CXM44" s="124"/>
      <c r="CXN44"/>
      <c r="CXO44" s="124"/>
      <c r="CXP44"/>
      <c r="CXQ44" s="124"/>
      <c r="CXR44"/>
      <c r="CXS44" s="124"/>
      <c r="CXT44"/>
      <c r="CXU44" s="124"/>
      <c r="CXV44"/>
      <c r="CXW44" s="124"/>
      <c r="CXX44"/>
      <c r="CXY44" s="124"/>
      <c r="CXZ44"/>
      <c r="CYA44" s="124"/>
      <c r="CYB44"/>
      <c r="CYC44" s="124"/>
      <c r="CYD44"/>
      <c r="CYE44" s="124"/>
      <c r="CYF44"/>
      <c r="CYG44" s="124"/>
      <c r="CYH44"/>
      <c r="CYI44" s="124"/>
      <c r="CYJ44"/>
      <c r="CYK44" s="124"/>
      <c r="CYL44"/>
      <c r="CYM44" s="124"/>
      <c r="CYN44"/>
      <c r="CYO44" s="124"/>
      <c r="CYP44"/>
      <c r="CYQ44" s="124"/>
      <c r="CYR44"/>
      <c r="CYS44" s="124"/>
      <c r="CYT44"/>
      <c r="CYU44" s="124"/>
      <c r="CYV44"/>
      <c r="CYW44" s="124"/>
      <c r="CYX44"/>
      <c r="CYY44" s="124"/>
      <c r="CYZ44"/>
      <c r="CZA44" s="124"/>
      <c r="CZB44"/>
      <c r="CZC44" s="124"/>
      <c r="CZD44"/>
      <c r="CZE44" s="124"/>
      <c r="CZF44"/>
      <c r="CZG44" s="124"/>
      <c r="CZH44"/>
      <c r="CZI44" s="124"/>
      <c r="CZJ44"/>
      <c r="CZK44" s="124"/>
      <c r="CZL44"/>
      <c r="CZM44" s="124"/>
      <c r="CZN44"/>
      <c r="CZO44" s="124"/>
      <c r="CZP44"/>
      <c r="CZQ44" s="124"/>
      <c r="CZR44"/>
      <c r="CZS44" s="124"/>
      <c r="CZT44"/>
      <c r="CZU44" s="124"/>
      <c r="CZV44"/>
      <c r="CZW44" s="124"/>
      <c r="CZX44"/>
      <c r="CZY44" s="124"/>
      <c r="CZZ44"/>
      <c r="DAA44" s="124"/>
      <c r="DAB44"/>
      <c r="DAC44" s="124"/>
      <c r="DAD44"/>
      <c r="DAE44" s="124"/>
      <c r="DAF44"/>
      <c r="DAG44" s="124"/>
      <c r="DAH44"/>
      <c r="DAI44" s="124"/>
      <c r="DAJ44"/>
      <c r="DAK44" s="124"/>
      <c r="DAL44"/>
      <c r="DAM44" s="124"/>
      <c r="DAN44"/>
      <c r="DAO44" s="124"/>
      <c r="DAP44"/>
      <c r="DAQ44" s="124"/>
      <c r="DAR44"/>
      <c r="DAS44" s="124"/>
      <c r="DAT44"/>
      <c r="DAU44" s="124"/>
      <c r="DAV44"/>
      <c r="DAW44" s="124"/>
      <c r="DAX44"/>
      <c r="DAY44" s="124"/>
      <c r="DAZ44"/>
      <c r="DBA44" s="124"/>
      <c r="DBB44"/>
      <c r="DBC44" s="124"/>
      <c r="DBD44"/>
      <c r="DBE44" s="124"/>
      <c r="DBF44"/>
      <c r="DBG44" s="124"/>
      <c r="DBH44"/>
      <c r="DBI44" s="124"/>
      <c r="DBJ44"/>
      <c r="DBK44" s="124"/>
      <c r="DBL44"/>
      <c r="DBM44" s="124"/>
      <c r="DBN44"/>
      <c r="DBO44" s="124"/>
      <c r="DBP44"/>
      <c r="DBQ44" s="124"/>
      <c r="DBR44"/>
      <c r="DBS44" s="124"/>
      <c r="DBT44"/>
      <c r="DBU44" s="124"/>
      <c r="DBV44"/>
      <c r="DBW44" s="124"/>
      <c r="DBX44"/>
      <c r="DBY44" s="124"/>
      <c r="DBZ44"/>
      <c r="DCA44" s="124"/>
      <c r="DCB44"/>
      <c r="DCC44" s="124"/>
      <c r="DCD44"/>
      <c r="DCE44" s="124"/>
      <c r="DCF44"/>
      <c r="DCG44" s="124"/>
      <c r="DCH44"/>
      <c r="DCI44" s="124"/>
      <c r="DCJ44"/>
      <c r="DCK44" s="124"/>
      <c r="DCL44"/>
      <c r="DCM44" s="124"/>
      <c r="DCN44"/>
      <c r="DCO44" s="124"/>
      <c r="DCP44"/>
      <c r="DCQ44" s="124"/>
      <c r="DCR44"/>
      <c r="DCS44" s="124"/>
      <c r="DCT44"/>
      <c r="DCU44" s="124"/>
      <c r="DCV44"/>
      <c r="DCW44" s="124"/>
      <c r="DCX44"/>
      <c r="DCY44" s="124"/>
      <c r="DCZ44"/>
      <c r="DDA44" s="124"/>
      <c r="DDB44"/>
      <c r="DDC44" s="124"/>
      <c r="DDD44"/>
      <c r="DDE44" s="124"/>
      <c r="DDF44"/>
      <c r="DDG44" s="124"/>
      <c r="DDH44"/>
      <c r="DDI44" s="124"/>
      <c r="DDJ44"/>
      <c r="DDK44" s="124"/>
      <c r="DDL44"/>
      <c r="DDM44" s="124"/>
      <c r="DDN44"/>
      <c r="DDO44" s="124"/>
      <c r="DDP44"/>
      <c r="DDQ44" s="124"/>
      <c r="DDR44"/>
      <c r="DDS44" s="124"/>
      <c r="DDT44"/>
      <c r="DDU44" s="124"/>
      <c r="DDV44"/>
      <c r="DDW44" s="124"/>
      <c r="DDX44"/>
      <c r="DDY44" s="124"/>
      <c r="DDZ44"/>
      <c r="DEA44" s="124"/>
      <c r="DEB44"/>
      <c r="DEC44" s="124"/>
      <c r="DED44"/>
      <c r="DEE44" s="124"/>
      <c r="DEF44"/>
      <c r="DEG44" s="124"/>
      <c r="DEH44"/>
      <c r="DEI44" s="124"/>
      <c r="DEJ44"/>
      <c r="DEK44" s="124"/>
      <c r="DEL44"/>
      <c r="DEM44" s="124"/>
      <c r="DEN44"/>
      <c r="DEO44" s="124"/>
      <c r="DEP44"/>
      <c r="DEQ44" s="124"/>
      <c r="DER44"/>
      <c r="DES44" s="124"/>
      <c r="DET44"/>
      <c r="DEU44" s="124"/>
      <c r="DEV44"/>
      <c r="DEW44" s="124"/>
      <c r="DEX44"/>
      <c r="DEY44" s="124"/>
      <c r="DEZ44"/>
      <c r="DFA44" s="124"/>
      <c r="DFB44"/>
      <c r="DFC44" s="124"/>
      <c r="DFD44"/>
      <c r="DFE44" s="124"/>
      <c r="DFF44"/>
      <c r="DFG44" s="124"/>
      <c r="DFH44"/>
      <c r="DFI44" s="124"/>
      <c r="DFJ44"/>
      <c r="DFK44" s="124"/>
      <c r="DFL44"/>
      <c r="DFM44" s="124"/>
      <c r="DFN44"/>
      <c r="DFO44" s="124"/>
      <c r="DFP44"/>
      <c r="DFQ44" s="124"/>
      <c r="DFR44"/>
      <c r="DFS44" s="124"/>
      <c r="DFT44"/>
      <c r="DFU44" s="124"/>
      <c r="DFV44"/>
      <c r="DFW44" s="124"/>
      <c r="DFX44"/>
      <c r="DFY44" s="124"/>
      <c r="DFZ44"/>
      <c r="DGA44" s="124"/>
      <c r="DGB44"/>
      <c r="DGC44" s="124"/>
      <c r="DGD44"/>
      <c r="DGE44" s="124"/>
      <c r="DGF44"/>
      <c r="DGG44" s="124"/>
      <c r="DGH44"/>
      <c r="DGI44" s="124"/>
      <c r="DGJ44"/>
      <c r="DGK44" s="124"/>
      <c r="DGL44"/>
      <c r="DGM44" s="124"/>
      <c r="DGN44"/>
      <c r="DGO44" s="124"/>
      <c r="DGP44"/>
      <c r="DGQ44" s="124"/>
      <c r="DGR44"/>
      <c r="DGS44" s="124"/>
      <c r="DGT44"/>
      <c r="DGU44" s="124"/>
      <c r="DGV44"/>
      <c r="DGW44" s="124"/>
      <c r="DGX44"/>
      <c r="DGY44" s="124"/>
      <c r="DGZ44"/>
      <c r="DHA44" s="124"/>
      <c r="DHB44"/>
      <c r="DHC44" s="124"/>
      <c r="DHD44"/>
      <c r="DHE44" s="124"/>
      <c r="DHF44"/>
      <c r="DHG44" s="124"/>
      <c r="DHH44"/>
      <c r="DHI44" s="124"/>
      <c r="DHJ44"/>
      <c r="DHK44" s="124"/>
      <c r="DHL44"/>
      <c r="DHM44" s="124"/>
      <c r="DHN44"/>
      <c r="DHO44" s="124"/>
      <c r="DHP44"/>
      <c r="DHQ44" s="124"/>
      <c r="DHR44"/>
      <c r="DHS44" s="124"/>
      <c r="DHT44"/>
      <c r="DHU44" s="124"/>
      <c r="DHV44"/>
      <c r="DHW44" s="124"/>
      <c r="DHX44"/>
      <c r="DHY44" s="124"/>
      <c r="DHZ44"/>
      <c r="DIA44" s="124"/>
      <c r="DIB44"/>
      <c r="DIC44" s="124"/>
      <c r="DID44"/>
      <c r="DIE44" s="124"/>
      <c r="DIF44"/>
      <c r="DIG44" s="124"/>
      <c r="DIH44"/>
      <c r="DII44" s="124"/>
      <c r="DIJ44"/>
      <c r="DIK44" s="124"/>
      <c r="DIL44"/>
      <c r="DIM44" s="124"/>
      <c r="DIN44"/>
      <c r="DIO44" s="124"/>
      <c r="DIP44"/>
      <c r="DIQ44" s="124"/>
      <c r="DIR44"/>
      <c r="DIS44" s="124"/>
      <c r="DIT44"/>
      <c r="DIU44" s="124"/>
      <c r="DIV44"/>
      <c r="DIW44" s="124"/>
      <c r="DIX44"/>
      <c r="DIY44" s="124"/>
      <c r="DIZ44"/>
      <c r="DJA44" s="124"/>
      <c r="DJB44"/>
      <c r="DJC44" s="124"/>
      <c r="DJD44"/>
      <c r="DJE44" s="124"/>
      <c r="DJF44"/>
      <c r="DJG44" s="124"/>
      <c r="DJH44"/>
      <c r="DJI44" s="124"/>
      <c r="DJJ44"/>
      <c r="DJK44" s="124"/>
      <c r="DJL44"/>
      <c r="DJM44" s="124"/>
      <c r="DJN44"/>
      <c r="DJO44" s="124"/>
      <c r="DJP44"/>
      <c r="DJQ44" s="124"/>
      <c r="DJR44"/>
      <c r="DJS44" s="124"/>
      <c r="DJT44"/>
      <c r="DJU44" s="124"/>
      <c r="DJV44"/>
      <c r="DJW44" s="124"/>
      <c r="DJX44"/>
      <c r="DJY44" s="124"/>
      <c r="DJZ44"/>
      <c r="DKA44" s="124"/>
      <c r="DKB44"/>
      <c r="DKC44" s="124"/>
      <c r="DKD44"/>
      <c r="DKE44" s="124"/>
      <c r="DKF44"/>
      <c r="DKG44" s="124"/>
      <c r="DKH44"/>
      <c r="DKI44" s="124"/>
      <c r="DKJ44"/>
      <c r="DKK44" s="124"/>
      <c r="DKL44"/>
      <c r="DKM44" s="124"/>
      <c r="DKN44"/>
      <c r="DKO44" s="124"/>
      <c r="DKP44"/>
      <c r="DKQ44" s="124"/>
      <c r="DKR44"/>
      <c r="DKS44" s="124"/>
      <c r="DKT44"/>
      <c r="DKU44" s="124"/>
      <c r="DKV44"/>
      <c r="DKW44" s="124"/>
      <c r="DKX44"/>
      <c r="DKY44" s="124"/>
      <c r="DKZ44"/>
      <c r="DLA44" s="124"/>
      <c r="DLB44"/>
      <c r="DLC44" s="124"/>
      <c r="DLD44"/>
      <c r="DLE44" s="124"/>
      <c r="DLF44"/>
      <c r="DLG44" s="124"/>
      <c r="DLH44"/>
      <c r="DLI44" s="124"/>
      <c r="DLJ44"/>
      <c r="DLK44" s="124"/>
      <c r="DLL44"/>
      <c r="DLM44" s="124"/>
      <c r="DLN44"/>
      <c r="DLO44" s="124"/>
      <c r="DLP44"/>
      <c r="DLQ44" s="124"/>
      <c r="DLR44"/>
      <c r="DLS44" s="124"/>
      <c r="DLT44"/>
      <c r="DLU44" s="124"/>
      <c r="DLV44"/>
      <c r="DLW44" s="124"/>
      <c r="DLX44"/>
      <c r="DLY44" s="124"/>
      <c r="DLZ44"/>
      <c r="DMA44" s="124"/>
      <c r="DMB44"/>
      <c r="DMC44" s="124"/>
      <c r="DMD44"/>
      <c r="DME44" s="124"/>
      <c r="DMF44"/>
      <c r="DMG44" s="124"/>
      <c r="DMH44"/>
      <c r="DMI44" s="124"/>
      <c r="DMJ44"/>
      <c r="DMK44" s="124"/>
      <c r="DML44"/>
      <c r="DMM44" s="124"/>
      <c r="DMN44"/>
      <c r="DMO44" s="124"/>
      <c r="DMP44"/>
      <c r="DMQ44" s="124"/>
      <c r="DMR44"/>
      <c r="DMS44" s="124"/>
      <c r="DMT44"/>
      <c r="DMU44" s="124"/>
      <c r="DMV44"/>
      <c r="DMW44" s="124"/>
      <c r="DMX44"/>
      <c r="DMY44" s="124"/>
      <c r="DMZ44"/>
      <c r="DNA44" s="124"/>
      <c r="DNB44"/>
      <c r="DNC44" s="124"/>
      <c r="DND44"/>
      <c r="DNE44" s="124"/>
      <c r="DNF44"/>
      <c r="DNG44" s="124"/>
      <c r="DNH44"/>
      <c r="DNI44" s="124"/>
      <c r="DNJ44"/>
      <c r="DNK44" s="124"/>
      <c r="DNL44"/>
      <c r="DNM44" s="124"/>
      <c r="DNN44"/>
      <c r="DNO44" s="124"/>
      <c r="DNP44"/>
      <c r="DNQ44" s="124"/>
      <c r="DNR44"/>
      <c r="DNS44" s="124"/>
      <c r="DNT44"/>
      <c r="DNU44" s="124"/>
      <c r="DNV44"/>
      <c r="DNW44" s="124"/>
      <c r="DNX44"/>
      <c r="DNY44" s="124"/>
      <c r="DNZ44"/>
      <c r="DOA44" s="124"/>
      <c r="DOB44"/>
      <c r="DOC44" s="124"/>
      <c r="DOD44"/>
      <c r="DOE44" s="124"/>
      <c r="DOF44"/>
      <c r="DOG44" s="124"/>
      <c r="DOH44"/>
      <c r="DOI44" s="124"/>
      <c r="DOJ44"/>
      <c r="DOK44" s="124"/>
      <c r="DOL44"/>
      <c r="DOM44" s="124"/>
      <c r="DON44"/>
      <c r="DOO44" s="124"/>
      <c r="DOP44"/>
      <c r="DOQ44" s="124"/>
      <c r="DOR44"/>
      <c r="DOS44" s="124"/>
      <c r="DOT44"/>
      <c r="DOU44" s="124"/>
      <c r="DOV44"/>
      <c r="DOW44" s="124"/>
      <c r="DOX44"/>
      <c r="DOY44" s="124"/>
      <c r="DOZ44"/>
      <c r="DPA44" s="124"/>
      <c r="DPB44"/>
      <c r="DPC44" s="124"/>
      <c r="DPD44"/>
      <c r="DPE44" s="124"/>
      <c r="DPF44"/>
      <c r="DPG44" s="124"/>
      <c r="DPH44"/>
      <c r="DPI44" s="124"/>
      <c r="DPJ44"/>
      <c r="DPK44" s="124"/>
      <c r="DPL44"/>
      <c r="DPM44" s="124"/>
      <c r="DPN44"/>
      <c r="DPO44" s="124"/>
      <c r="DPP44"/>
      <c r="DPQ44" s="124"/>
      <c r="DPR44"/>
      <c r="DPS44" s="124"/>
      <c r="DPT44"/>
      <c r="DPU44" s="124"/>
      <c r="DPV44"/>
      <c r="DPW44" s="124"/>
      <c r="DPX44"/>
      <c r="DPY44" s="124"/>
      <c r="DPZ44"/>
      <c r="DQA44" s="124"/>
      <c r="DQB44"/>
      <c r="DQC44" s="124"/>
      <c r="DQD44"/>
      <c r="DQE44" s="124"/>
      <c r="DQF44"/>
      <c r="DQG44" s="124"/>
      <c r="DQH44"/>
      <c r="DQI44" s="124"/>
      <c r="DQJ44"/>
      <c r="DQK44" s="124"/>
      <c r="DQL44"/>
      <c r="DQM44" s="124"/>
      <c r="DQN44"/>
      <c r="DQO44" s="124"/>
      <c r="DQP44"/>
      <c r="DQQ44" s="124"/>
      <c r="DQR44"/>
      <c r="DQS44" s="124"/>
      <c r="DQT44"/>
      <c r="DQU44" s="124"/>
      <c r="DQV44"/>
      <c r="DQW44" s="124"/>
      <c r="DQX44"/>
      <c r="DQY44" s="124"/>
      <c r="DQZ44"/>
      <c r="DRA44" s="124"/>
      <c r="DRB44"/>
      <c r="DRC44" s="124"/>
      <c r="DRD44"/>
      <c r="DRE44" s="124"/>
      <c r="DRF44"/>
      <c r="DRG44" s="124"/>
      <c r="DRH44"/>
      <c r="DRI44" s="124"/>
      <c r="DRJ44"/>
      <c r="DRK44" s="124"/>
      <c r="DRL44"/>
      <c r="DRM44" s="124"/>
      <c r="DRN44"/>
      <c r="DRO44" s="124"/>
      <c r="DRP44"/>
      <c r="DRQ44" s="124"/>
      <c r="DRR44"/>
      <c r="DRS44" s="124"/>
      <c r="DRT44"/>
      <c r="DRU44" s="124"/>
      <c r="DRV44"/>
      <c r="DRW44" s="124"/>
      <c r="DRX44"/>
      <c r="DRY44" s="124"/>
      <c r="DRZ44"/>
      <c r="DSA44" s="124"/>
      <c r="DSB44"/>
      <c r="DSC44" s="124"/>
      <c r="DSD44"/>
      <c r="DSE44" s="124"/>
      <c r="DSF44"/>
      <c r="DSG44" s="124"/>
      <c r="DSH44"/>
      <c r="DSI44" s="124"/>
      <c r="DSJ44"/>
      <c r="DSK44" s="124"/>
      <c r="DSL44"/>
      <c r="DSM44" s="124"/>
      <c r="DSN44"/>
      <c r="DSO44" s="124"/>
      <c r="DSP44"/>
      <c r="DSQ44" s="124"/>
      <c r="DSR44"/>
      <c r="DSS44" s="124"/>
      <c r="DST44"/>
      <c r="DSU44" s="124"/>
      <c r="DSV44"/>
      <c r="DSW44" s="124"/>
      <c r="DSX44"/>
      <c r="DSY44" s="124"/>
      <c r="DSZ44"/>
      <c r="DTA44" s="124"/>
      <c r="DTB44"/>
      <c r="DTC44" s="124"/>
      <c r="DTD44"/>
      <c r="DTE44" s="124"/>
      <c r="DTF44"/>
      <c r="DTG44" s="124"/>
      <c r="DTH44"/>
      <c r="DTI44" s="124"/>
      <c r="DTJ44"/>
      <c r="DTK44" s="124"/>
      <c r="DTL44"/>
      <c r="DTM44" s="124"/>
      <c r="DTN44"/>
      <c r="DTO44" s="124"/>
      <c r="DTP44"/>
      <c r="DTQ44" s="124"/>
      <c r="DTR44"/>
      <c r="DTS44" s="124"/>
      <c r="DTT44"/>
      <c r="DTU44" s="124"/>
      <c r="DTV44"/>
      <c r="DTW44" s="124"/>
      <c r="DTX44"/>
      <c r="DTY44" s="124"/>
      <c r="DTZ44"/>
      <c r="DUA44" s="124"/>
      <c r="DUB44"/>
      <c r="DUC44" s="124"/>
      <c r="DUD44"/>
      <c r="DUE44" s="124"/>
      <c r="DUF44"/>
      <c r="DUG44" s="124"/>
      <c r="DUH44"/>
      <c r="DUI44" s="124"/>
      <c r="DUJ44"/>
      <c r="DUK44" s="124"/>
      <c r="DUL44"/>
      <c r="DUM44" s="124"/>
      <c r="DUN44"/>
      <c r="DUO44" s="124"/>
      <c r="DUP44"/>
      <c r="DUQ44" s="124"/>
      <c r="DUR44"/>
      <c r="DUS44" s="124"/>
      <c r="DUT44"/>
      <c r="DUU44" s="124"/>
      <c r="DUV44"/>
      <c r="DUW44" s="124"/>
      <c r="DUX44"/>
      <c r="DUY44" s="124"/>
      <c r="DUZ44"/>
      <c r="DVA44" s="124"/>
      <c r="DVB44"/>
      <c r="DVC44" s="124"/>
      <c r="DVD44"/>
      <c r="DVE44" s="124"/>
      <c r="DVF44"/>
      <c r="DVG44" s="124"/>
      <c r="DVH44"/>
      <c r="DVI44" s="124"/>
      <c r="DVJ44"/>
      <c r="DVK44" s="124"/>
      <c r="DVL44"/>
      <c r="DVM44" s="124"/>
      <c r="DVN44"/>
      <c r="DVO44" s="124"/>
      <c r="DVP44"/>
      <c r="DVQ44" s="124"/>
      <c r="DVR44"/>
      <c r="DVS44" s="124"/>
      <c r="DVT44"/>
      <c r="DVU44" s="124"/>
      <c r="DVV44"/>
      <c r="DVW44" s="124"/>
      <c r="DVX44"/>
      <c r="DVY44" s="124"/>
      <c r="DVZ44"/>
      <c r="DWA44" s="124"/>
      <c r="DWB44"/>
      <c r="DWC44" s="124"/>
      <c r="DWD44"/>
      <c r="DWE44" s="124"/>
      <c r="DWF44"/>
      <c r="DWG44" s="124"/>
      <c r="DWH44"/>
      <c r="DWI44" s="124"/>
      <c r="DWJ44"/>
      <c r="DWK44" s="124"/>
      <c r="DWL44"/>
      <c r="DWM44" s="124"/>
      <c r="DWN44"/>
      <c r="DWO44" s="124"/>
      <c r="DWP44"/>
      <c r="DWQ44" s="124"/>
      <c r="DWR44"/>
      <c r="DWS44" s="124"/>
      <c r="DWT44"/>
      <c r="DWU44" s="124"/>
      <c r="DWV44"/>
      <c r="DWW44" s="124"/>
      <c r="DWX44"/>
      <c r="DWY44" s="124"/>
      <c r="DWZ44"/>
      <c r="DXA44" s="124"/>
      <c r="DXB44"/>
      <c r="DXC44" s="124"/>
      <c r="DXD44"/>
      <c r="DXE44" s="124"/>
      <c r="DXF44"/>
      <c r="DXG44" s="124"/>
      <c r="DXH44"/>
      <c r="DXI44" s="124"/>
      <c r="DXJ44"/>
      <c r="DXK44" s="124"/>
      <c r="DXL44"/>
      <c r="DXM44" s="124"/>
      <c r="DXN44"/>
      <c r="DXO44" s="124"/>
      <c r="DXP44"/>
      <c r="DXQ44" s="124"/>
      <c r="DXR44"/>
      <c r="DXS44" s="124"/>
      <c r="DXT44"/>
      <c r="DXU44" s="124"/>
      <c r="DXV44"/>
      <c r="DXW44" s="124"/>
      <c r="DXX44"/>
      <c r="DXY44" s="124"/>
      <c r="DXZ44"/>
      <c r="DYA44" s="124"/>
      <c r="DYB44"/>
      <c r="DYC44" s="124"/>
      <c r="DYD44"/>
      <c r="DYE44" s="124"/>
      <c r="DYF44"/>
      <c r="DYG44" s="124"/>
      <c r="DYH44"/>
      <c r="DYI44" s="124"/>
      <c r="DYJ44"/>
      <c r="DYK44" s="124"/>
      <c r="DYL44"/>
      <c r="DYM44" s="124"/>
      <c r="DYN44"/>
      <c r="DYO44" s="124"/>
      <c r="DYP44"/>
      <c r="DYQ44" s="124"/>
      <c r="DYR44"/>
      <c r="DYS44" s="124"/>
      <c r="DYT44"/>
      <c r="DYU44" s="124"/>
      <c r="DYV44"/>
      <c r="DYW44" s="124"/>
      <c r="DYX44"/>
      <c r="DYY44" s="124"/>
      <c r="DYZ44"/>
      <c r="DZA44" s="124"/>
      <c r="DZB44"/>
      <c r="DZC44" s="124"/>
      <c r="DZD44"/>
      <c r="DZE44" s="124"/>
      <c r="DZF44"/>
      <c r="DZG44" s="124"/>
      <c r="DZH44"/>
      <c r="DZI44" s="124"/>
      <c r="DZJ44"/>
      <c r="DZK44" s="124"/>
      <c r="DZL44"/>
      <c r="DZM44" s="124"/>
      <c r="DZN44"/>
      <c r="DZO44" s="124"/>
      <c r="DZP44"/>
      <c r="DZQ44" s="124"/>
      <c r="DZR44"/>
      <c r="DZS44" s="124"/>
      <c r="DZT44"/>
      <c r="DZU44" s="124"/>
      <c r="DZV44"/>
      <c r="DZW44" s="124"/>
      <c r="DZX44"/>
      <c r="DZY44" s="124"/>
      <c r="DZZ44"/>
      <c r="EAA44" s="124"/>
      <c r="EAB44"/>
      <c r="EAC44" s="124"/>
      <c r="EAD44"/>
      <c r="EAE44" s="124"/>
      <c r="EAF44"/>
      <c r="EAG44" s="124"/>
      <c r="EAH44"/>
      <c r="EAI44" s="124"/>
      <c r="EAJ44"/>
      <c r="EAK44" s="124"/>
      <c r="EAL44"/>
      <c r="EAM44" s="124"/>
      <c r="EAN44"/>
      <c r="EAO44" s="124"/>
      <c r="EAP44"/>
      <c r="EAQ44" s="124"/>
      <c r="EAR44"/>
      <c r="EAS44" s="124"/>
      <c r="EAT44"/>
      <c r="EAU44" s="124"/>
      <c r="EAV44"/>
      <c r="EAW44" s="124"/>
      <c r="EAX44"/>
      <c r="EAY44" s="124"/>
      <c r="EAZ44"/>
      <c r="EBA44" s="124"/>
      <c r="EBB44"/>
      <c r="EBC44" s="124"/>
      <c r="EBD44"/>
      <c r="EBE44" s="124"/>
      <c r="EBF44"/>
      <c r="EBG44" s="124"/>
      <c r="EBH44"/>
      <c r="EBI44" s="124"/>
      <c r="EBJ44"/>
      <c r="EBK44" s="124"/>
      <c r="EBL44"/>
      <c r="EBM44" s="124"/>
      <c r="EBN44"/>
      <c r="EBO44" s="124"/>
      <c r="EBP44"/>
      <c r="EBQ44" s="124"/>
      <c r="EBR44"/>
      <c r="EBS44" s="124"/>
      <c r="EBT44"/>
      <c r="EBU44" s="124"/>
      <c r="EBV44"/>
      <c r="EBW44" s="124"/>
      <c r="EBX44"/>
      <c r="EBY44" s="124"/>
      <c r="EBZ44"/>
      <c r="ECA44" s="124"/>
      <c r="ECB44"/>
      <c r="ECC44" s="124"/>
      <c r="ECD44"/>
      <c r="ECE44" s="124"/>
      <c r="ECF44"/>
      <c r="ECG44" s="124"/>
      <c r="ECH44"/>
      <c r="ECI44" s="124"/>
      <c r="ECJ44"/>
      <c r="ECK44" s="124"/>
      <c r="ECL44"/>
      <c r="ECM44" s="124"/>
      <c r="ECN44"/>
      <c r="ECO44" s="124"/>
      <c r="ECP44"/>
      <c r="ECQ44" s="124"/>
      <c r="ECR44"/>
      <c r="ECS44" s="124"/>
      <c r="ECT44"/>
      <c r="ECU44" s="124"/>
      <c r="ECV44"/>
      <c r="ECW44" s="124"/>
      <c r="ECX44"/>
      <c r="ECY44" s="124"/>
      <c r="ECZ44"/>
      <c r="EDA44" s="124"/>
      <c r="EDB44"/>
      <c r="EDC44" s="124"/>
      <c r="EDD44"/>
      <c r="EDE44" s="124"/>
      <c r="EDF44"/>
      <c r="EDG44" s="124"/>
      <c r="EDH44"/>
      <c r="EDI44" s="124"/>
      <c r="EDJ44"/>
      <c r="EDK44" s="124"/>
      <c r="EDL44"/>
      <c r="EDM44" s="124"/>
      <c r="EDN44"/>
      <c r="EDO44" s="124"/>
      <c r="EDP44"/>
      <c r="EDQ44" s="124"/>
      <c r="EDR44"/>
      <c r="EDS44" s="124"/>
      <c r="EDT44"/>
      <c r="EDU44" s="124"/>
      <c r="EDV44"/>
      <c r="EDW44" s="124"/>
      <c r="EDX44"/>
      <c r="EDY44" s="124"/>
      <c r="EDZ44"/>
      <c r="EEA44" s="124"/>
      <c r="EEB44"/>
      <c r="EEC44" s="124"/>
      <c r="EED44"/>
      <c r="EEE44" s="124"/>
      <c r="EEF44"/>
      <c r="EEG44" s="124"/>
      <c r="EEH44"/>
      <c r="EEI44" s="124"/>
      <c r="EEJ44"/>
      <c r="EEK44" s="124"/>
      <c r="EEL44"/>
      <c r="EEM44" s="124"/>
      <c r="EEN44"/>
      <c r="EEO44" s="124"/>
      <c r="EEP44"/>
      <c r="EEQ44" s="124"/>
      <c r="EER44"/>
      <c r="EES44" s="124"/>
      <c r="EET44"/>
      <c r="EEU44" s="124"/>
      <c r="EEV44"/>
      <c r="EEW44" s="124"/>
      <c r="EEX44"/>
      <c r="EEY44" s="124"/>
      <c r="EEZ44"/>
      <c r="EFA44" s="124"/>
      <c r="EFB44"/>
      <c r="EFC44" s="124"/>
      <c r="EFD44"/>
      <c r="EFE44" s="124"/>
      <c r="EFF44"/>
      <c r="EFG44" s="124"/>
      <c r="EFH44"/>
      <c r="EFI44" s="124"/>
      <c r="EFJ44"/>
      <c r="EFK44" s="124"/>
      <c r="EFL44"/>
      <c r="EFM44" s="124"/>
      <c r="EFN44"/>
      <c r="EFO44" s="124"/>
      <c r="EFP44"/>
      <c r="EFQ44" s="124"/>
      <c r="EFR44"/>
      <c r="EFS44" s="124"/>
      <c r="EFT44"/>
      <c r="EFU44" s="124"/>
      <c r="EFV44"/>
      <c r="EFW44" s="124"/>
      <c r="EFX44"/>
      <c r="EFY44" s="124"/>
      <c r="EFZ44"/>
      <c r="EGA44" s="124"/>
      <c r="EGB44"/>
      <c r="EGC44" s="124"/>
      <c r="EGD44"/>
      <c r="EGE44" s="124"/>
      <c r="EGF44"/>
      <c r="EGG44" s="124"/>
      <c r="EGH44"/>
      <c r="EGI44" s="124"/>
      <c r="EGJ44"/>
      <c r="EGK44" s="124"/>
      <c r="EGL44"/>
      <c r="EGM44" s="124"/>
      <c r="EGN44"/>
      <c r="EGO44" s="124"/>
      <c r="EGP44"/>
      <c r="EGQ44" s="124"/>
      <c r="EGR44"/>
      <c r="EGS44" s="124"/>
      <c r="EGT44"/>
      <c r="EGU44" s="124"/>
      <c r="EGV44"/>
      <c r="EGW44" s="124"/>
      <c r="EGX44"/>
      <c r="EGY44" s="124"/>
      <c r="EGZ44"/>
      <c r="EHA44" s="124"/>
      <c r="EHB44"/>
      <c r="EHC44" s="124"/>
      <c r="EHD44"/>
      <c r="EHE44" s="124"/>
      <c r="EHF44"/>
      <c r="EHG44" s="124"/>
      <c r="EHH44"/>
      <c r="EHI44" s="124"/>
      <c r="EHJ44"/>
      <c r="EHK44" s="124"/>
      <c r="EHL44"/>
      <c r="EHM44" s="124"/>
      <c r="EHN44"/>
      <c r="EHO44" s="124"/>
      <c r="EHP44"/>
      <c r="EHQ44" s="124"/>
      <c r="EHR44"/>
      <c r="EHS44" s="124"/>
      <c r="EHT44"/>
      <c r="EHU44" s="124"/>
      <c r="EHV44"/>
      <c r="EHW44" s="124"/>
      <c r="EHX44"/>
      <c r="EHY44" s="124"/>
      <c r="EHZ44"/>
      <c r="EIA44" s="124"/>
      <c r="EIB44"/>
      <c r="EIC44" s="124"/>
      <c r="EID44"/>
      <c r="EIE44" s="124"/>
      <c r="EIF44"/>
      <c r="EIG44" s="124"/>
      <c r="EIH44"/>
      <c r="EII44" s="124"/>
      <c r="EIJ44"/>
      <c r="EIK44" s="124"/>
      <c r="EIL44"/>
      <c r="EIM44" s="124"/>
      <c r="EIN44"/>
      <c r="EIO44" s="124"/>
      <c r="EIP44"/>
      <c r="EIQ44" s="124"/>
      <c r="EIR44"/>
      <c r="EIS44" s="124"/>
      <c r="EIT44"/>
      <c r="EIU44" s="124"/>
      <c r="EIV44"/>
      <c r="EIW44" s="124"/>
      <c r="EIX44"/>
      <c r="EIY44" s="124"/>
      <c r="EIZ44"/>
      <c r="EJA44" s="124"/>
      <c r="EJB44"/>
      <c r="EJC44" s="124"/>
      <c r="EJD44"/>
      <c r="EJE44" s="124"/>
      <c r="EJF44"/>
      <c r="EJG44" s="124"/>
      <c r="EJH44"/>
      <c r="EJI44" s="124"/>
      <c r="EJJ44"/>
      <c r="EJK44" s="124"/>
      <c r="EJL44"/>
      <c r="EJM44" s="124"/>
      <c r="EJN44"/>
      <c r="EJO44" s="124"/>
      <c r="EJP44"/>
      <c r="EJQ44" s="124"/>
      <c r="EJR44"/>
      <c r="EJS44" s="124"/>
      <c r="EJT44"/>
      <c r="EJU44" s="124"/>
      <c r="EJV44"/>
      <c r="EJW44" s="124"/>
      <c r="EJX44"/>
      <c r="EJY44" s="124"/>
      <c r="EJZ44"/>
      <c r="EKA44" s="124"/>
      <c r="EKB44"/>
      <c r="EKC44" s="124"/>
      <c r="EKD44"/>
      <c r="EKE44" s="124"/>
      <c r="EKF44"/>
      <c r="EKG44" s="124"/>
      <c r="EKH44"/>
      <c r="EKI44" s="124"/>
      <c r="EKJ44"/>
      <c r="EKK44" s="124"/>
      <c r="EKL44"/>
      <c r="EKM44" s="124"/>
      <c r="EKN44"/>
      <c r="EKO44" s="124"/>
      <c r="EKP44"/>
      <c r="EKQ44" s="124"/>
      <c r="EKR44"/>
      <c r="EKS44" s="124"/>
      <c r="EKT44"/>
      <c r="EKU44" s="124"/>
      <c r="EKV44"/>
      <c r="EKW44" s="124"/>
      <c r="EKX44"/>
      <c r="EKY44" s="124"/>
      <c r="EKZ44"/>
      <c r="ELA44" s="124"/>
      <c r="ELB44"/>
      <c r="ELC44" s="124"/>
      <c r="ELD44"/>
      <c r="ELE44" s="124"/>
      <c r="ELF44"/>
      <c r="ELG44" s="124"/>
      <c r="ELH44"/>
      <c r="ELI44" s="124"/>
      <c r="ELJ44"/>
      <c r="ELK44" s="124"/>
      <c r="ELL44"/>
      <c r="ELM44" s="124"/>
      <c r="ELN44"/>
      <c r="ELO44" s="124"/>
      <c r="ELP44"/>
      <c r="ELQ44" s="124"/>
      <c r="ELR44"/>
      <c r="ELS44" s="124"/>
      <c r="ELT44"/>
      <c r="ELU44" s="124"/>
      <c r="ELV44"/>
      <c r="ELW44" s="124"/>
      <c r="ELX44"/>
      <c r="ELY44" s="124"/>
      <c r="ELZ44"/>
      <c r="EMA44" s="124"/>
      <c r="EMB44"/>
      <c r="EMC44" s="124"/>
      <c r="EMD44"/>
      <c r="EME44" s="124"/>
      <c r="EMF44"/>
      <c r="EMG44" s="124"/>
      <c r="EMH44"/>
      <c r="EMI44" s="124"/>
      <c r="EMJ44"/>
      <c r="EMK44" s="124"/>
      <c r="EML44"/>
      <c r="EMM44" s="124"/>
      <c r="EMN44"/>
      <c r="EMO44" s="124"/>
      <c r="EMP44"/>
      <c r="EMQ44" s="124"/>
      <c r="EMR44"/>
      <c r="EMS44" s="124"/>
      <c r="EMT44"/>
      <c r="EMU44" s="124"/>
      <c r="EMV44"/>
      <c r="EMW44" s="124"/>
      <c r="EMX44"/>
      <c r="EMY44" s="124"/>
      <c r="EMZ44"/>
      <c r="ENA44" s="124"/>
      <c r="ENB44"/>
      <c r="ENC44" s="124"/>
      <c r="END44"/>
      <c r="ENE44" s="124"/>
      <c r="ENF44"/>
      <c r="ENG44" s="124"/>
      <c r="ENH44"/>
      <c r="ENI44" s="124"/>
      <c r="ENJ44"/>
      <c r="ENK44" s="124"/>
      <c r="ENL44"/>
      <c r="ENM44" s="124"/>
      <c r="ENN44"/>
      <c r="ENO44" s="124"/>
      <c r="ENP44"/>
      <c r="ENQ44" s="124"/>
      <c r="ENR44"/>
      <c r="ENS44" s="124"/>
      <c r="ENT44"/>
      <c r="ENU44" s="124"/>
      <c r="ENV44"/>
      <c r="ENW44" s="124"/>
      <c r="ENX44"/>
      <c r="ENY44" s="124"/>
      <c r="ENZ44"/>
      <c r="EOA44" s="124"/>
      <c r="EOB44"/>
      <c r="EOC44" s="124"/>
      <c r="EOD44"/>
      <c r="EOE44" s="124"/>
      <c r="EOF44"/>
      <c r="EOG44" s="124"/>
      <c r="EOH44"/>
      <c r="EOI44" s="124"/>
      <c r="EOJ44"/>
      <c r="EOK44" s="124"/>
      <c r="EOL44"/>
      <c r="EOM44" s="124"/>
      <c r="EON44"/>
      <c r="EOO44" s="124"/>
      <c r="EOP44"/>
      <c r="EOQ44" s="124"/>
      <c r="EOR44"/>
      <c r="EOS44" s="124"/>
      <c r="EOT44"/>
      <c r="EOU44" s="124"/>
      <c r="EOV44"/>
      <c r="EOW44" s="124"/>
      <c r="EOX44"/>
      <c r="EOY44" s="124"/>
      <c r="EOZ44"/>
      <c r="EPA44" s="124"/>
      <c r="EPB44"/>
      <c r="EPC44" s="124"/>
      <c r="EPD44"/>
      <c r="EPE44" s="124"/>
      <c r="EPF44"/>
      <c r="EPG44" s="124"/>
      <c r="EPH44"/>
      <c r="EPI44" s="124"/>
      <c r="EPJ44"/>
      <c r="EPK44" s="124"/>
      <c r="EPL44"/>
      <c r="EPM44" s="124"/>
      <c r="EPN44"/>
      <c r="EPO44" s="124"/>
      <c r="EPP44"/>
      <c r="EPQ44" s="124"/>
      <c r="EPR44"/>
      <c r="EPS44" s="124"/>
      <c r="EPT44"/>
      <c r="EPU44" s="124"/>
      <c r="EPV44"/>
      <c r="EPW44" s="124"/>
      <c r="EPX44"/>
      <c r="EPY44" s="124"/>
      <c r="EPZ44"/>
      <c r="EQA44" s="124"/>
      <c r="EQB44"/>
      <c r="EQC44" s="124"/>
      <c r="EQD44"/>
      <c r="EQE44" s="124"/>
      <c r="EQF44"/>
      <c r="EQG44" s="124"/>
      <c r="EQH44"/>
      <c r="EQI44" s="124"/>
      <c r="EQJ44"/>
      <c r="EQK44" s="124"/>
      <c r="EQL44"/>
      <c r="EQM44" s="124"/>
      <c r="EQN44"/>
      <c r="EQO44" s="124"/>
      <c r="EQP44"/>
      <c r="EQQ44" s="124"/>
      <c r="EQR44"/>
      <c r="EQS44" s="124"/>
      <c r="EQT44"/>
      <c r="EQU44" s="124"/>
      <c r="EQV44"/>
      <c r="EQW44" s="124"/>
      <c r="EQX44"/>
      <c r="EQY44" s="124"/>
      <c r="EQZ44"/>
      <c r="ERA44" s="124"/>
      <c r="ERB44"/>
      <c r="ERC44" s="124"/>
      <c r="ERD44"/>
      <c r="ERE44" s="124"/>
      <c r="ERF44"/>
      <c r="ERG44" s="124"/>
      <c r="ERH44"/>
      <c r="ERI44" s="124"/>
      <c r="ERJ44"/>
      <c r="ERK44" s="124"/>
      <c r="ERL44"/>
      <c r="ERM44" s="124"/>
      <c r="ERN44"/>
      <c r="ERO44" s="124"/>
      <c r="ERP44"/>
      <c r="ERQ44" s="124"/>
      <c r="ERR44"/>
      <c r="ERS44" s="124"/>
      <c r="ERT44"/>
      <c r="ERU44" s="124"/>
      <c r="ERV44"/>
      <c r="ERW44" s="124"/>
      <c r="ERX44"/>
      <c r="ERY44" s="124"/>
      <c r="ERZ44"/>
      <c r="ESA44" s="124"/>
      <c r="ESB44"/>
      <c r="ESC44" s="124"/>
      <c r="ESD44"/>
      <c r="ESE44" s="124"/>
      <c r="ESF44"/>
      <c r="ESG44" s="124"/>
      <c r="ESH44"/>
      <c r="ESI44" s="124"/>
      <c r="ESJ44"/>
      <c r="ESK44" s="124"/>
      <c r="ESL44"/>
      <c r="ESM44" s="124"/>
      <c r="ESN44"/>
      <c r="ESO44" s="124"/>
      <c r="ESP44"/>
      <c r="ESQ44" s="124"/>
      <c r="ESR44"/>
      <c r="ESS44" s="124"/>
      <c r="EST44"/>
      <c r="ESU44" s="124"/>
      <c r="ESV44"/>
      <c r="ESW44" s="124"/>
      <c r="ESX44"/>
      <c r="ESY44" s="124"/>
      <c r="ESZ44"/>
      <c r="ETA44" s="124"/>
      <c r="ETB44"/>
      <c r="ETC44" s="124"/>
      <c r="ETD44"/>
      <c r="ETE44" s="124"/>
      <c r="ETF44"/>
      <c r="ETG44" s="124"/>
      <c r="ETH44"/>
      <c r="ETI44" s="124"/>
      <c r="ETJ44"/>
      <c r="ETK44" s="124"/>
      <c r="ETL44"/>
      <c r="ETM44" s="124"/>
      <c r="ETN44"/>
      <c r="ETO44" s="124"/>
      <c r="ETP44"/>
      <c r="ETQ44" s="124"/>
      <c r="ETR44"/>
      <c r="ETS44" s="124"/>
      <c r="ETT44"/>
      <c r="ETU44" s="124"/>
      <c r="ETV44"/>
      <c r="ETW44" s="124"/>
      <c r="ETX44"/>
      <c r="ETY44" s="124"/>
      <c r="ETZ44"/>
      <c r="EUA44" s="124"/>
      <c r="EUB44"/>
      <c r="EUC44" s="124"/>
      <c r="EUD44"/>
      <c r="EUE44" s="124"/>
      <c r="EUF44"/>
      <c r="EUG44" s="124"/>
      <c r="EUH44"/>
      <c r="EUI44" s="124"/>
      <c r="EUJ44"/>
      <c r="EUK44" s="124"/>
      <c r="EUL44"/>
      <c r="EUM44" s="124"/>
      <c r="EUN44"/>
      <c r="EUO44" s="124"/>
      <c r="EUP44"/>
      <c r="EUQ44" s="124"/>
      <c r="EUR44"/>
      <c r="EUS44" s="124"/>
      <c r="EUT44"/>
      <c r="EUU44" s="124"/>
      <c r="EUV44"/>
      <c r="EUW44" s="124"/>
      <c r="EUX44"/>
      <c r="EUY44" s="124"/>
      <c r="EUZ44"/>
      <c r="EVA44" s="124"/>
      <c r="EVB44"/>
      <c r="EVC44" s="124"/>
      <c r="EVD44"/>
      <c r="EVE44" s="124"/>
      <c r="EVF44"/>
      <c r="EVG44" s="124"/>
      <c r="EVH44"/>
      <c r="EVI44" s="124"/>
      <c r="EVJ44"/>
      <c r="EVK44" s="124"/>
      <c r="EVL44"/>
      <c r="EVM44" s="124"/>
      <c r="EVN44"/>
      <c r="EVO44" s="124"/>
      <c r="EVP44"/>
      <c r="EVQ44" s="124"/>
      <c r="EVR44"/>
      <c r="EVS44" s="124"/>
      <c r="EVT44"/>
      <c r="EVU44" s="124"/>
      <c r="EVV44"/>
      <c r="EVW44" s="124"/>
      <c r="EVX44"/>
      <c r="EVY44" s="124"/>
      <c r="EVZ44"/>
      <c r="EWA44" s="124"/>
      <c r="EWB44"/>
      <c r="EWC44" s="124"/>
      <c r="EWD44"/>
      <c r="EWE44" s="124"/>
      <c r="EWF44"/>
      <c r="EWG44" s="124"/>
      <c r="EWH44"/>
      <c r="EWI44" s="124"/>
      <c r="EWJ44"/>
      <c r="EWK44" s="124"/>
      <c r="EWL44"/>
      <c r="EWM44" s="124"/>
      <c r="EWN44"/>
      <c r="EWO44" s="124"/>
      <c r="EWP44"/>
      <c r="EWQ44" s="124"/>
      <c r="EWR44"/>
      <c r="EWS44" s="124"/>
      <c r="EWT44"/>
      <c r="EWU44" s="124"/>
      <c r="EWV44"/>
      <c r="EWW44" s="124"/>
      <c r="EWX44"/>
      <c r="EWY44" s="124"/>
      <c r="EWZ44"/>
      <c r="EXA44" s="124"/>
      <c r="EXB44"/>
      <c r="EXC44" s="124"/>
      <c r="EXD44"/>
      <c r="EXE44" s="124"/>
      <c r="EXF44"/>
      <c r="EXG44" s="124"/>
      <c r="EXH44"/>
      <c r="EXI44" s="124"/>
      <c r="EXJ44"/>
      <c r="EXK44" s="124"/>
      <c r="EXL44"/>
      <c r="EXM44" s="124"/>
      <c r="EXN44"/>
      <c r="EXO44" s="124"/>
      <c r="EXP44"/>
      <c r="EXQ44" s="124"/>
      <c r="EXR44"/>
      <c r="EXS44" s="124"/>
      <c r="EXT44"/>
      <c r="EXU44" s="124"/>
      <c r="EXV44"/>
      <c r="EXW44" s="124"/>
      <c r="EXX44"/>
      <c r="EXY44" s="124"/>
      <c r="EXZ44"/>
      <c r="EYA44" s="124"/>
      <c r="EYB44"/>
      <c r="EYC44" s="124"/>
      <c r="EYD44"/>
      <c r="EYE44" s="124"/>
      <c r="EYF44"/>
      <c r="EYG44" s="124"/>
      <c r="EYH44"/>
      <c r="EYI44" s="124"/>
      <c r="EYJ44"/>
      <c r="EYK44" s="124"/>
      <c r="EYL44"/>
      <c r="EYM44" s="124"/>
      <c r="EYN44"/>
      <c r="EYO44" s="124"/>
      <c r="EYP44"/>
      <c r="EYQ44" s="124"/>
      <c r="EYR44"/>
      <c r="EYS44" s="124"/>
      <c r="EYT44"/>
      <c r="EYU44" s="124"/>
      <c r="EYV44"/>
      <c r="EYW44" s="124"/>
      <c r="EYX44"/>
      <c r="EYY44" s="124"/>
      <c r="EYZ44"/>
      <c r="EZA44" s="124"/>
      <c r="EZB44"/>
      <c r="EZC44" s="124"/>
      <c r="EZD44"/>
      <c r="EZE44" s="124"/>
      <c r="EZF44"/>
      <c r="EZG44" s="124"/>
      <c r="EZH44"/>
      <c r="EZI44" s="124"/>
      <c r="EZJ44"/>
      <c r="EZK44" s="124"/>
      <c r="EZL44"/>
      <c r="EZM44" s="124"/>
      <c r="EZN44"/>
      <c r="EZO44" s="124"/>
      <c r="EZP44"/>
      <c r="EZQ44" s="124"/>
      <c r="EZR44"/>
      <c r="EZS44" s="124"/>
      <c r="EZT44"/>
      <c r="EZU44" s="124"/>
      <c r="EZV44"/>
      <c r="EZW44" s="124"/>
      <c r="EZX44"/>
      <c r="EZY44" s="124"/>
      <c r="EZZ44"/>
      <c r="FAA44" s="124"/>
      <c r="FAB44"/>
      <c r="FAC44" s="124"/>
      <c r="FAD44"/>
      <c r="FAE44" s="124"/>
      <c r="FAF44"/>
      <c r="FAG44" s="124"/>
      <c r="FAH44"/>
      <c r="FAI44" s="124"/>
      <c r="FAJ44"/>
      <c r="FAK44" s="124"/>
      <c r="FAL44"/>
      <c r="FAM44" s="124"/>
      <c r="FAN44"/>
      <c r="FAO44" s="124"/>
      <c r="FAP44"/>
      <c r="FAQ44" s="124"/>
      <c r="FAR44"/>
      <c r="FAS44" s="124"/>
      <c r="FAT44"/>
      <c r="FAU44" s="124"/>
      <c r="FAV44"/>
      <c r="FAW44" s="124"/>
      <c r="FAX44"/>
      <c r="FAY44" s="124"/>
      <c r="FAZ44"/>
      <c r="FBA44" s="124"/>
      <c r="FBB44"/>
      <c r="FBC44" s="124"/>
      <c r="FBD44"/>
      <c r="FBE44" s="124"/>
      <c r="FBF44"/>
      <c r="FBG44" s="124"/>
      <c r="FBH44"/>
      <c r="FBI44" s="124"/>
      <c r="FBJ44"/>
      <c r="FBK44" s="124"/>
      <c r="FBL44"/>
      <c r="FBM44" s="124"/>
      <c r="FBN44"/>
      <c r="FBO44" s="124"/>
      <c r="FBP44"/>
      <c r="FBQ44" s="124"/>
      <c r="FBR44"/>
      <c r="FBS44" s="124"/>
      <c r="FBT44"/>
      <c r="FBU44" s="124"/>
      <c r="FBV44"/>
      <c r="FBW44" s="124"/>
      <c r="FBX44"/>
      <c r="FBY44" s="124"/>
      <c r="FBZ44"/>
      <c r="FCA44" s="124"/>
      <c r="FCB44"/>
      <c r="FCC44" s="124"/>
      <c r="FCD44"/>
      <c r="FCE44" s="124"/>
      <c r="FCF44"/>
      <c r="FCG44" s="124"/>
      <c r="FCH44"/>
      <c r="FCI44" s="124"/>
      <c r="FCJ44"/>
      <c r="FCK44" s="124"/>
      <c r="FCL44"/>
      <c r="FCM44" s="124"/>
      <c r="FCN44"/>
      <c r="FCO44" s="124"/>
      <c r="FCP44"/>
      <c r="FCQ44" s="124"/>
      <c r="FCR44"/>
      <c r="FCS44" s="124"/>
      <c r="FCT44"/>
      <c r="FCU44" s="124"/>
      <c r="FCV44"/>
      <c r="FCW44" s="124"/>
      <c r="FCX44"/>
      <c r="FCY44" s="124"/>
      <c r="FCZ44"/>
      <c r="FDA44" s="124"/>
      <c r="FDB44"/>
      <c r="FDC44" s="124"/>
      <c r="FDD44"/>
      <c r="FDE44" s="124"/>
      <c r="FDF44"/>
      <c r="FDG44" s="124"/>
      <c r="FDH44"/>
      <c r="FDI44" s="124"/>
      <c r="FDJ44"/>
      <c r="FDK44" s="124"/>
      <c r="FDL44"/>
      <c r="FDM44" s="124"/>
      <c r="FDN44"/>
      <c r="FDO44" s="124"/>
      <c r="FDP44"/>
      <c r="FDQ44" s="124"/>
      <c r="FDR44"/>
      <c r="FDS44" s="124"/>
      <c r="FDT44"/>
      <c r="FDU44" s="124"/>
      <c r="FDV44"/>
      <c r="FDW44" s="124"/>
      <c r="FDX44"/>
      <c r="FDY44" s="124"/>
      <c r="FDZ44"/>
      <c r="FEA44" s="124"/>
      <c r="FEB44"/>
      <c r="FEC44" s="124"/>
      <c r="FED44"/>
      <c r="FEE44" s="124"/>
      <c r="FEF44"/>
      <c r="FEG44" s="124"/>
      <c r="FEH44"/>
      <c r="FEI44" s="124"/>
      <c r="FEJ44"/>
      <c r="FEK44" s="124"/>
      <c r="FEL44"/>
      <c r="FEM44" s="124"/>
      <c r="FEN44"/>
      <c r="FEO44" s="124"/>
      <c r="FEP44"/>
      <c r="FEQ44" s="124"/>
      <c r="FER44"/>
      <c r="FES44" s="124"/>
      <c r="FET44"/>
      <c r="FEU44" s="124"/>
      <c r="FEV44"/>
      <c r="FEW44" s="124"/>
      <c r="FEX44"/>
      <c r="FEY44" s="124"/>
      <c r="FEZ44"/>
      <c r="FFA44" s="124"/>
      <c r="FFB44"/>
      <c r="FFC44" s="124"/>
      <c r="FFD44"/>
      <c r="FFE44" s="124"/>
      <c r="FFF44"/>
      <c r="FFG44" s="124"/>
      <c r="FFH44"/>
      <c r="FFI44" s="124"/>
      <c r="FFJ44"/>
      <c r="FFK44" s="124"/>
      <c r="FFL44"/>
      <c r="FFM44" s="124"/>
      <c r="FFN44"/>
      <c r="FFO44" s="124"/>
      <c r="FFP44"/>
      <c r="FFQ44" s="124"/>
      <c r="FFR44"/>
      <c r="FFS44" s="124"/>
      <c r="FFT44"/>
      <c r="FFU44" s="124"/>
      <c r="FFV44"/>
      <c r="FFW44" s="124"/>
      <c r="FFX44"/>
      <c r="FFY44" s="124"/>
      <c r="FFZ44"/>
      <c r="FGA44" s="124"/>
      <c r="FGB44"/>
      <c r="FGC44" s="124"/>
      <c r="FGD44"/>
      <c r="FGE44" s="124"/>
      <c r="FGF44"/>
      <c r="FGG44" s="124"/>
      <c r="FGH44"/>
      <c r="FGI44" s="124"/>
      <c r="FGJ44"/>
      <c r="FGK44" s="124"/>
      <c r="FGL44"/>
      <c r="FGM44" s="124"/>
      <c r="FGN44"/>
      <c r="FGO44" s="124"/>
      <c r="FGP44"/>
      <c r="FGQ44" s="124"/>
      <c r="FGR44"/>
      <c r="FGS44" s="124"/>
      <c r="FGT44"/>
      <c r="FGU44" s="124"/>
      <c r="FGV44"/>
      <c r="FGW44" s="124"/>
      <c r="FGX44"/>
      <c r="FGY44" s="124"/>
      <c r="FGZ44"/>
      <c r="FHA44" s="124"/>
      <c r="FHB44"/>
      <c r="FHC44" s="124"/>
      <c r="FHD44"/>
      <c r="FHE44" s="124"/>
      <c r="FHF44"/>
      <c r="FHG44" s="124"/>
      <c r="FHH44"/>
      <c r="FHI44" s="124"/>
      <c r="FHJ44"/>
      <c r="FHK44" s="124"/>
      <c r="FHL44"/>
      <c r="FHM44" s="124"/>
      <c r="FHN44"/>
      <c r="FHO44" s="124"/>
      <c r="FHP44"/>
      <c r="FHQ44" s="124"/>
      <c r="FHR44"/>
      <c r="FHS44" s="124"/>
      <c r="FHT44"/>
      <c r="FHU44" s="124"/>
      <c r="FHV44"/>
      <c r="FHW44" s="124"/>
      <c r="FHX44"/>
      <c r="FHY44" s="124"/>
      <c r="FHZ44"/>
      <c r="FIA44" s="124"/>
      <c r="FIB44"/>
      <c r="FIC44" s="124"/>
      <c r="FID44"/>
      <c r="FIE44" s="124"/>
      <c r="FIF44"/>
      <c r="FIG44" s="124"/>
      <c r="FIH44"/>
      <c r="FII44" s="124"/>
      <c r="FIJ44"/>
      <c r="FIK44" s="124"/>
      <c r="FIL44"/>
      <c r="FIM44" s="124"/>
      <c r="FIN44"/>
      <c r="FIO44" s="124"/>
      <c r="FIP44"/>
      <c r="FIQ44" s="124"/>
      <c r="FIR44"/>
      <c r="FIS44" s="124"/>
      <c r="FIT44"/>
      <c r="FIU44" s="124"/>
      <c r="FIV44"/>
      <c r="FIW44" s="124"/>
      <c r="FIX44"/>
      <c r="FIY44" s="124"/>
      <c r="FIZ44"/>
      <c r="FJA44" s="124"/>
      <c r="FJB44"/>
      <c r="FJC44" s="124"/>
      <c r="FJD44"/>
      <c r="FJE44" s="124"/>
      <c r="FJF44"/>
      <c r="FJG44" s="124"/>
      <c r="FJH44"/>
      <c r="FJI44" s="124"/>
      <c r="FJJ44"/>
      <c r="FJK44" s="124"/>
      <c r="FJL44"/>
      <c r="FJM44" s="124"/>
      <c r="FJN44"/>
      <c r="FJO44" s="124"/>
      <c r="FJP44"/>
      <c r="FJQ44" s="124"/>
      <c r="FJR44"/>
      <c r="FJS44" s="124"/>
      <c r="FJT44"/>
      <c r="FJU44" s="124"/>
      <c r="FJV44"/>
      <c r="FJW44" s="124"/>
      <c r="FJX44"/>
      <c r="FJY44" s="124"/>
      <c r="FJZ44"/>
      <c r="FKA44" s="124"/>
      <c r="FKB44"/>
      <c r="FKC44" s="124"/>
      <c r="FKD44"/>
      <c r="FKE44" s="124"/>
      <c r="FKF44"/>
      <c r="FKG44" s="124"/>
      <c r="FKH44"/>
      <c r="FKI44" s="124"/>
      <c r="FKJ44"/>
      <c r="FKK44" s="124"/>
      <c r="FKL44"/>
      <c r="FKM44" s="124"/>
      <c r="FKN44"/>
      <c r="FKO44" s="124"/>
      <c r="FKP44"/>
      <c r="FKQ44" s="124"/>
      <c r="FKR44"/>
      <c r="FKS44" s="124"/>
      <c r="FKT44"/>
      <c r="FKU44" s="124"/>
      <c r="FKV44"/>
      <c r="FKW44" s="124"/>
      <c r="FKX44"/>
      <c r="FKY44" s="124"/>
      <c r="FKZ44"/>
      <c r="FLA44" s="124"/>
      <c r="FLB44"/>
      <c r="FLC44" s="124"/>
      <c r="FLD44"/>
      <c r="FLE44" s="124"/>
      <c r="FLF44"/>
      <c r="FLG44" s="124"/>
      <c r="FLH44"/>
      <c r="FLI44" s="124"/>
      <c r="FLJ44"/>
      <c r="FLK44" s="124"/>
      <c r="FLL44"/>
      <c r="FLM44" s="124"/>
      <c r="FLN44"/>
      <c r="FLO44" s="124"/>
      <c r="FLP44"/>
      <c r="FLQ44" s="124"/>
      <c r="FLR44"/>
      <c r="FLS44" s="124"/>
      <c r="FLT44"/>
      <c r="FLU44" s="124"/>
      <c r="FLV44"/>
      <c r="FLW44" s="124"/>
      <c r="FLX44"/>
      <c r="FLY44" s="124"/>
      <c r="FLZ44"/>
      <c r="FMA44" s="124"/>
      <c r="FMB44"/>
      <c r="FMC44" s="124"/>
      <c r="FMD44"/>
      <c r="FME44" s="124"/>
      <c r="FMF44"/>
      <c r="FMG44" s="124"/>
      <c r="FMH44"/>
      <c r="FMI44" s="124"/>
      <c r="FMJ44"/>
      <c r="FMK44" s="124"/>
      <c r="FML44"/>
      <c r="FMM44" s="124"/>
      <c r="FMN44"/>
      <c r="FMO44" s="124"/>
      <c r="FMP44"/>
      <c r="FMQ44" s="124"/>
      <c r="FMR44"/>
      <c r="FMS44" s="124"/>
      <c r="FMT44"/>
      <c r="FMU44" s="124"/>
      <c r="FMV44"/>
      <c r="FMW44" s="124"/>
      <c r="FMX44"/>
      <c r="FMY44" s="124"/>
      <c r="FMZ44"/>
      <c r="FNA44" s="124"/>
      <c r="FNB44"/>
      <c r="FNC44" s="124"/>
      <c r="FND44"/>
      <c r="FNE44" s="124"/>
      <c r="FNF44"/>
      <c r="FNG44" s="124"/>
      <c r="FNH44"/>
      <c r="FNI44" s="124"/>
      <c r="FNJ44"/>
      <c r="FNK44" s="124"/>
      <c r="FNL44"/>
      <c r="FNM44" s="124"/>
      <c r="FNN44"/>
      <c r="FNO44" s="124"/>
      <c r="FNP44"/>
      <c r="FNQ44" s="124"/>
      <c r="FNR44"/>
      <c r="FNS44" s="124"/>
      <c r="FNT44"/>
      <c r="FNU44" s="124"/>
      <c r="FNV44"/>
      <c r="FNW44" s="124"/>
      <c r="FNX44"/>
      <c r="FNY44" s="124"/>
      <c r="FNZ44"/>
      <c r="FOA44" s="124"/>
      <c r="FOB44"/>
      <c r="FOC44" s="124"/>
      <c r="FOD44"/>
      <c r="FOE44" s="124"/>
      <c r="FOF44"/>
      <c r="FOG44" s="124"/>
      <c r="FOH44"/>
      <c r="FOI44" s="124"/>
      <c r="FOJ44"/>
      <c r="FOK44" s="124"/>
      <c r="FOL44"/>
      <c r="FOM44" s="124"/>
      <c r="FON44"/>
      <c r="FOO44" s="124"/>
      <c r="FOP44"/>
      <c r="FOQ44" s="124"/>
      <c r="FOR44"/>
      <c r="FOS44" s="124"/>
      <c r="FOT44"/>
      <c r="FOU44" s="124"/>
      <c r="FOV44"/>
      <c r="FOW44" s="124"/>
      <c r="FOX44"/>
      <c r="FOY44" s="124"/>
      <c r="FOZ44"/>
      <c r="FPA44" s="124"/>
      <c r="FPB44"/>
      <c r="FPC44" s="124"/>
      <c r="FPD44"/>
      <c r="FPE44" s="124"/>
      <c r="FPF44"/>
      <c r="FPG44" s="124"/>
      <c r="FPH44"/>
      <c r="FPI44" s="124"/>
      <c r="FPJ44"/>
      <c r="FPK44" s="124"/>
      <c r="FPL44"/>
      <c r="FPM44" s="124"/>
      <c r="FPN44"/>
      <c r="FPO44" s="124"/>
      <c r="FPP44"/>
      <c r="FPQ44" s="124"/>
      <c r="FPR44"/>
      <c r="FPS44" s="124"/>
      <c r="FPT44"/>
      <c r="FPU44" s="124"/>
      <c r="FPV44"/>
      <c r="FPW44" s="124"/>
      <c r="FPX44"/>
      <c r="FPY44" s="124"/>
      <c r="FPZ44"/>
      <c r="FQA44" s="124"/>
      <c r="FQB44"/>
      <c r="FQC44" s="124"/>
      <c r="FQD44"/>
      <c r="FQE44" s="124"/>
      <c r="FQF44"/>
      <c r="FQG44" s="124"/>
      <c r="FQH44"/>
      <c r="FQI44" s="124"/>
      <c r="FQJ44"/>
      <c r="FQK44" s="124"/>
      <c r="FQL44"/>
      <c r="FQM44" s="124"/>
      <c r="FQN44"/>
      <c r="FQO44" s="124"/>
      <c r="FQP44"/>
      <c r="FQQ44" s="124"/>
      <c r="FQR44"/>
      <c r="FQS44" s="124"/>
      <c r="FQT44"/>
      <c r="FQU44" s="124"/>
      <c r="FQV44"/>
      <c r="FQW44" s="124"/>
      <c r="FQX44"/>
      <c r="FQY44" s="124"/>
      <c r="FQZ44"/>
      <c r="FRA44" s="124"/>
      <c r="FRB44"/>
      <c r="FRC44" s="124"/>
      <c r="FRD44"/>
      <c r="FRE44" s="124"/>
      <c r="FRF44"/>
      <c r="FRG44" s="124"/>
      <c r="FRH44"/>
      <c r="FRI44" s="124"/>
      <c r="FRJ44"/>
      <c r="FRK44" s="124"/>
      <c r="FRL44"/>
      <c r="FRM44" s="124"/>
      <c r="FRN44"/>
      <c r="FRO44" s="124"/>
      <c r="FRP44"/>
      <c r="FRQ44" s="124"/>
      <c r="FRR44"/>
      <c r="FRS44" s="124"/>
      <c r="FRT44"/>
      <c r="FRU44" s="124"/>
      <c r="FRV44"/>
      <c r="FRW44" s="124"/>
      <c r="FRX44"/>
      <c r="FRY44" s="124"/>
      <c r="FRZ44"/>
      <c r="FSA44" s="124"/>
      <c r="FSB44"/>
      <c r="FSC44" s="124"/>
      <c r="FSD44"/>
      <c r="FSE44" s="124"/>
      <c r="FSF44"/>
      <c r="FSG44" s="124"/>
      <c r="FSH44"/>
      <c r="FSI44" s="124"/>
      <c r="FSJ44"/>
      <c r="FSK44" s="124"/>
      <c r="FSL44"/>
      <c r="FSM44" s="124"/>
      <c r="FSN44"/>
      <c r="FSO44" s="124"/>
      <c r="FSP44"/>
      <c r="FSQ44" s="124"/>
      <c r="FSR44"/>
      <c r="FSS44" s="124"/>
      <c r="FST44"/>
      <c r="FSU44" s="124"/>
      <c r="FSV44"/>
      <c r="FSW44" s="124"/>
      <c r="FSX44"/>
      <c r="FSY44" s="124"/>
      <c r="FSZ44"/>
      <c r="FTA44" s="124"/>
      <c r="FTB44"/>
      <c r="FTC44" s="124"/>
      <c r="FTD44"/>
      <c r="FTE44" s="124"/>
      <c r="FTF44"/>
      <c r="FTG44" s="124"/>
      <c r="FTH44"/>
      <c r="FTI44" s="124"/>
      <c r="FTJ44"/>
      <c r="FTK44" s="124"/>
      <c r="FTL44"/>
      <c r="FTM44" s="124"/>
      <c r="FTN44"/>
      <c r="FTO44" s="124"/>
      <c r="FTP44"/>
      <c r="FTQ44" s="124"/>
      <c r="FTR44"/>
      <c r="FTS44" s="124"/>
      <c r="FTT44"/>
      <c r="FTU44" s="124"/>
      <c r="FTV44"/>
      <c r="FTW44" s="124"/>
      <c r="FTX44"/>
      <c r="FTY44" s="124"/>
      <c r="FTZ44"/>
      <c r="FUA44" s="124"/>
      <c r="FUB44"/>
      <c r="FUC44" s="124"/>
      <c r="FUD44"/>
      <c r="FUE44" s="124"/>
      <c r="FUF44"/>
      <c r="FUG44" s="124"/>
      <c r="FUH44"/>
      <c r="FUI44" s="124"/>
      <c r="FUJ44"/>
      <c r="FUK44" s="124"/>
      <c r="FUL44"/>
      <c r="FUM44" s="124"/>
      <c r="FUN44"/>
      <c r="FUO44" s="124"/>
      <c r="FUP44"/>
      <c r="FUQ44" s="124"/>
      <c r="FUR44"/>
      <c r="FUS44" s="124"/>
      <c r="FUT44"/>
      <c r="FUU44" s="124"/>
      <c r="FUV44"/>
      <c r="FUW44" s="124"/>
      <c r="FUX44"/>
      <c r="FUY44" s="124"/>
      <c r="FUZ44"/>
      <c r="FVA44" s="124"/>
      <c r="FVB44"/>
      <c r="FVC44" s="124"/>
      <c r="FVD44"/>
      <c r="FVE44" s="124"/>
      <c r="FVF44"/>
      <c r="FVG44" s="124"/>
      <c r="FVH44"/>
      <c r="FVI44" s="124"/>
      <c r="FVJ44"/>
      <c r="FVK44" s="124"/>
      <c r="FVL44"/>
      <c r="FVM44" s="124"/>
      <c r="FVN44"/>
      <c r="FVO44" s="124"/>
      <c r="FVP44"/>
      <c r="FVQ44" s="124"/>
      <c r="FVR44"/>
      <c r="FVS44" s="124"/>
      <c r="FVT44"/>
      <c r="FVU44" s="124"/>
      <c r="FVV44"/>
      <c r="FVW44" s="124"/>
      <c r="FVX44"/>
      <c r="FVY44" s="124"/>
      <c r="FVZ44"/>
      <c r="FWA44" s="124"/>
      <c r="FWB44"/>
      <c r="FWC44" s="124"/>
      <c r="FWD44"/>
      <c r="FWE44" s="124"/>
      <c r="FWF44"/>
      <c r="FWG44" s="124"/>
      <c r="FWH44"/>
      <c r="FWI44" s="124"/>
      <c r="FWJ44"/>
      <c r="FWK44" s="124"/>
      <c r="FWL44"/>
      <c r="FWM44" s="124"/>
      <c r="FWN44"/>
      <c r="FWO44" s="124"/>
      <c r="FWP44"/>
      <c r="FWQ44" s="124"/>
      <c r="FWR44"/>
      <c r="FWS44" s="124"/>
      <c r="FWT44"/>
      <c r="FWU44" s="124"/>
      <c r="FWV44"/>
      <c r="FWW44" s="124"/>
      <c r="FWX44"/>
      <c r="FWY44" s="124"/>
      <c r="FWZ44"/>
      <c r="FXA44" s="124"/>
      <c r="FXB44"/>
      <c r="FXC44" s="124"/>
      <c r="FXD44"/>
      <c r="FXE44" s="124"/>
      <c r="FXF44"/>
      <c r="FXG44" s="124"/>
      <c r="FXH44"/>
      <c r="FXI44" s="124"/>
      <c r="FXJ44"/>
      <c r="FXK44" s="124"/>
      <c r="FXL44"/>
      <c r="FXM44" s="124"/>
      <c r="FXN44"/>
      <c r="FXO44" s="124"/>
      <c r="FXP44"/>
      <c r="FXQ44" s="124"/>
      <c r="FXR44"/>
      <c r="FXS44" s="124"/>
      <c r="FXT44"/>
      <c r="FXU44" s="124"/>
      <c r="FXV44"/>
      <c r="FXW44" s="124"/>
      <c r="FXX44"/>
      <c r="FXY44" s="124"/>
      <c r="FXZ44"/>
      <c r="FYA44" s="124"/>
      <c r="FYB44"/>
      <c r="FYC44" s="124"/>
      <c r="FYD44"/>
      <c r="FYE44" s="124"/>
      <c r="FYF44"/>
      <c r="FYG44" s="124"/>
      <c r="FYH44"/>
      <c r="FYI44" s="124"/>
      <c r="FYJ44"/>
      <c r="FYK44" s="124"/>
      <c r="FYL44"/>
      <c r="FYM44" s="124"/>
      <c r="FYN44"/>
      <c r="FYO44" s="124"/>
      <c r="FYP44"/>
      <c r="FYQ44" s="124"/>
      <c r="FYR44"/>
      <c r="FYS44" s="124"/>
      <c r="FYT44"/>
      <c r="FYU44" s="124"/>
      <c r="FYV44"/>
      <c r="FYW44" s="124"/>
      <c r="FYX44"/>
      <c r="FYY44" s="124"/>
      <c r="FYZ44"/>
      <c r="FZA44" s="124"/>
      <c r="FZB44"/>
      <c r="FZC44" s="124"/>
      <c r="FZD44"/>
      <c r="FZE44" s="124"/>
      <c r="FZF44"/>
      <c r="FZG44" s="124"/>
      <c r="FZH44"/>
      <c r="FZI44" s="124"/>
      <c r="FZJ44"/>
      <c r="FZK44" s="124"/>
      <c r="FZL44"/>
      <c r="FZM44" s="124"/>
      <c r="FZN44"/>
      <c r="FZO44" s="124"/>
      <c r="FZP44"/>
      <c r="FZQ44" s="124"/>
      <c r="FZR44"/>
      <c r="FZS44" s="124"/>
      <c r="FZT44"/>
      <c r="FZU44" s="124"/>
      <c r="FZV44"/>
      <c r="FZW44" s="124"/>
      <c r="FZX44"/>
      <c r="FZY44" s="124"/>
      <c r="FZZ44"/>
      <c r="GAA44" s="124"/>
      <c r="GAB44"/>
      <c r="GAC44" s="124"/>
      <c r="GAD44"/>
      <c r="GAE44" s="124"/>
      <c r="GAF44"/>
      <c r="GAG44" s="124"/>
      <c r="GAH44"/>
      <c r="GAI44" s="124"/>
      <c r="GAJ44"/>
      <c r="GAK44" s="124"/>
      <c r="GAL44"/>
      <c r="GAM44" s="124"/>
      <c r="GAN44"/>
      <c r="GAO44" s="124"/>
      <c r="GAP44"/>
      <c r="GAQ44" s="124"/>
      <c r="GAR44"/>
      <c r="GAS44" s="124"/>
      <c r="GAT44"/>
      <c r="GAU44" s="124"/>
      <c r="GAV44"/>
      <c r="GAW44" s="124"/>
      <c r="GAX44"/>
      <c r="GAY44" s="124"/>
      <c r="GAZ44"/>
      <c r="GBA44" s="124"/>
      <c r="GBB44"/>
      <c r="GBC44" s="124"/>
      <c r="GBD44"/>
      <c r="GBE44" s="124"/>
      <c r="GBF44"/>
      <c r="GBG44" s="124"/>
      <c r="GBH44"/>
      <c r="GBI44" s="124"/>
      <c r="GBJ44"/>
      <c r="GBK44" s="124"/>
      <c r="GBL44"/>
      <c r="GBM44" s="124"/>
      <c r="GBN44"/>
      <c r="GBO44" s="124"/>
      <c r="GBP44"/>
      <c r="GBQ44" s="124"/>
      <c r="GBR44"/>
      <c r="GBS44" s="124"/>
      <c r="GBT44"/>
      <c r="GBU44" s="124"/>
      <c r="GBV44"/>
      <c r="GBW44" s="124"/>
      <c r="GBX44"/>
      <c r="GBY44" s="124"/>
      <c r="GBZ44"/>
      <c r="GCA44" s="124"/>
      <c r="GCB44"/>
      <c r="GCC44" s="124"/>
      <c r="GCD44"/>
      <c r="GCE44" s="124"/>
      <c r="GCF44"/>
      <c r="GCG44" s="124"/>
      <c r="GCH44"/>
      <c r="GCI44" s="124"/>
      <c r="GCJ44"/>
      <c r="GCK44" s="124"/>
      <c r="GCL44"/>
      <c r="GCM44" s="124"/>
      <c r="GCN44"/>
      <c r="GCO44" s="124"/>
      <c r="GCP44"/>
      <c r="GCQ44" s="124"/>
      <c r="GCR44"/>
      <c r="GCS44" s="124"/>
      <c r="GCT44"/>
      <c r="GCU44" s="124"/>
      <c r="GCV44"/>
      <c r="GCW44" s="124"/>
      <c r="GCX44"/>
      <c r="GCY44" s="124"/>
      <c r="GCZ44"/>
      <c r="GDA44" s="124"/>
      <c r="GDB44"/>
      <c r="GDC44" s="124"/>
      <c r="GDD44"/>
      <c r="GDE44" s="124"/>
      <c r="GDF44"/>
      <c r="GDG44" s="124"/>
      <c r="GDH44"/>
      <c r="GDI44" s="124"/>
      <c r="GDJ44"/>
      <c r="GDK44" s="124"/>
      <c r="GDL44"/>
      <c r="GDM44" s="124"/>
      <c r="GDN44"/>
      <c r="GDO44" s="124"/>
      <c r="GDP44"/>
      <c r="GDQ44" s="124"/>
      <c r="GDR44"/>
      <c r="GDS44" s="124"/>
      <c r="GDT44"/>
      <c r="GDU44" s="124"/>
      <c r="GDV44"/>
      <c r="GDW44" s="124"/>
      <c r="GDX44"/>
      <c r="GDY44" s="124"/>
      <c r="GDZ44"/>
      <c r="GEA44" s="124"/>
      <c r="GEB44"/>
      <c r="GEC44" s="124"/>
      <c r="GED44"/>
      <c r="GEE44" s="124"/>
      <c r="GEF44"/>
      <c r="GEG44" s="124"/>
      <c r="GEH44"/>
      <c r="GEI44" s="124"/>
      <c r="GEJ44"/>
      <c r="GEK44" s="124"/>
      <c r="GEL44"/>
      <c r="GEM44" s="124"/>
      <c r="GEN44"/>
      <c r="GEO44" s="124"/>
      <c r="GEP44"/>
      <c r="GEQ44" s="124"/>
      <c r="GER44"/>
      <c r="GES44" s="124"/>
      <c r="GET44"/>
      <c r="GEU44" s="124"/>
      <c r="GEV44"/>
      <c r="GEW44" s="124"/>
      <c r="GEX44"/>
      <c r="GEY44" s="124"/>
      <c r="GEZ44"/>
      <c r="GFA44" s="124"/>
      <c r="GFB44"/>
      <c r="GFC44" s="124"/>
      <c r="GFD44"/>
      <c r="GFE44" s="124"/>
      <c r="GFF44"/>
      <c r="GFG44" s="124"/>
      <c r="GFH44"/>
      <c r="GFI44" s="124"/>
      <c r="GFJ44"/>
      <c r="GFK44" s="124"/>
      <c r="GFL44"/>
      <c r="GFM44" s="124"/>
      <c r="GFN44"/>
      <c r="GFO44" s="124"/>
      <c r="GFP44"/>
      <c r="GFQ44" s="124"/>
      <c r="GFR44"/>
      <c r="GFS44" s="124"/>
      <c r="GFT44"/>
      <c r="GFU44" s="124"/>
      <c r="GFV44"/>
      <c r="GFW44" s="124"/>
      <c r="GFX44"/>
      <c r="GFY44" s="124"/>
      <c r="GFZ44"/>
      <c r="GGA44" s="124"/>
      <c r="GGB44"/>
      <c r="GGC44" s="124"/>
      <c r="GGD44"/>
      <c r="GGE44" s="124"/>
      <c r="GGF44"/>
      <c r="GGG44" s="124"/>
      <c r="GGH44"/>
      <c r="GGI44" s="124"/>
      <c r="GGJ44"/>
      <c r="GGK44" s="124"/>
      <c r="GGL44"/>
      <c r="GGM44" s="124"/>
      <c r="GGN44"/>
      <c r="GGO44" s="124"/>
      <c r="GGP44"/>
      <c r="GGQ44" s="124"/>
      <c r="GGR44"/>
      <c r="GGS44" s="124"/>
      <c r="GGT44"/>
      <c r="GGU44" s="124"/>
      <c r="GGV44"/>
      <c r="GGW44" s="124"/>
      <c r="GGX44"/>
      <c r="GGY44" s="124"/>
      <c r="GGZ44"/>
      <c r="GHA44" s="124"/>
      <c r="GHB44"/>
      <c r="GHC44" s="124"/>
      <c r="GHD44"/>
      <c r="GHE44" s="124"/>
      <c r="GHF44"/>
      <c r="GHG44" s="124"/>
      <c r="GHH44"/>
      <c r="GHI44" s="124"/>
      <c r="GHJ44"/>
      <c r="GHK44" s="124"/>
      <c r="GHL44"/>
      <c r="GHM44" s="124"/>
      <c r="GHN44"/>
      <c r="GHO44" s="124"/>
      <c r="GHP44"/>
      <c r="GHQ44" s="124"/>
      <c r="GHR44"/>
      <c r="GHS44" s="124"/>
      <c r="GHT44"/>
      <c r="GHU44" s="124"/>
      <c r="GHV44"/>
      <c r="GHW44" s="124"/>
      <c r="GHX44"/>
      <c r="GHY44" s="124"/>
      <c r="GHZ44"/>
      <c r="GIA44" s="124"/>
      <c r="GIB44"/>
      <c r="GIC44" s="124"/>
      <c r="GID44"/>
      <c r="GIE44" s="124"/>
      <c r="GIF44"/>
      <c r="GIG44" s="124"/>
      <c r="GIH44"/>
      <c r="GII44" s="124"/>
      <c r="GIJ44"/>
      <c r="GIK44" s="124"/>
      <c r="GIL44"/>
      <c r="GIM44" s="124"/>
      <c r="GIN44"/>
      <c r="GIO44" s="124"/>
      <c r="GIP44"/>
      <c r="GIQ44" s="124"/>
      <c r="GIR44"/>
      <c r="GIS44" s="124"/>
      <c r="GIT44"/>
      <c r="GIU44" s="124"/>
      <c r="GIV44"/>
      <c r="GIW44" s="124"/>
      <c r="GIX44"/>
      <c r="GIY44" s="124"/>
      <c r="GIZ44"/>
      <c r="GJA44" s="124"/>
      <c r="GJB44"/>
      <c r="GJC44" s="124"/>
      <c r="GJD44"/>
      <c r="GJE44" s="124"/>
      <c r="GJF44"/>
      <c r="GJG44" s="124"/>
      <c r="GJH44"/>
      <c r="GJI44" s="124"/>
      <c r="GJJ44"/>
      <c r="GJK44" s="124"/>
      <c r="GJL44"/>
      <c r="GJM44" s="124"/>
      <c r="GJN44"/>
      <c r="GJO44" s="124"/>
      <c r="GJP44"/>
      <c r="GJQ44" s="124"/>
      <c r="GJR44"/>
      <c r="GJS44" s="124"/>
      <c r="GJT44"/>
      <c r="GJU44" s="124"/>
      <c r="GJV44"/>
      <c r="GJW44" s="124"/>
      <c r="GJX44"/>
      <c r="GJY44" s="124"/>
      <c r="GJZ44"/>
      <c r="GKA44" s="124"/>
      <c r="GKB44"/>
      <c r="GKC44" s="124"/>
      <c r="GKD44"/>
      <c r="GKE44" s="124"/>
      <c r="GKF44"/>
      <c r="GKG44" s="124"/>
      <c r="GKH44"/>
      <c r="GKI44" s="124"/>
      <c r="GKJ44"/>
      <c r="GKK44" s="124"/>
      <c r="GKL44"/>
      <c r="GKM44" s="124"/>
      <c r="GKN44"/>
      <c r="GKO44" s="124"/>
      <c r="GKP44"/>
      <c r="GKQ44" s="124"/>
      <c r="GKR44"/>
      <c r="GKS44" s="124"/>
      <c r="GKT44"/>
      <c r="GKU44" s="124"/>
      <c r="GKV44"/>
      <c r="GKW44" s="124"/>
      <c r="GKX44"/>
      <c r="GKY44" s="124"/>
      <c r="GKZ44"/>
      <c r="GLA44" s="124"/>
      <c r="GLB44"/>
      <c r="GLC44" s="124"/>
      <c r="GLD44"/>
      <c r="GLE44" s="124"/>
      <c r="GLF44"/>
      <c r="GLG44" s="124"/>
      <c r="GLH44"/>
      <c r="GLI44" s="124"/>
      <c r="GLJ44"/>
      <c r="GLK44" s="124"/>
      <c r="GLL44"/>
      <c r="GLM44" s="124"/>
      <c r="GLN44"/>
      <c r="GLO44" s="124"/>
      <c r="GLP44"/>
      <c r="GLQ44" s="124"/>
      <c r="GLR44"/>
      <c r="GLS44" s="124"/>
      <c r="GLT44"/>
      <c r="GLU44" s="124"/>
      <c r="GLV44"/>
      <c r="GLW44" s="124"/>
      <c r="GLX44"/>
      <c r="GLY44" s="124"/>
      <c r="GLZ44"/>
      <c r="GMA44" s="124"/>
      <c r="GMB44"/>
      <c r="GMC44" s="124"/>
      <c r="GMD44"/>
      <c r="GME44" s="124"/>
      <c r="GMF44"/>
      <c r="GMG44" s="124"/>
      <c r="GMH44"/>
      <c r="GMI44" s="124"/>
      <c r="GMJ44"/>
      <c r="GMK44" s="124"/>
      <c r="GML44"/>
      <c r="GMM44" s="124"/>
      <c r="GMN44"/>
      <c r="GMO44" s="124"/>
      <c r="GMP44"/>
      <c r="GMQ44" s="124"/>
      <c r="GMR44"/>
      <c r="GMS44" s="124"/>
      <c r="GMT44"/>
      <c r="GMU44" s="124"/>
      <c r="GMV44"/>
      <c r="GMW44" s="124"/>
      <c r="GMX44"/>
      <c r="GMY44" s="124"/>
      <c r="GMZ44"/>
      <c r="GNA44" s="124"/>
      <c r="GNB44"/>
      <c r="GNC44" s="124"/>
      <c r="GND44"/>
      <c r="GNE44" s="124"/>
      <c r="GNF44"/>
      <c r="GNG44" s="124"/>
      <c r="GNH44"/>
      <c r="GNI44" s="124"/>
      <c r="GNJ44"/>
      <c r="GNK44" s="124"/>
      <c r="GNL44"/>
      <c r="GNM44" s="124"/>
      <c r="GNN44"/>
      <c r="GNO44" s="124"/>
      <c r="GNP44"/>
      <c r="GNQ44" s="124"/>
      <c r="GNR44"/>
      <c r="GNS44" s="124"/>
      <c r="GNT44"/>
      <c r="GNU44" s="124"/>
      <c r="GNV44"/>
      <c r="GNW44" s="124"/>
      <c r="GNX44"/>
      <c r="GNY44" s="124"/>
      <c r="GNZ44"/>
      <c r="GOA44" s="124"/>
      <c r="GOB44"/>
      <c r="GOC44" s="124"/>
      <c r="GOD44"/>
      <c r="GOE44" s="124"/>
      <c r="GOF44"/>
      <c r="GOG44" s="124"/>
      <c r="GOH44"/>
      <c r="GOI44" s="124"/>
      <c r="GOJ44"/>
      <c r="GOK44" s="124"/>
      <c r="GOL44"/>
      <c r="GOM44" s="124"/>
      <c r="GON44"/>
      <c r="GOO44" s="124"/>
      <c r="GOP44"/>
      <c r="GOQ44" s="124"/>
      <c r="GOR44"/>
      <c r="GOS44" s="124"/>
      <c r="GOT44"/>
      <c r="GOU44" s="124"/>
      <c r="GOV44"/>
      <c r="GOW44" s="124"/>
      <c r="GOX44"/>
      <c r="GOY44" s="124"/>
      <c r="GOZ44"/>
      <c r="GPA44" s="124"/>
      <c r="GPB44"/>
      <c r="GPC44" s="124"/>
      <c r="GPD44"/>
      <c r="GPE44" s="124"/>
      <c r="GPF44"/>
      <c r="GPG44" s="124"/>
      <c r="GPH44"/>
      <c r="GPI44" s="124"/>
      <c r="GPJ44"/>
      <c r="GPK44" s="124"/>
      <c r="GPL44"/>
      <c r="GPM44" s="124"/>
      <c r="GPN44"/>
      <c r="GPO44" s="124"/>
      <c r="GPP44"/>
      <c r="GPQ44" s="124"/>
      <c r="GPR44"/>
      <c r="GPS44" s="124"/>
      <c r="GPT44"/>
      <c r="GPU44" s="124"/>
      <c r="GPV44"/>
      <c r="GPW44" s="124"/>
      <c r="GPX44"/>
      <c r="GPY44" s="124"/>
      <c r="GPZ44"/>
      <c r="GQA44" s="124"/>
      <c r="GQB44"/>
      <c r="GQC44" s="124"/>
      <c r="GQD44"/>
      <c r="GQE44" s="124"/>
      <c r="GQF44"/>
      <c r="GQG44" s="124"/>
      <c r="GQH44"/>
      <c r="GQI44" s="124"/>
      <c r="GQJ44"/>
      <c r="GQK44" s="124"/>
      <c r="GQL44"/>
      <c r="GQM44" s="124"/>
      <c r="GQN44"/>
      <c r="GQO44" s="124"/>
      <c r="GQP44"/>
      <c r="GQQ44" s="124"/>
      <c r="GQR44"/>
      <c r="GQS44" s="124"/>
      <c r="GQT44"/>
      <c r="GQU44" s="124"/>
      <c r="GQV44"/>
      <c r="GQW44" s="124"/>
      <c r="GQX44"/>
      <c r="GQY44" s="124"/>
      <c r="GQZ44"/>
      <c r="GRA44" s="124"/>
      <c r="GRB44"/>
      <c r="GRC44" s="124"/>
      <c r="GRD44"/>
      <c r="GRE44" s="124"/>
      <c r="GRF44"/>
      <c r="GRG44" s="124"/>
      <c r="GRH44"/>
      <c r="GRI44" s="124"/>
      <c r="GRJ44"/>
      <c r="GRK44" s="124"/>
      <c r="GRL44"/>
      <c r="GRM44" s="124"/>
      <c r="GRN44"/>
      <c r="GRO44" s="124"/>
      <c r="GRP44"/>
      <c r="GRQ44" s="124"/>
      <c r="GRR44"/>
      <c r="GRS44" s="124"/>
      <c r="GRT44"/>
      <c r="GRU44" s="124"/>
      <c r="GRV44"/>
      <c r="GRW44" s="124"/>
      <c r="GRX44"/>
      <c r="GRY44" s="124"/>
      <c r="GRZ44"/>
      <c r="GSA44" s="124"/>
      <c r="GSB44"/>
      <c r="GSC44" s="124"/>
      <c r="GSD44"/>
      <c r="GSE44" s="124"/>
      <c r="GSF44"/>
      <c r="GSG44" s="124"/>
      <c r="GSH44"/>
      <c r="GSI44" s="124"/>
      <c r="GSJ44"/>
      <c r="GSK44" s="124"/>
      <c r="GSL44"/>
      <c r="GSM44" s="124"/>
      <c r="GSN44"/>
      <c r="GSO44" s="124"/>
      <c r="GSP44"/>
      <c r="GSQ44" s="124"/>
      <c r="GSR44"/>
      <c r="GSS44" s="124"/>
      <c r="GST44"/>
      <c r="GSU44" s="124"/>
      <c r="GSV44"/>
      <c r="GSW44" s="124"/>
      <c r="GSX44"/>
      <c r="GSY44" s="124"/>
      <c r="GSZ44"/>
      <c r="GTA44" s="124"/>
      <c r="GTB44"/>
      <c r="GTC44" s="124"/>
      <c r="GTD44"/>
      <c r="GTE44" s="124"/>
      <c r="GTF44"/>
      <c r="GTG44" s="124"/>
      <c r="GTH44"/>
      <c r="GTI44" s="124"/>
      <c r="GTJ44"/>
      <c r="GTK44" s="124"/>
      <c r="GTL44"/>
      <c r="GTM44" s="124"/>
      <c r="GTN44"/>
      <c r="GTO44" s="124"/>
      <c r="GTP44"/>
      <c r="GTQ44" s="124"/>
      <c r="GTR44"/>
      <c r="GTS44" s="124"/>
      <c r="GTT44"/>
      <c r="GTU44" s="124"/>
      <c r="GTV44"/>
      <c r="GTW44" s="124"/>
      <c r="GTX44"/>
      <c r="GTY44" s="124"/>
      <c r="GTZ44"/>
      <c r="GUA44" s="124"/>
      <c r="GUB44"/>
      <c r="GUC44" s="124"/>
      <c r="GUD44"/>
      <c r="GUE44" s="124"/>
      <c r="GUF44"/>
      <c r="GUG44" s="124"/>
      <c r="GUH44"/>
      <c r="GUI44" s="124"/>
      <c r="GUJ44"/>
      <c r="GUK44" s="124"/>
      <c r="GUL44"/>
      <c r="GUM44" s="124"/>
      <c r="GUN44"/>
      <c r="GUO44" s="124"/>
      <c r="GUP44"/>
      <c r="GUQ44" s="124"/>
      <c r="GUR44"/>
      <c r="GUS44" s="124"/>
      <c r="GUT44"/>
      <c r="GUU44" s="124"/>
      <c r="GUV44"/>
      <c r="GUW44" s="124"/>
      <c r="GUX44"/>
      <c r="GUY44" s="124"/>
      <c r="GUZ44"/>
      <c r="GVA44" s="124"/>
      <c r="GVB44"/>
      <c r="GVC44" s="124"/>
      <c r="GVD44"/>
      <c r="GVE44" s="124"/>
      <c r="GVF44"/>
      <c r="GVG44" s="124"/>
      <c r="GVH44"/>
      <c r="GVI44" s="124"/>
      <c r="GVJ44"/>
      <c r="GVK44" s="124"/>
      <c r="GVL44"/>
      <c r="GVM44" s="124"/>
      <c r="GVN44"/>
      <c r="GVO44" s="124"/>
      <c r="GVP44"/>
      <c r="GVQ44" s="124"/>
      <c r="GVR44"/>
      <c r="GVS44" s="124"/>
      <c r="GVT44"/>
      <c r="GVU44" s="124"/>
      <c r="GVV44"/>
      <c r="GVW44" s="124"/>
      <c r="GVX44"/>
      <c r="GVY44" s="124"/>
      <c r="GVZ44"/>
      <c r="GWA44" s="124"/>
      <c r="GWB44"/>
      <c r="GWC44" s="124"/>
      <c r="GWD44"/>
      <c r="GWE44" s="124"/>
      <c r="GWF44"/>
      <c r="GWG44" s="124"/>
      <c r="GWH44"/>
      <c r="GWI44" s="124"/>
      <c r="GWJ44"/>
      <c r="GWK44" s="124"/>
      <c r="GWL44"/>
      <c r="GWM44" s="124"/>
      <c r="GWN44"/>
      <c r="GWO44" s="124"/>
      <c r="GWP44"/>
      <c r="GWQ44" s="124"/>
      <c r="GWR44"/>
      <c r="GWS44" s="124"/>
      <c r="GWT44"/>
      <c r="GWU44" s="124"/>
      <c r="GWV44"/>
      <c r="GWW44" s="124"/>
      <c r="GWX44"/>
      <c r="GWY44" s="124"/>
      <c r="GWZ44"/>
      <c r="GXA44" s="124"/>
      <c r="GXB44"/>
      <c r="GXC44" s="124"/>
      <c r="GXD44"/>
      <c r="GXE44" s="124"/>
      <c r="GXF44"/>
      <c r="GXG44" s="124"/>
      <c r="GXH44"/>
      <c r="GXI44" s="124"/>
      <c r="GXJ44"/>
      <c r="GXK44" s="124"/>
      <c r="GXL44"/>
      <c r="GXM44" s="124"/>
      <c r="GXN44"/>
      <c r="GXO44" s="124"/>
      <c r="GXP44"/>
      <c r="GXQ44" s="124"/>
      <c r="GXR44"/>
      <c r="GXS44" s="124"/>
      <c r="GXT44"/>
      <c r="GXU44" s="124"/>
      <c r="GXV44"/>
      <c r="GXW44" s="124"/>
      <c r="GXX44"/>
      <c r="GXY44" s="124"/>
      <c r="GXZ44"/>
      <c r="GYA44" s="124"/>
      <c r="GYB44"/>
      <c r="GYC44" s="124"/>
      <c r="GYD44"/>
      <c r="GYE44" s="124"/>
      <c r="GYF44"/>
      <c r="GYG44" s="124"/>
      <c r="GYH44"/>
      <c r="GYI44" s="124"/>
      <c r="GYJ44"/>
      <c r="GYK44" s="124"/>
      <c r="GYL44"/>
      <c r="GYM44" s="124"/>
      <c r="GYN44"/>
      <c r="GYO44" s="124"/>
      <c r="GYP44"/>
      <c r="GYQ44" s="124"/>
      <c r="GYR44"/>
      <c r="GYS44" s="124"/>
      <c r="GYT44"/>
      <c r="GYU44" s="124"/>
      <c r="GYV44"/>
      <c r="GYW44" s="124"/>
      <c r="GYX44"/>
      <c r="GYY44" s="124"/>
      <c r="GYZ44"/>
      <c r="GZA44" s="124"/>
      <c r="GZB44"/>
      <c r="GZC44" s="124"/>
      <c r="GZD44"/>
      <c r="GZE44" s="124"/>
      <c r="GZF44"/>
      <c r="GZG44" s="124"/>
      <c r="GZH44"/>
      <c r="GZI44" s="124"/>
      <c r="GZJ44"/>
      <c r="GZK44" s="124"/>
      <c r="GZL44"/>
      <c r="GZM44" s="124"/>
      <c r="GZN44"/>
      <c r="GZO44" s="124"/>
      <c r="GZP44"/>
      <c r="GZQ44" s="124"/>
      <c r="GZR44"/>
      <c r="GZS44" s="124"/>
      <c r="GZT44"/>
      <c r="GZU44" s="124"/>
      <c r="GZV44"/>
      <c r="GZW44" s="124"/>
      <c r="GZX44"/>
      <c r="GZY44" s="124"/>
      <c r="GZZ44"/>
      <c r="HAA44" s="124"/>
      <c r="HAB44"/>
      <c r="HAC44" s="124"/>
      <c r="HAD44"/>
      <c r="HAE44" s="124"/>
      <c r="HAF44"/>
      <c r="HAG44" s="124"/>
      <c r="HAH44"/>
      <c r="HAI44" s="124"/>
      <c r="HAJ44"/>
      <c r="HAK44" s="124"/>
      <c r="HAL44"/>
      <c r="HAM44" s="124"/>
      <c r="HAN44"/>
      <c r="HAO44" s="124"/>
      <c r="HAP44"/>
      <c r="HAQ44" s="124"/>
      <c r="HAR44"/>
      <c r="HAS44" s="124"/>
      <c r="HAT44"/>
      <c r="HAU44" s="124"/>
      <c r="HAV44"/>
      <c r="HAW44" s="124"/>
      <c r="HAX44"/>
      <c r="HAY44" s="124"/>
      <c r="HAZ44"/>
      <c r="HBA44" s="124"/>
      <c r="HBB44"/>
      <c r="HBC44" s="124"/>
      <c r="HBD44"/>
      <c r="HBE44" s="124"/>
      <c r="HBF44"/>
      <c r="HBG44" s="124"/>
      <c r="HBH44"/>
      <c r="HBI44" s="124"/>
      <c r="HBJ44"/>
      <c r="HBK44" s="124"/>
      <c r="HBL44"/>
      <c r="HBM44" s="124"/>
      <c r="HBN44"/>
      <c r="HBO44" s="124"/>
      <c r="HBP44"/>
      <c r="HBQ44" s="124"/>
      <c r="HBR44"/>
      <c r="HBS44" s="124"/>
      <c r="HBT44"/>
      <c r="HBU44" s="124"/>
      <c r="HBV44"/>
      <c r="HBW44" s="124"/>
      <c r="HBX44"/>
      <c r="HBY44" s="124"/>
      <c r="HBZ44"/>
      <c r="HCA44" s="124"/>
      <c r="HCB44"/>
      <c r="HCC44" s="124"/>
      <c r="HCD44"/>
      <c r="HCE44" s="124"/>
      <c r="HCF44"/>
      <c r="HCG44" s="124"/>
      <c r="HCH44"/>
      <c r="HCI44" s="124"/>
      <c r="HCJ44"/>
      <c r="HCK44" s="124"/>
      <c r="HCL44"/>
      <c r="HCM44" s="124"/>
      <c r="HCN44"/>
      <c r="HCO44" s="124"/>
      <c r="HCP44"/>
      <c r="HCQ44" s="124"/>
      <c r="HCR44"/>
      <c r="HCS44" s="124"/>
      <c r="HCT44"/>
      <c r="HCU44" s="124"/>
      <c r="HCV44"/>
      <c r="HCW44" s="124"/>
      <c r="HCX44"/>
      <c r="HCY44" s="124"/>
      <c r="HCZ44"/>
      <c r="HDA44" s="124"/>
      <c r="HDB44"/>
      <c r="HDC44" s="124"/>
      <c r="HDD44"/>
      <c r="HDE44" s="124"/>
      <c r="HDF44"/>
      <c r="HDG44" s="124"/>
      <c r="HDH44"/>
      <c r="HDI44" s="124"/>
      <c r="HDJ44"/>
      <c r="HDK44" s="124"/>
      <c r="HDL44"/>
      <c r="HDM44" s="124"/>
      <c r="HDN44"/>
      <c r="HDO44" s="124"/>
      <c r="HDP44"/>
      <c r="HDQ44" s="124"/>
      <c r="HDR44"/>
      <c r="HDS44" s="124"/>
      <c r="HDT44"/>
      <c r="HDU44" s="124"/>
      <c r="HDV44"/>
      <c r="HDW44" s="124"/>
      <c r="HDX44"/>
      <c r="HDY44" s="124"/>
      <c r="HDZ44"/>
      <c r="HEA44" s="124"/>
      <c r="HEB44"/>
      <c r="HEC44" s="124"/>
      <c r="HED44"/>
      <c r="HEE44" s="124"/>
      <c r="HEF44"/>
      <c r="HEG44" s="124"/>
      <c r="HEH44"/>
      <c r="HEI44" s="124"/>
      <c r="HEJ44"/>
      <c r="HEK44" s="124"/>
      <c r="HEL44"/>
      <c r="HEM44" s="124"/>
      <c r="HEN44"/>
      <c r="HEO44" s="124"/>
      <c r="HEP44"/>
      <c r="HEQ44" s="124"/>
      <c r="HER44"/>
      <c r="HES44" s="124"/>
      <c r="HET44"/>
      <c r="HEU44" s="124"/>
      <c r="HEV44"/>
      <c r="HEW44" s="124"/>
      <c r="HEX44"/>
      <c r="HEY44" s="124"/>
      <c r="HEZ44"/>
      <c r="HFA44" s="124"/>
      <c r="HFB44"/>
      <c r="HFC44" s="124"/>
      <c r="HFD44"/>
      <c r="HFE44" s="124"/>
      <c r="HFF44"/>
      <c r="HFG44" s="124"/>
      <c r="HFH44"/>
      <c r="HFI44" s="124"/>
      <c r="HFJ44"/>
      <c r="HFK44" s="124"/>
      <c r="HFL44"/>
      <c r="HFM44" s="124"/>
      <c r="HFN44"/>
      <c r="HFO44" s="124"/>
      <c r="HFP44"/>
      <c r="HFQ44" s="124"/>
      <c r="HFR44"/>
      <c r="HFS44" s="124"/>
      <c r="HFT44"/>
      <c r="HFU44" s="124"/>
      <c r="HFV44"/>
      <c r="HFW44" s="124"/>
      <c r="HFX44"/>
      <c r="HFY44" s="124"/>
      <c r="HFZ44"/>
      <c r="HGA44" s="124"/>
      <c r="HGB44"/>
      <c r="HGC44" s="124"/>
      <c r="HGD44"/>
      <c r="HGE44" s="124"/>
      <c r="HGF44"/>
      <c r="HGG44" s="124"/>
      <c r="HGH44"/>
      <c r="HGI44" s="124"/>
      <c r="HGJ44"/>
      <c r="HGK44" s="124"/>
      <c r="HGL44"/>
      <c r="HGM44" s="124"/>
      <c r="HGN44"/>
      <c r="HGO44" s="124"/>
      <c r="HGP44"/>
      <c r="HGQ44" s="124"/>
      <c r="HGR44"/>
      <c r="HGS44" s="124"/>
      <c r="HGT44"/>
      <c r="HGU44" s="124"/>
      <c r="HGV44"/>
      <c r="HGW44" s="124"/>
      <c r="HGX44"/>
      <c r="HGY44" s="124"/>
      <c r="HGZ44"/>
      <c r="HHA44" s="124"/>
      <c r="HHB44"/>
      <c r="HHC44" s="124"/>
      <c r="HHD44"/>
      <c r="HHE44" s="124"/>
      <c r="HHF44"/>
      <c r="HHG44" s="124"/>
      <c r="HHH44"/>
      <c r="HHI44" s="124"/>
      <c r="HHJ44"/>
      <c r="HHK44" s="124"/>
      <c r="HHL44"/>
      <c r="HHM44" s="124"/>
      <c r="HHN44"/>
      <c r="HHO44" s="124"/>
      <c r="HHP44"/>
      <c r="HHQ44" s="124"/>
      <c r="HHR44"/>
      <c r="HHS44" s="124"/>
      <c r="HHT44"/>
      <c r="HHU44" s="124"/>
      <c r="HHV44"/>
      <c r="HHW44" s="124"/>
      <c r="HHX44"/>
      <c r="HHY44" s="124"/>
      <c r="HHZ44"/>
      <c r="HIA44" s="124"/>
      <c r="HIB44"/>
      <c r="HIC44" s="124"/>
      <c r="HID44"/>
      <c r="HIE44" s="124"/>
      <c r="HIF44"/>
      <c r="HIG44" s="124"/>
      <c r="HIH44"/>
      <c r="HII44" s="124"/>
      <c r="HIJ44"/>
      <c r="HIK44" s="124"/>
      <c r="HIL44"/>
      <c r="HIM44" s="124"/>
      <c r="HIN44"/>
      <c r="HIO44" s="124"/>
      <c r="HIP44"/>
      <c r="HIQ44" s="124"/>
      <c r="HIR44"/>
      <c r="HIS44" s="124"/>
      <c r="HIT44"/>
      <c r="HIU44" s="124"/>
      <c r="HIV44"/>
      <c r="HIW44" s="124"/>
      <c r="HIX44"/>
      <c r="HIY44" s="124"/>
      <c r="HIZ44"/>
      <c r="HJA44" s="124"/>
      <c r="HJB44"/>
      <c r="HJC44" s="124"/>
      <c r="HJD44"/>
      <c r="HJE44" s="124"/>
      <c r="HJF44"/>
      <c r="HJG44" s="124"/>
      <c r="HJH44"/>
      <c r="HJI44" s="124"/>
      <c r="HJJ44"/>
      <c r="HJK44" s="124"/>
      <c r="HJL44"/>
      <c r="HJM44" s="124"/>
      <c r="HJN44"/>
      <c r="HJO44" s="124"/>
      <c r="HJP44"/>
      <c r="HJQ44" s="124"/>
      <c r="HJR44"/>
      <c r="HJS44" s="124"/>
      <c r="HJT44"/>
      <c r="HJU44" s="124"/>
      <c r="HJV44"/>
      <c r="HJW44" s="124"/>
      <c r="HJX44"/>
      <c r="HJY44" s="124"/>
      <c r="HJZ44"/>
      <c r="HKA44" s="124"/>
      <c r="HKB44"/>
      <c r="HKC44" s="124"/>
      <c r="HKD44"/>
      <c r="HKE44" s="124"/>
      <c r="HKF44"/>
      <c r="HKG44" s="124"/>
      <c r="HKH44"/>
      <c r="HKI44" s="124"/>
      <c r="HKJ44"/>
      <c r="HKK44" s="124"/>
      <c r="HKL44"/>
      <c r="HKM44" s="124"/>
      <c r="HKN44"/>
      <c r="HKO44" s="124"/>
      <c r="HKP44"/>
      <c r="HKQ44" s="124"/>
      <c r="HKR44"/>
      <c r="HKS44" s="124"/>
      <c r="HKT44"/>
      <c r="HKU44" s="124"/>
      <c r="HKV44"/>
      <c r="HKW44" s="124"/>
      <c r="HKX44"/>
      <c r="HKY44" s="124"/>
      <c r="HKZ44"/>
      <c r="HLA44" s="124"/>
      <c r="HLB44"/>
      <c r="HLC44" s="124"/>
      <c r="HLD44"/>
      <c r="HLE44" s="124"/>
      <c r="HLF44"/>
      <c r="HLG44" s="124"/>
      <c r="HLH44"/>
      <c r="HLI44" s="124"/>
      <c r="HLJ44"/>
      <c r="HLK44" s="124"/>
      <c r="HLL44"/>
      <c r="HLM44" s="124"/>
      <c r="HLN44"/>
      <c r="HLO44" s="124"/>
      <c r="HLP44"/>
      <c r="HLQ44" s="124"/>
      <c r="HLR44"/>
      <c r="HLS44" s="124"/>
      <c r="HLT44"/>
      <c r="HLU44" s="124"/>
      <c r="HLV44"/>
      <c r="HLW44" s="124"/>
      <c r="HLX44"/>
      <c r="HLY44" s="124"/>
      <c r="HLZ44"/>
      <c r="HMA44" s="124"/>
      <c r="HMB44"/>
      <c r="HMC44" s="124"/>
      <c r="HMD44"/>
      <c r="HME44" s="124"/>
      <c r="HMF44"/>
      <c r="HMG44" s="124"/>
      <c r="HMH44"/>
      <c r="HMI44" s="124"/>
      <c r="HMJ44"/>
      <c r="HMK44" s="124"/>
      <c r="HML44"/>
      <c r="HMM44" s="124"/>
      <c r="HMN44"/>
      <c r="HMO44" s="124"/>
      <c r="HMP44"/>
      <c r="HMQ44" s="124"/>
      <c r="HMR44"/>
      <c r="HMS44" s="124"/>
      <c r="HMT44"/>
      <c r="HMU44" s="124"/>
      <c r="HMV44"/>
      <c r="HMW44" s="124"/>
      <c r="HMX44"/>
      <c r="HMY44" s="124"/>
      <c r="HMZ44"/>
      <c r="HNA44" s="124"/>
      <c r="HNB44"/>
      <c r="HNC44" s="124"/>
      <c r="HND44"/>
      <c r="HNE44" s="124"/>
      <c r="HNF44"/>
      <c r="HNG44" s="124"/>
      <c r="HNH44"/>
      <c r="HNI44" s="124"/>
      <c r="HNJ44"/>
      <c r="HNK44" s="124"/>
      <c r="HNL44"/>
      <c r="HNM44" s="124"/>
      <c r="HNN44"/>
      <c r="HNO44" s="124"/>
      <c r="HNP44"/>
      <c r="HNQ44" s="124"/>
      <c r="HNR44"/>
      <c r="HNS44" s="124"/>
      <c r="HNT44"/>
      <c r="HNU44" s="124"/>
      <c r="HNV44"/>
      <c r="HNW44" s="124"/>
      <c r="HNX44"/>
      <c r="HNY44" s="124"/>
      <c r="HNZ44"/>
      <c r="HOA44" s="124"/>
      <c r="HOB44"/>
      <c r="HOC44" s="124"/>
      <c r="HOD44"/>
      <c r="HOE44" s="124"/>
      <c r="HOF44"/>
      <c r="HOG44" s="124"/>
      <c r="HOH44"/>
      <c r="HOI44" s="124"/>
      <c r="HOJ44"/>
      <c r="HOK44" s="124"/>
      <c r="HOL44"/>
      <c r="HOM44" s="124"/>
      <c r="HON44"/>
      <c r="HOO44" s="124"/>
      <c r="HOP44"/>
      <c r="HOQ44" s="124"/>
      <c r="HOR44"/>
      <c r="HOS44" s="124"/>
      <c r="HOT44"/>
      <c r="HOU44" s="124"/>
      <c r="HOV44"/>
      <c r="HOW44" s="124"/>
      <c r="HOX44"/>
      <c r="HOY44" s="124"/>
      <c r="HOZ44"/>
      <c r="HPA44" s="124"/>
      <c r="HPB44"/>
      <c r="HPC44" s="124"/>
      <c r="HPD44"/>
      <c r="HPE44" s="124"/>
      <c r="HPF44"/>
      <c r="HPG44" s="124"/>
      <c r="HPH44"/>
      <c r="HPI44" s="124"/>
      <c r="HPJ44"/>
      <c r="HPK44" s="124"/>
      <c r="HPL44"/>
      <c r="HPM44" s="124"/>
      <c r="HPN44"/>
      <c r="HPO44" s="124"/>
      <c r="HPP44"/>
      <c r="HPQ44" s="124"/>
      <c r="HPR44"/>
      <c r="HPS44" s="124"/>
      <c r="HPT44"/>
      <c r="HPU44" s="124"/>
      <c r="HPV44"/>
      <c r="HPW44" s="124"/>
      <c r="HPX44"/>
      <c r="HPY44" s="124"/>
      <c r="HPZ44"/>
      <c r="HQA44" s="124"/>
      <c r="HQB44"/>
      <c r="HQC44" s="124"/>
      <c r="HQD44"/>
      <c r="HQE44" s="124"/>
      <c r="HQF44"/>
      <c r="HQG44" s="124"/>
      <c r="HQH44"/>
      <c r="HQI44" s="124"/>
      <c r="HQJ44"/>
      <c r="HQK44" s="124"/>
      <c r="HQL44"/>
      <c r="HQM44" s="124"/>
      <c r="HQN44"/>
      <c r="HQO44" s="124"/>
      <c r="HQP44"/>
      <c r="HQQ44" s="124"/>
      <c r="HQR44"/>
      <c r="HQS44" s="124"/>
      <c r="HQT44"/>
      <c r="HQU44" s="124"/>
      <c r="HQV44"/>
      <c r="HQW44" s="124"/>
      <c r="HQX44"/>
      <c r="HQY44" s="124"/>
      <c r="HQZ44"/>
      <c r="HRA44" s="124"/>
      <c r="HRB44"/>
      <c r="HRC44" s="124"/>
      <c r="HRD44"/>
      <c r="HRE44" s="124"/>
      <c r="HRF44"/>
      <c r="HRG44" s="124"/>
      <c r="HRH44"/>
      <c r="HRI44" s="124"/>
      <c r="HRJ44"/>
      <c r="HRK44" s="124"/>
      <c r="HRL44"/>
      <c r="HRM44" s="124"/>
      <c r="HRN44"/>
      <c r="HRO44" s="124"/>
      <c r="HRP44"/>
      <c r="HRQ44" s="124"/>
      <c r="HRR44"/>
      <c r="HRS44" s="124"/>
      <c r="HRT44"/>
      <c r="HRU44" s="124"/>
      <c r="HRV44"/>
      <c r="HRW44" s="124"/>
      <c r="HRX44"/>
      <c r="HRY44" s="124"/>
      <c r="HRZ44"/>
      <c r="HSA44" s="124"/>
      <c r="HSB44"/>
      <c r="HSC44" s="124"/>
      <c r="HSD44"/>
      <c r="HSE44" s="124"/>
      <c r="HSF44"/>
      <c r="HSG44" s="124"/>
      <c r="HSH44"/>
      <c r="HSI44" s="124"/>
      <c r="HSJ44"/>
      <c r="HSK44" s="124"/>
      <c r="HSL44"/>
      <c r="HSM44" s="124"/>
      <c r="HSN44"/>
      <c r="HSO44" s="124"/>
      <c r="HSP44"/>
      <c r="HSQ44" s="124"/>
      <c r="HSR44"/>
      <c r="HSS44" s="124"/>
      <c r="HST44"/>
      <c r="HSU44" s="124"/>
      <c r="HSV44"/>
      <c r="HSW44" s="124"/>
      <c r="HSX44"/>
      <c r="HSY44" s="124"/>
      <c r="HSZ44"/>
      <c r="HTA44" s="124"/>
      <c r="HTB44"/>
      <c r="HTC44" s="124"/>
      <c r="HTD44"/>
      <c r="HTE44" s="124"/>
      <c r="HTF44"/>
      <c r="HTG44" s="124"/>
      <c r="HTH44"/>
      <c r="HTI44" s="124"/>
      <c r="HTJ44"/>
      <c r="HTK44" s="124"/>
      <c r="HTL44"/>
      <c r="HTM44" s="124"/>
      <c r="HTN44"/>
      <c r="HTO44" s="124"/>
      <c r="HTP44"/>
      <c r="HTQ44" s="124"/>
      <c r="HTR44"/>
      <c r="HTS44" s="124"/>
      <c r="HTT44"/>
      <c r="HTU44" s="124"/>
      <c r="HTV44"/>
      <c r="HTW44" s="124"/>
      <c r="HTX44"/>
      <c r="HTY44" s="124"/>
      <c r="HTZ44"/>
      <c r="HUA44" s="124"/>
      <c r="HUB44"/>
      <c r="HUC44" s="124"/>
      <c r="HUD44"/>
      <c r="HUE44" s="124"/>
      <c r="HUF44"/>
      <c r="HUG44" s="124"/>
      <c r="HUH44"/>
      <c r="HUI44" s="124"/>
      <c r="HUJ44"/>
      <c r="HUK44" s="124"/>
      <c r="HUL44"/>
      <c r="HUM44" s="124"/>
      <c r="HUN44"/>
      <c r="HUO44" s="124"/>
      <c r="HUP44"/>
      <c r="HUQ44" s="124"/>
      <c r="HUR44"/>
      <c r="HUS44" s="124"/>
      <c r="HUT44"/>
      <c r="HUU44" s="124"/>
      <c r="HUV44"/>
      <c r="HUW44" s="124"/>
      <c r="HUX44"/>
      <c r="HUY44" s="124"/>
      <c r="HUZ44"/>
      <c r="HVA44" s="124"/>
      <c r="HVB44"/>
      <c r="HVC44" s="124"/>
      <c r="HVD44"/>
      <c r="HVE44" s="124"/>
      <c r="HVF44"/>
      <c r="HVG44" s="124"/>
      <c r="HVH44"/>
      <c r="HVI44" s="124"/>
      <c r="HVJ44"/>
      <c r="HVK44" s="124"/>
      <c r="HVL44"/>
      <c r="HVM44" s="124"/>
      <c r="HVN44"/>
      <c r="HVO44" s="124"/>
      <c r="HVP44"/>
      <c r="HVQ44" s="124"/>
      <c r="HVR44"/>
      <c r="HVS44" s="124"/>
      <c r="HVT44"/>
      <c r="HVU44" s="124"/>
      <c r="HVV44"/>
      <c r="HVW44" s="124"/>
      <c r="HVX44"/>
      <c r="HVY44" s="124"/>
      <c r="HVZ44"/>
      <c r="HWA44" s="124"/>
      <c r="HWB44"/>
      <c r="HWC44" s="124"/>
      <c r="HWD44"/>
      <c r="HWE44" s="124"/>
      <c r="HWF44"/>
      <c r="HWG44" s="124"/>
      <c r="HWH44"/>
      <c r="HWI44" s="124"/>
      <c r="HWJ44"/>
      <c r="HWK44" s="124"/>
      <c r="HWL44"/>
      <c r="HWM44" s="124"/>
      <c r="HWN44"/>
      <c r="HWO44" s="124"/>
      <c r="HWP44"/>
      <c r="HWQ44" s="124"/>
      <c r="HWR44"/>
      <c r="HWS44" s="124"/>
      <c r="HWT44"/>
      <c r="HWU44" s="124"/>
      <c r="HWV44"/>
      <c r="HWW44" s="124"/>
      <c r="HWX44"/>
      <c r="HWY44" s="124"/>
      <c r="HWZ44"/>
      <c r="HXA44" s="124"/>
      <c r="HXB44"/>
      <c r="HXC44" s="124"/>
      <c r="HXD44"/>
      <c r="HXE44" s="124"/>
      <c r="HXF44"/>
      <c r="HXG44" s="124"/>
      <c r="HXH44"/>
      <c r="HXI44" s="124"/>
      <c r="HXJ44"/>
      <c r="HXK44" s="124"/>
      <c r="HXL44"/>
      <c r="HXM44" s="124"/>
      <c r="HXN44"/>
      <c r="HXO44" s="124"/>
      <c r="HXP44"/>
      <c r="HXQ44" s="124"/>
      <c r="HXR44"/>
      <c r="HXS44" s="124"/>
      <c r="HXT44"/>
      <c r="HXU44" s="124"/>
      <c r="HXV44"/>
      <c r="HXW44" s="124"/>
      <c r="HXX44"/>
      <c r="HXY44" s="124"/>
      <c r="HXZ44"/>
      <c r="HYA44" s="124"/>
      <c r="HYB44"/>
      <c r="HYC44" s="124"/>
      <c r="HYD44"/>
      <c r="HYE44" s="124"/>
      <c r="HYF44"/>
      <c r="HYG44" s="124"/>
      <c r="HYH44"/>
      <c r="HYI44" s="124"/>
      <c r="HYJ44"/>
      <c r="HYK44" s="124"/>
      <c r="HYL44"/>
      <c r="HYM44" s="124"/>
      <c r="HYN44"/>
      <c r="HYO44" s="124"/>
      <c r="HYP44"/>
      <c r="HYQ44" s="124"/>
      <c r="HYR44"/>
      <c r="HYS44" s="124"/>
      <c r="HYT44"/>
      <c r="HYU44" s="124"/>
      <c r="HYV44"/>
      <c r="HYW44" s="124"/>
      <c r="HYX44"/>
      <c r="HYY44" s="124"/>
      <c r="HYZ44"/>
      <c r="HZA44" s="124"/>
      <c r="HZB44"/>
      <c r="HZC44" s="124"/>
      <c r="HZD44"/>
      <c r="HZE44" s="124"/>
      <c r="HZF44"/>
      <c r="HZG44" s="124"/>
      <c r="HZH44"/>
      <c r="HZI44" s="124"/>
      <c r="HZJ44"/>
      <c r="HZK44" s="124"/>
      <c r="HZL44"/>
      <c r="HZM44" s="124"/>
      <c r="HZN44"/>
      <c r="HZO44" s="124"/>
      <c r="HZP44"/>
      <c r="HZQ44" s="124"/>
      <c r="HZR44"/>
      <c r="HZS44" s="124"/>
      <c r="HZT44"/>
      <c r="HZU44" s="124"/>
      <c r="HZV44"/>
      <c r="HZW44" s="124"/>
      <c r="HZX44"/>
      <c r="HZY44" s="124"/>
      <c r="HZZ44"/>
      <c r="IAA44" s="124"/>
      <c r="IAB44"/>
      <c r="IAC44" s="124"/>
      <c r="IAD44"/>
      <c r="IAE44" s="124"/>
      <c r="IAF44"/>
      <c r="IAG44" s="124"/>
      <c r="IAH44"/>
      <c r="IAI44" s="124"/>
      <c r="IAJ44"/>
      <c r="IAK44" s="124"/>
      <c r="IAL44"/>
      <c r="IAM44" s="124"/>
      <c r="IAN44"/>
      <c r="IAO44" s="124"/>
      <c r="IAP44"/>
      <c r="IAQ44" s="124"/>
      <c r="IAR44"/>
      <c r="IAS44" s="124"/>
      <c r="IAT44"/>
      <c r="IAU44" s="124"/>
      <c r="IAV44"/>
      <c r="IAW44" s="124"/>
      <c r="IAX44"/>
      <c r="IAY44" s="124"/>
      <c r="IAZ44"/>
      <c r="IBA44" s="124"/>
      <c r="IBB44"/>
      <c r="IBC44" s="124"/>
      <c r="IBD44"/>
      <c r="IBE44" s="124"/>
      <c r="IBF44"/>
      <c r="IBG44" s="124"/>
      <c r="IBH44"/>
      <c r="IBI44" s="124"/>
      <c r="IBJ44"/>
      <c r="IBK44" s="124"/>
      <c r="IBL44"/>
      <c r="IBM44" s="124"/>
      <c r="IBN44"/>
      <c r="IBO44" s="124"/>
      <c r="IBP44"/>
      <c r="IBQ44" s="124"/>
      <c r="IBR44"/>
      <c r="IBS44" s="124"/>
      <c r="IBT44"/>
      <c r="IBU44" s="124"/>
      <c r="IBV44"/>
      <c r="IBW44" s="124"/>
      <c r="IBX44"/>
      <c r="IBY44" s="124"/>
      <c r="IBZ44"/>
      <c r="ICA44" s="124"/>
      <c r="ICB44"/>
      <c r="ICC44" s="124"/>
      <c r="ICD44"/>
      <c r="ICE44" s="124"/>
      <c r="ICF44"/>
      <c r="ICG44" s="124"/>
      <c r="ICH44"/>
      <c r="ICI44" s="124"/>
      <c r="ICJ44"/>
      <c r="ICK44" s="124"/>
      <c r="ICL44"/>
      <c r="ICM44" s="124"/>
      <c r="ICN44"/>
      <c r="ICO44" s="124"/>
      <c r="ICP44"/>
      <c r="ICQ44" s="124"/>
      <c r="ICR44"/>
      <c r="ICS44" s="124"/>
      <c r="ICT44"/>
      <c r="ICU44" s="124"/>
      <c r="ICV44"/>
      <c r="ICW44" s="124"/>
      <c r="ICX44"/>
      <c r="ICY44" s="124"/>
      <c r="ICZ44"/>
      <c r="IDA44" s="124"/>
      <c r="IDB44"/>
      <c r="IDC44" s="124"/>
      <c r="IDD44"/>
      <c r="IDE44" s="124"/>
      <c r="IDF44"/>
      <c r="IDG44" s="124"/>
      <c r="IDH44"/>
      <c r="IDI44" s="124"/>
      <c r="IDJ44"/>
      <c r="IDK44" s="124"/>
      <c r="IDL44"/>
      <c r="IDM44" s="124"/>
      <c r="IDN44"/>
      <c r="IDO44" s="124"/>
      <c r="IDP44"/>
      <c r="IDQ44" s="124"/>
      <c r="IDR44"/>
      <c r="IDS44" s="124"/>
      <c r="IDT44"/>
      <c r="IDU44" s="124"/>
      <c r="IDV44"/>
      <c r="IDW44" s="124"/>
      <c r="IDX44"/>
      <c r="IDY44" s="124"/>
      <c r="IDZ44"/>
      <c r="IEA44" s="124"/>
      <c r="IEB44"/>
      <c r="IEC44" s="124"/>
      <c r="IED44"/>
      <c r="IEE44" s="124"/>
      <c r="IEF44"/>
      <c r="IEG44" s="124"/>
      <c r="IEH44"/>
      <c r="IEI44" s="124"/>
      <c r="IEJ44"/>
      <c r="IEK44" s="124"/>
      <c r="IEL44"/>
      <c r="IEM44" s="124"/>
      <c r="IEN44"/>
      <c r="IEO44" s="124"/>
      <c r="IEP44"/>
      <c r="IEQ44" s="124"/>
      <c r="IER44"/>
      <c r="IES44" s="124"/>
      <c r="IET44"/>
      <c r="IEU44" s="124"/>
      <c r="IEV44"/>
      <c r="IEW44" s="124"/>
      <c r="IEX44"/>
      <c r="IEY44" s="124"/>
      <c r="IEZ44"/>
      <c r="IFA44" s="124"/>
      <c r="IFB44"/>
      <c r="IFC44" s="124"/>
      <c r="IFD44"/>
      <c r="IFE44" s="124"/>
      <c r="IFF44"/>
      <c r="IFG44" s="124"/>
      <c r="IFH44"/>
      <c r="IFI44" s="124"/>
      <c r="IFJ44"/>
      <c r="IFK44" s="124"/>
      <c r="IFL44"/>
      <c r="IFM44" s="124"/>
      <c r="IFN44"/>
      <c r="IFO44" s="124"/>
      <c r="IFP44"/>
      <c r="IFQ44" s="124"/>
      <c r="IFR44"/>
      <c r="IFS44" s="124"/>
      <c r="IFT44"/>
      <c r="IFU44" s="124"/>
      <c r="IFV44"/>
      <c r="IFW44" s="124"/>
      <c r="IFX44"/>
      <c r="IFY44" s="124"/>
      <c r="IFZ44"/>
      <c r="IGA44" s="124"/>
      <c r="IGB44"/>
      <c r="IGC44" s="124"/>
      <c r="IGD44"/>
      <c r="IGE44" s="124"/>
      <c r="IGF44"/>
      <c r="IGG44" s="124"/>
      <c r="IGH44"/>
      <c r="IGI44" s="124"/>
      <c r="IGJ44"/>
      <c r="IGK44" s="124"/>
      <c r="IGL44"/>
      <c r="IGM44" s="124"/>
      <c r="IGN44"/>
      <c r="IGO44" s="124"/>
      <c r="IGP44"/>
      <c r="IGQ44" s="124"/>
      <c r="IGR44"/>
      <c r="IGS44" s="124"/>
      <c r="IGT44"/>
      <c r="IGU44" s="124"/>
      <c r="IGV44"/>
      <c r="IGW44" s="124"/>
      <c r="IGX44"/>
      <c r="IGY44" s="124"/>
      <c r="IGZ44"/>
      <c r="IHA44" s="124"/>
      <c r="IHB44"/>
      <c r="IHC44" s="124"/>
      <c r="IHD44"/>
      <c r="IHE44" s="124"/>
      <c r="IHF44"/>
      <c r="IHG44" s="124"/>
      <c r="IHH44"/>
      <c r="IHI44" s="124"/>
      <c r="IHJ44"/>
      <c r="IHK44" s="124"/>
      <c r="IHL44"/>
      <c r="IHM44" s="124"/>
      <c r="IHN44"/>
      <c r="IHO44" s="124"/>
      <c r="IHP44"/>
      <c r="IHQ44" s="124"/>
      <c r="IHR44"/>
      <c r="IHS44" s="124"/>
      <c r="IHT44"/>
      <c r="IHU44" s="124"/>
      <c r="IHV44"/>
      <c r="IHW44" s="124"/>
      <c r="IHX44"/>
      <c r="IHY44" s="124"/>
      <c r="IHZ44"/>
      <c r="IIA44" s="124"/>
      <c r="IIB44"/>
      <c r="IIC44" s="124"/>
      <c r="IID44"/>
      <c r="IIE44" s="124"/>
      <c r="IIF44"/>
      <c r="IIG44" s="124"/>
      <c r="IIH44"/>
      <c r="III44" s="124"/>
      <c r="IIJ44"/>
      <c r="IIK44" s="124"/>
      <c r="IIL44"/>
      <c r="IIM44" s="124"/>
      <c r="IIN44"/>
      <c r="IIO44" s="124"/>
      <c r="IIP44"/>
      <c r="IIQ44" s="124"/>
      <c r="IIR44"/>
      <c r="IIS44" s="124"/>
      <c r="IIT44"/>
      <c r="IIU44" s="124"/>
      <c r="IIV44"/>
      <c r="IIW44" s="124"/>
      <c r="IIX44"/>
      <c r="IIY44" s="124"/>
      <c r="IIZ44"/>
      <c r="IJA44" s="124"/>
      <c r="IJB44"/>
      <c r="IJC44" s="124"/>
      <c r="IJD44"/>
      <c r="IJE44" s="124"/>
      <c r="IJF44"/>
      <c r="IJG44" s="124"/>
      <c r="IJH44"/>
      <c r="IJI44" s="124"/>
      <c r="IJJ44"/>
      <c r="IJK44" s="124"/>
      <c r="IJL44"/>
      <c r="IJM44" s="124"/>
      <c r="IJN44"/>
      <c r="IJO44" s="124"/>
      <c r="IJP44"/>
      <c r="IJQ44" s="124"/>
      <c r="IJR44"/>
      <c r="IJS44" s="124"/>
      <c r="IJT44"/>
      <c r="IJU44" s="124"/>
      <c r="IJV44"/>
      <c r="IJW44" s="124"/>
      <c r="IJX44"/>
      <c r="IJY44" s="124"/>
      <c r="IJZ44"/>
      <c r="IKA44" s="124"/>
      <c r="IKB44"/>
      <c r="IKC44" s="124"/>
      <c r="IKD44"/>
      <c r="IKE44" s="124"/>
      <c r="IKF44"/>
      <c r="IKG44" s="124"/>
      <c r="IKH44"/>
      <c r="IKI44" s="124"/>
      <c r="IKJ44"/>
      <c r="IKK44" s="124"/>
      <c r="IKL44"/>
      <c r="IKM44" s="124"/>
      <c r="IKN44"/>
      <c r="IKO44" s="124"/>
      <c r="IKP44"/>
      <c r="IKQ44" s="124"/>
      <c r="IKR44"/>
      <c r="IKS44" s="124"/>
      <c r="IKT44"/>
      <c r="IKU44" s="124"/>
      <c r="IKV44"/>
      <c r="IKW44" s="124"/>
      <c r="IKX44"/>
      <c r="IKY44" s="124"/>
      <c r="IKZ44"/>
      <c r="ILA44" s="124"/>
      <c r="ILB44"/>
      <c r="ILC44" s="124"/>
      <c r="ILD44"/>
      <c r="ILE44" s="124"/>
      <c r="ILF44"/>
      <c r="ILG44" s="124"/>
      <c r="ILH44"/>
      <c r="ILI44" s="124"/>
      <c r="ILJ44"/>
      <c r="ILK44" s="124"/>
      <c r="ILL44"/>
      <c r="ILM44" s="124"/>
      <c r="ILN44"/>
      <c r="ILO44" s="124"/>
      <c r="ILP44"/>
      <c r="ILQ44" s="124"/>
      <c r="ILR44"/>
      <c r="ILS44" s="124"/>
      <c r="ILT44"/>
      <c r="ILU44" s="124"/>
      <c r="ILV44"/>
      <c r="ILW44" s="124"/>
      <c r="ILX44"/>
      <c r="ILY44" s="124"/>
      <c r="ILZ44"/>
      <c r="IMA44" s="124"/>
      <c r="IMB44"/>
      <c r="IMC44" s="124"/>
      <c r="IMD44"/>
      <c r="IME44" s="124"/>
      <c r="IMF44"/>
      <c r="IMG44" s="124"/>
      <c r="IMH44"/>
      <c r="IMI44" s="124"/>
      <c r="IMJ44"/>
      <c r="IMK44" s="124"/>
      <c r="IML44"/>
      <c r="IMM44" s="124"/>
      <c r="IMN44"/>
      <c r="IMO44" s="124"/>
      <c r="IMP44"/>
      <c r="IMQ44" s="124"/>
      <c r="IMR44"/>
      <c r="IMS44" s="124"/>
      <c r="IMT44"/>
      <c r="IMU44" s="124"/>
      <c r="IMV44"/>
      <c r="IMW44" s="124"/>
      <c r="IMX44"/>
      <c r="IMY44" s="124"/>
      <c r="IMZ44"/>
      <c r="INA44" s="124"/>
      <c r="INB44"/>
      <c r="INC44" s="124"/>
      <c r="IND44"/>
      <c r="INE44" s="124"/>
      <c r="INF44"/>
      <c r="ING44" s="124"/>
      <c r="INH44"/>
      <c r="INI44" s="124"/>
      <c r="INJ44"/>
      <c r="INK44" s="124"/>
      <c r="INL44"/>
      <c r="INM44" s="124"/>
      <c r="INN44"/>
      <c r="INO44" s="124"/>
      <c r="INP44"/>
      <c r="INQ44" s="124"/>
      <c r="INR44"/>
      <c r="INS44" s="124"/>
      <c r="INT44"/>
      <c r="INU44" s="124"/>
      <c r="INV44"/>
      <c r="INW44" s="124"/>
      <c r="INX44"/>
      <c r="INY44" s="124"/>
      <c r="INZ44"/>
      <c r="IOA44" s="124"/>
      <c r="IOB44"/>
      <c r="IOC44" s="124"/>
      <c r="IOD44"/>
      <c r="IOE44" s="124"/>
      <c r="IOF44"/>
      <c r="IOG44" s="124"/>
      <c r="IOH44"/>
      <c r="IOI44" s="124"/>
      <c r="IOJ44"/>
      <c r="IOK44" s="124"/>
      <c r="IOL44"/>
      <c r="IOM44" s="124"/>
      <c r="ION44"/>
      <c r="IOO44" s="124"/>
      <c r="IOP44"/>
      <c r="IOQ44" s="124"/>
      <c r="IOR44"/>
      <c r="IOS44" s="124"/>
      <c r="IOT44"/>
      <c r="IOU44" s="124"/>
      <c r="IOV44"/>
      <c r="IOW44" s="124"/>
      <c r="IOX44"/>
      <c r="IOY44" s="124"/>
      <c r="IOZ44"/>
      <c r="IPA44" s="124"/>
      <c r="IPB44"/>
      <c r="IPC44" s="124"/>
      <c r="IPD44"/>
      <c r="IPE44" s="124"/>
      <c r="IPF44"/>
      <c r="IPG44" s="124"/>
      <c r="IPH44"/>
      <c r="IPI44" s="124"/>
      <c r="IPJ44"/>
      <c r="IPK44" s="124"/>
      <c r="IPL44"/>
      <c r="IPM44" s="124"/>
      <c r="IPN44"/>
      <c r="IPO44" s="124"/>
      <c r="IPP44"/>
      <c r="IPQ44" s="124"/>
      <c r="IPR44"/>
      <c r="IPS44" s="124"/>
      <c r="IPT44"/>
      <c r="IPU44" s="124"/>
      <c r="IPV44"/>
      <c r="IPW44" s="124"/>
      <c r="IPX44"/>
      <c r="IPY44" s="124"/>
      <c r="IPZ44"/>
      <c r="IQA44" s="124"/>
      <c r="IQB44"/>
      <c r="IQC44" s="124"/>
      <c r="IQD44"/>
      <c r="IQE44" s="124"/>
      <c r="IQF44"/>
      <c r="IQG44" s="124"/>
      <c r="IQH44"/>
      <c r="IQI44" s="124"/>
      <c r="IQJ44"/>
      <c r="IQK44" s="124"/>
      <c r="IQL44"/>
      <c r="IQM44" s="124"/>
      <c r="IQN44"/>
      <c r="IQO44" s="124"/>
      <c r="IQP44"/>
      <c r="IQQ44" s="124"/>
      <c r="IQR44"/>
      <c r="IQS44" s="124"/>
      <c r="IQT44"/>
      <c r="IQU44" s="124"/>
      <c r="IQV44"/>
      <c r="IQW44" s="124"/>
      <c r="IQX44"/>
      <c r="IQY44" s="124"/>
      <c r="IQZ44"/>
      <c r="IRA44" s="124"/>
      <c r="IRB44"/>
      <c r="IRC44" s="124"/>
      <c r="IRD44"/>
      <c r="IRE44" s="124"/>
      <c r="IRF44"/>
      <c r="IRG44" s="124"/>
      <c r="IRH44"/>
      <c r="IRI44" s="124"/>
      <c r="IRJ44"/>
      <c r="IRK44" s="124"/>
      <c r="IRL44"/>
      <c r="IRM44" s="124"/>
      <c r="IRN44"/>
      <c r="IRO44" s="124"/>
      <c r="IRP44"/>
      <c r="IRQ44" s="124"/>
      <c r="IRR44"/>
      <c r="IRS44" s="124"/>
      <c r="IRT44"/>
      <c r="IRU44" s="124"/>
      <c r="IRV44"/>
      <c r="IRW44" s="124"/>
      <c r="IRX44"/>
      <c r="IRY44" s="124"/>
      <c r="IRZ44"/>
      <c r="ISA44" s="124"/>
      <c r="ISB44"/>
      <c r="ISC44" s="124"/>
      <c r="ISD44"/>
      <c r="ISE44" s="124"/>
      <c r="ISF44"/>
      <c r="ISG44" s="124"/>
      <c r="ISH44"/>
      <c r="ISI44" s="124"/>
      <c r="ISJ44"/>
      <c r="ISK44" s="124"/>
      <c r="ISL44"/>
      <c r="ISM44" s="124"/>
      <c r="ISN44"/>
      <c r="ISO44" s="124"/>
      <c r="ISP44"/>
      <c r="ISQ44" s="124"/>
      <c r="ISR44"/>
      <c r="ISS44" s="124"/>
      <c r="IST44"/>
      <c r="ISU44" s="124"/>
      <c r="ISV44"/>
      <c r="ISW44" s="124"/>
      <c r="ISX44"/>
      <c r="ISY44" s="124"/>
      <c r="ISZ44"/>
      <c r="ITA44" s="124"/>
      <c r="ITB44"/>
      <c r="ITC44" s="124"/>
      <c r="ITD44"/>
      <c r="ITE44" s="124"/>
      <c r="ITF44"/>
      <c r="ITG44" s="124"/>
      <c r="ITH44"/>
      <c r="ITI44" s="124"/>
      <c r="ITJ44"/>
      <c r="ITK44" s="124"/>
      <c r="ITL44"/>
      <c r="ITM44" s="124"/>
      <c r="ITN44"/>
      <c r="ITO44" s="124"/>
      <c r="ITP44"/>
      <c r="ITQ44" s="124"/>
      <c r="ITR44"/>
      <c r="ITS44" s="124"/>
      <c r="ITT44"/>
      <c r="ITU44" s="124"/>
      <c r="ITV44"/>
      <c r="ITW44" s="124"/>
      <c r="ITX44"/>
      <c r="ITY44" s="124"/>
      <c r="ITZ44"/>
      <c r="IUA44" s="124"/>
      <c r="IUB44"/>
      <c r="IUC44" s="124"/>
      <c r="IUD44"/>
      <c r="IUE44" s="124"/>
      <c r="IUF44"/>
      <c r="IUG44" s="124"/>
      <c r="IUH44"/>
      <c r="IUI44" s="124"/>
      <c r="IUJ44"/>
      <c r="IUK44" s="124"/>
      <c r="IUL44"/>
      <c r="IUM44" s="124"/>
      <c r="IUN44"/>
      <c r="IUO44" s="124"/>
      <c r="IUP44"/>
      <c r="IUQ44" s="124"/>
      <c r="IUR44"/>
      <c r="IUS44" s="124"/>
      <c r="IUT44"/>
      <c r="IUU44" s="124"/>
      <c r="IUV44"/>
      <c r="IUW44" s="124"/>
      <c r="IUX44"/>
      <c r="IUY44" s="124"/>
      <c r="IUZ44"/>
      <c r="IVA44" s="124"/>
      <c r="IVB44"/>
      <c r="IVC44" s="124"/>
      <c r="IVD44"/>
      <c r="IVE44" s="124"/>
      <c r="IVF44"/>
      <c r="IVG44" s="124"/>
      <c r="IVH44"/>
      <c r="IVI44" s="124"/>
      <c r="IVJ44"/>
      <c r="IVK44" s="124"/>
      <c r="IVL44"/>
      <c r="IVM44" s="124"/>
      <c r="IVN44"/>
      <c r="IVO44" s="124"/>
      <c r="IVP44"/>
      <c r="IVQ44" s="124"/>
      <c r="IVR44"/>
      <c r="IVS44" s="124"/>
      <c r="IVT44"/>
      <c r="IVU44" s="124"/>
      <c r="IVV44"/>
      <c r="IVW44" s="124"/>
      <c r="IVX44"/>
      <c r="IVY44" s="124"/>
      <c r="IVZ44"/>
      <c r="IWA44" s="124"/>
      <c r="IWB44"/>
      <c r="IWC44" s="124"/>
      <c r="IWD44"/>
      <c r="IWE44" s="124"/>
      <c r="IWF44"/>
      <c r="IWG44" s="124"/>
      <c r="IWH44"/>
      <c r="IWI44" s="124"/>
      <c r="IWJ44"/>
      <c r="IWK44" s="124"/>
      <c r="IWL44"/>
      <c r="IWM44" s="124"/>
      <c r="IWN44"/>
      <c r="IWO44" s="124"/>
      <c r="IWP44"/>
      <c r="IWQ44" s="124"/>
      <c r="IWR44"/>
      <c r="IWS44" s="124"/>
      <c r="IWT44"/>
      <c r="IWU44" s="124"/>
      <c r="IWV44"/>
      <c r="IWW44" s="124"/>
      <c r="IWX44"/>
      <c r="IWY44" s="124"/>
      <c r="IWZ44"/>
      <c r="IXA44" s="124"/>
      <c r="IXB44"/>
      <c r="IXC44" s="124"/>
      <c r="IXD44"/>
      <c r="IXE44" s="124"/>
      <c r="IXF44"/>
      <c r="IXG44" s="124"/>
      <c r="IXH44"/>
      <c r="IXI44" s="124"/>
      <c r="IXJ44"/>
      <c r="IXK44" s="124"/>
      <c r="IXL44"/>
      <c r="IXM44" s="124"/>
      <c r="IXN44"/>
      <c r="IXO44" s="124"/>
      <c r="IXP44"/>
      <c r="IXQ44" s="124"/>
      <c r="IXR44"/>
      <c r="IXS44" s="124"/>
      <c r="IXT44"/>
      <c r="IXU44" s="124"/>
      <c r="IXV44"/>
      <c r="IXW44" s="124"/>
      <c r="IXX44"/>
      <c r="IXY44" s="124"/>
      <c r="IXZ44"/>
      <c r="IYA44" s="124"/>
      <c r="IYB44"/>
      <c r="IYC44" s="124"/>
      <c r="IYD44"/>
      <c r="IYE44" s="124"/>
      <c r="IYF44"/>
      <c r="IYG44" s="124"/>
      <c r="IYH44"/>
      <c r="IYI44" s="124"/>
      <c r="IYJ44"/>
      <c r="IYK44" s="124"/>
      <c r="IYL44"/>
      <c r="IYM44" s="124"/>
      <c r="IYN44"/>
      <c r="IYO44" s="124"/>
      <c r="IYP44"/>
      <c r="IYQ44" s="124"/>
      <c r="IYR44"/>
      <c r="IYS44" s="124"/>
      <c r="IYT44"/>
      <c r="IYU44" s="124"/>
      <c r="IYV44"/>
      <c r="IYW44" s="124"/>
      <c r="IYX44"/>
      <c r="IYY44" s="124"/>
      <c r="IYZ44"/>
      <c r="IZA44" s="124"/>
      <c r="IZB44"/>
      <c r="IZC44" s="124"/>
      <c r="IZD44"/>
      <c r="IZE44" s="124"/>
      <c r="IZF44"/>
      <c r="IZG44" s="124"/>
      <c r="IZH44"/>
      <c r="IZI44" s="124"/>
      <c r="IZJ44"/>
      <c r="IZK44" s="124"/>
      <c r="IZL44"/>
      <c r="IZM44" s="124"/>
      <c r="IZN44"/>
      <c r="IZO44" s="124"/>
      <c r="IZP44"/>
      <c r="IZQ44" s="124"/>
      <c r="IZR44"/>
      <c r="IZS44" s="124"/>
      <c r="IZT44"/>
      <c r="IZU44" s="124"/>
      <c r="IZV44"/>
      <c r="IZW44" s="124"/>
      <c r="IZX44"/>
      <c r="IZY44" s="124"/>
      <c r="IZZ44"/>
      <c r="JAA44" s="124"/>
      <c r="JAB44"/>
      <c r="JAC44" s="124"/>
      <c r="JAD44"/>
      <c r="JAE44" s="124"/>
      <c r="JAF44"/>
      <c r="JAG44" s="124"/>
      <c r="JAH44"/>
      <c r="JAI44" s="124"/>
      <c r="JAJ44"/>
      <c r="JAK44" s="124"/>
      <c r="JAL44"/>
      <c r="JAM44" s="124"/>
      <c r="JAN44"/>
      <c r="JAO44" s="124"/>
      <c r="JAP44"/>
      <c r="JAQ44" s="124"/>
      <c r="JAR44"/>
      <c r="JAS44" s="124"/>
      <c r="JAT44"/>
      <c r="JAU44" s="124"/>
      <c r="JAV44"/>
      <c r="JAW44" s="124"/>
      <c r="JAX44"/>
      <c r="JAY44" s="124"/>
      <c r="JAZ44"/>
      <c r="JBA44" s="124"/>
      <c r="JBB44"/>
      <c r="JBC44" s="124"/>
      <c r="JBD44"/>
      <c r="JBE44" s="124"/>
      <c r="JBF44"/>
      <c r="JBG44" s="124"/>
      <c r="JBH44"/>
      <c r="JBI44" s="124"/>
      <c r="JBJ44"/>
      <c r="JBK44" s="124"/>
      <c r="JBL44"/>
      <c r="JBM44" s="124"/>
      <c r="JBN44"/>
      <c r="JBO44" s="124"/>
      <c r="JBP44"/>
      <c r="JBQ44" s="124"/>
      <c r="JBR44"/>
      <c r="JBS44" s="124"/>
      <c r="JBT44"/>
      <c r="JBU44" s="124"/>
      <c r="JBV44"/>
      <c r="JBW44" s="124"/>
      <c r="JBX44"/>
      <c r="JBY44" s="124"/>
      <c r="JBZ44"/>
      <c r="JCA44" s="124"/>
      <c r="JCB44"/>
      <c r="JCC44" s="124"/>
      <c r="JCD44"/>
      <c r="JCE44" s="124"/>
      <c r="JCF44"/>
      <c r="JCG44" s="124"/>
      <c r="JCH44"/>
      <c r="JCI44" s="124"/>
      <c r="JCJ44"/>
      <c r="JCK44" s="124"/>
      <c r="JCL44"/>
      <c r="JCM44" s="124"/>
      <c r="JCN44"/>
      <c r="JCO44" s="124"/>
      <c r="JCP44"/>
      <c r="JCQ44" s="124"/>
      <c r="JCR44"/>
      <c r="JCS44" s="124"/>
      <c r="JCT44"/>
      <c r="JCU44" s="124"/>
      <c r="JCV44"/>
      <c r="JCW44" s="124"/>
      <c r="JCX44"/>
      <c r="JCY44" s="124"/>
      <c r="JCZ44"/>
      <c r="JDA44" s="124"/>
      <c r="JDB44"/>
      <c r="JDC44" s="124"/>
      <c r="JDD44"/>
      <c r="JDE44" s="124"/>
      <c r="JDF44"/>
      <c r="JDG44" s="124"/>
      <c r="JDH44"/>
      <c r="JDI44" s="124"/>
      <c r="JDJ44"/>
      <c r="JDK44" s="124"/>
      <c r="JDL44"/>
      <c r="JDM44" s="124"/>
      <c r="JDN44"/>
      <c r="JDO44" s="124"/>
      <c r="JDP44"/>
      <c r="JDQ44" s="124"/>
      <c r="JDR44"/>
      <c r="JDS44" s="124"/>
      <c r="JDT44"/>
      <c r="JDU44" s="124"/>
      <c r="JDV44"/>
      <c r="JDW44" s="124"/>
      <c r="JDX44"/>
      <c r="JDY44" s="124"/>
      <c r="JDZ44"/>
      <c r="JEA44" s="124"/>
      <c r="JEB44"/>
      <c r="JEC44" s="124"/>
      <c r="JED44"/>
      <c r="JEE44" s="124"/>
      <c r="JEF44"/>
      <c r="JEG44" s="124"/>
      <c r="JEH44"/>
      <c r="JEI44" s="124"/>
      <c r="JEJ44"/>
      <c r="JEK44" s="124"/>
      <c r="JEL44"/>
      <c r="JEM44" s="124"/>
      <c r="JEN44"/>
      <c r="JEO44" s="124"/>
      <c r="JEP44"/>
      <c r="JEQ44" s="124"/>
      <c r="JER44"/>
      <c r="JES44" s="124"/>
      <c r="JET44"/>
      <c r="JEU44" s="124"/>
      <c r="JEV44"/>
      <c r="JEW44" s="124"/>
      <c r="JEX44"/>
      <c r="JEY44" s="124"/>
      <c r="JEZ44"/>
      <c r="JFA44" s="124"/>
      <c r="JFB44"/>
      <c r="JFC44" s="124"/>
      <c r="JFD44"/>
      <c r="JFE44" s="124"/>
      <c r="JFF44"/>
      <c r="JFG44" s="124"/>
      <c r="JFH44"/>
      <c r="JFI44" s="124"/>
      <c r="JFJ44"/>
      <c r="JFK44" s="124"/>
      <c r="JFL44"/>
      <c r="JFM44" s="124"/>
      <c r="JFN44"/>
      <c r="JFO44" s="124"/>
      <c r="JFP44"/>
      <c r="JFQ44" s="124"/>
      <c r="JFR44"/>
      <c r="JFS44" s="124"/>
      <c r="JFT44"/>
      <c r="JFU44" s="124"/>
      <c r="JFV44"/>
      <c r="JFW44" s="124"/>
      <c r="JFX44"/>
      <c r="JFY44" s="124"/>
      <c r="JFZ44"/>
      <c r="JGA44" s="124"/>
      <c r="JGB44"/>
      <c r="JGC44" s="124"/>
      <c r="JGD44"/>
      <c r="JGE44" s="124"/>
      <c r="JGF44"/>
      <c r="JGG44" s="124"/>
      <c r="JGH44"/>
      <c r="JGI44" s="124"/>
      <c r="JGJ44"/>
      <c r="JGK44" s="124"/>
      <c r="JGL44"/>
      <c r="JGM44" s="124"/>
      <c r="JGN44"/>
      <c r="JGO44" s="124"/>
      <c r="JGP44"/>
      <c r="JGQ44" s="124"/>
      <c r="JGR44"/>
      <c r="JGS44" s="124"/>
      <c r="JGT44"/>
      <c r="JGU44" s="124"/>
      <c r="JGV44"/>
      <c r="JGW44" s="124"/>
      <c r="JGX44"/>
      <c r="JGY44" s="124"/>
      <c r="JGZ44"/>
      <c r="JHA44" s="124"/>
      <c r="JHB44"/>
      <c r="JHC44" s="124"/>
      <c r="JHD44"/>
      <c r="JHE44" s="124"/>
      <c r="JHF44"/>
      <c r="JHG44" s="124"/>
      <c r="JHH44"/>
      <c r="JHI44" s="124"/>
      <c r="JHJ44"/>
      <c r="JHK44" s="124"/>
      <c r="JHL44"/>
      <c r="JHM44" s="124"/>
      <c r="JHN44"/>
      <c r="JHO44" s="124"/>
      <c r="JHP44"/>
      <c r="JHQ44" s="124"/>
      <c r="JHR44"/>
      <c r="JHS44" s="124"/>
      <c r="JHT44"/>
      <c r="JHU44" s="124"/>
      <c r="JHV44"/>
      <c r="JHW44" s="124"/>
      <c r="JHX44"/>
      <c r="JHY44" s="124"/>
      <c r="JHZ44"/>
      <c r="JIA44" s="124"/>
      <c r="JIB44"/>
      <c r="JIC44" s="124"/>
      <c r="JID44"/>
      <c r="JIE44" s="124"/>
      <c r="JIF44"/>
      <c r="JIG44" s="124"/>
      <c r="JIH44"/>
      <c r="JII44" s="124"/>
      <c r="JIJ44"/>
      <c r="JIK44" s="124"/>
      <c r="JIL44"/>
      <c r="JIM44" s="124"/>
      <c r="JIN44"/>
      <c r="JIO44" s="124"/>
      <c r="JIP44"/>
      <c r="JIQ44" s="124"/>
      <c r="JIR44"/>
      <c r="JIS44" s="124"/>
      <c r="JIT44"/>
      <c r="JIU44" s="124"/>
      <c r="JIV44"/>
      <c r="JIW44" s="124"/>
      <c r="JIX44"/>
      <c r="JIY44" s="124"/>
      <c r="JIZ44"/>
      <c r="JJA44" s="124"/>
      <c r="JJB44"/>
      <c r="JJC44" s="124"/>
      <c r="JJD44"/>
      <c r="JJE44" s="124"/>
      <c r="JJF44"/>
      <c r="JJG44" s="124"/>
      <c r="JJH44"/>
      <c r="JJI44" s="124"/>
      <c r="JJJ44"/>
      <c r="JJK44" s="124"/>
      <c r="JJL44"/>
      <c r="JJM44" s="124"/>
      <c r="JJN44"/>
      <c r="JJO44" s="124"/>
      <c r="JJP44"/>
      <c r="JJQ44" s="124"/>
      <c r="JJR44"/>
      <c r="JJS44" s="124"/>
      <c r="JJT44"/>
      <c r="JJU44" s="124"/>
      <c r="JJV44"/>
      <c r="JJW44" s="124"/>
      <c r="JJX44"/>
      <c r="JJY44" s="124"/>
      <c r="JJZ44"/>
      <c r="JKA44" s="124"/>
      <c r="JKB44"/>
      <c r="JKC44" s="124"/>
      <c r="JKD44"/>
      <c r="JKE44" s="124"/>
      <c r="JKF44"/>
      <c r="JKG44" s="124"/>
      <c r="JKH44"/>
      <c r="JKI44" s="124"/>
      <c r="JKJ44"/>
      <c r="JKK44" s="124"/>
      <c r="JKL44"/>
      <c r="JKM44" s="124"/>
      <c r="JKN44"/>
      <c r="JKO44" s="124"/>
      <c r="JKP44"/>
      <c r="JKQ44" s="124"/>
      <c r="JKR44"/>
      <c r="JKS44" s="124"/>
      <c r="JKT44"/>
      <c r="JKU44" s="124"/>
      <c r="JKV44"/>
      <c r="JKW44" s="124"/>
      <c r="JKX44"/>
      <c r="JKY44" s="124"/>
      <c r="JKZ44"/>
      <c r="JLA44" s="124"/>
      <c r="JLB44"/>
      <c r="JLC44" s="124"/>
      <c r="JLD44"/>
      <c r="JLE44" s="124"/>
      <c r="JLF44"/>
      <c r="JLG44" s="124"/>
      <c r="JLH44"/>
      <c r="JLI44" s="124"/>
      <c r="JLJ44"/>
      <c r="JLK44" s="124"/>
      <c r="JLL44"/>
      <c r="JLM44" s="124"/>
      <c r="JLN44"/>
      <c r="JLO44" s="124"/>
      <c r="JLP44"/>
      <c r="JLQ44" s="124"/>
      <c r="JLR44"/>
      <c r="JLS44" s="124"/>
      <c r="JLT44"/>
      <c r="JLU44" s="124"/>
      <c r="JLV44"/>
      <c r="JLW44" s="124"/>
      <c r="JLX44"/>
      <c r="JLY44" s="124"/>
      <c r="JLZ44"/>
      <c r="JMA44" s="124"/>
      <c r="JMB44"/>
      <c r="JMC44" s="124"/>
      <c r="JMD44"/>
      <c r="JME44" s="124"/>
      <c r="JMF44"/>
      <c r="JMG44" s="124"/>
      <c r="JMH44"/>
      <c r="JMI44" s="124"/>
      <c r="JMJ44"/>
      <c r="JMK44" s="124"/>
      <c r="JML44"/>
      <c r="JMM44" s="124"/>
      <c r="JMN44"/>
      <c r="JMO44" s="124"/>
      <c r="JMP44"/>
      <c r="JMQ44" s="124"/>
      <c r="JMR44"/>
      <c r="JMS44" s="124"/>
      <c r="JMT44"/>
      <c r="JMU44" s="124"/>
      <c r="JMV44"/>
      <c r="JMW44" s="124"/>
      <c r="JMX44"/>
      <c r="JMY44" s="124"/>
      <c r="JMZ44"/>
      <c r="JNA44" s="124"/>
      <c r="JNB44"/>
      <c r="JNC44" s="124"/>
      <c r="JND44"/>
      <c r="JNE44" s="124"/>
      <c r="JNF44"/>
      <c r="JNG44" s="124"/>
      <c r="JNH44"/>
      <c r="JNI44" s="124"/>
      <c r="JNJ44"/>
      <c r="JNK44" s="124"/>
      <c r="JNL44"/>
      <c r="JNM44" s="124"/>
      <c r="JNN44"/>
      <c r="JNO44" s="124"/>
      <c r="JNP44"/>
      <c r="JNQ44" s="124"/>
      <c r="JNR44"/>
      <c r="JNS44" s="124"/>
      <c r="JNT44"/>
      <c r="JNU44" s="124"/>
      <c r="JNV44"/>
      <c r="JNW44" s="124"/>
      <c r="JNX44"/>
      <c r="JNY44" s="124"/>
      <c r="JNZ44"/>
      <c r="JOA44" s="124"/>
      <c r="JOB44"/>
      <c r="JOC44" s="124"/>
      <c r="JOD44"/>
      <c r="JOE44" s="124"/>
      <c r="JOF44"/>
      <c r="JOG44" s="124"/>
      <c r="JOH44"/>
      <c r="JOI44" s="124"/>
      <c r="JOJ44"/>
      <c r="JOK44" s="124"/>
      <c r="JOL44"/>
      <c r="JOM44" s="124"/>
      <c r="JON44"/>
      <c r="JOO44" s="124"/>
      <c r="JOP44"/>
      <c r="JOQ44" s="124"/>
      <c r="JOR44"/>
      <c r="JOS44" s="124"/>
      <c r="JOT44"/>
      <c r="JOU44" s="124"/>
      <c r="JOV44"/>
      <c r="JOW44" s="124"/>
      <c r="JOX44"/>
      <c r="JOY44" s="124"/>
      <c r="JOZ44"/>
      <c r="JPA44" s="124"/>
      <c r="JPB44"/>
      <c r="JPC44" s="124"/>
      <c r="JPD44"/>
      <c r="JPE44" s="124"/>
      <c r="JPF44"/>
      <c r="JPG44" s="124"/>
      <c r="JPH44"/>
      <c r="JPI44" s="124"/>
      <c r="JPJ44"/>
      <c r="JPK44" s="124"/>
      <c r="JPL44"/>
      <c r="JPM44" s="124"/>
      <c r="JPN44"/>
      <c r="JPO44" s="124"/>
      <c r="JPP44"/>
      <c r="JPQ44" s="124"/>
      <c r="JPR44"/>
      <c r="JPS44" s="124"/>
      <c r="JPT44"/>
      <c r="JPU44" s="124"/>
      <c r="JPV44"/>
      <c r="JPW44" s="124"/>
      <c r="JPX44"/>
      <c r="JPY44" s="124"/>
      <c r="JPZ44"/>
      <c r="JQA44" s="124"/>
      <c r="JQB44"/>
      <c r="JQC44" s="124"/>
      <c r="JQD44"/>
      <c r="JQE44" s="124"/>
      <c r="JQF44"/>
      <c r="JQG44" s="124"/>
      <c r="JQH44"/>
      <c r="JQI44" s="124"/>
      <c r="JQJ44"/>
      <c r="JQK44" s="124"/>
      <c r="JQL44"/>
      <c r="JQM44" s="124"/>
      <c r="JQN44"/>
      <c r="JQO44" s="124"/>
      <c r="JQP44"/>
      <c r="JQQ44" s="124"/>
      <c r="JQR44"/>
      <c r="JQS44" s="124"/>
      <c r="JQT44"/>
      <c r="JQU44" s="124"/>
      <c r="JQV44"/>
      <c r="JQW44" s="124"/>
      <c r="JQX44"/>
      <c r="JQY44" s="124"/>
      <c r="JQZ44"/>
      <c r="JRA44" s="124"/>
      <c r="JRB44"/>
      <c r="JRC44" s="124"/>
      <c r="JRD44"/>
      <c r="JRE44" s="124"/>
      <c r="JRF44"/>
      <c r="JRG44" s="124"/>
      <c r="JRH44"/>
      <c r="JRI44" s="124"/>
      <c r="JRJ44"/>
      <c r="JRK44" s="124"/>
      <c r="JRL44"/>
      <c r="JRM44" s="124"/>
      <c r="JRN44"/>
      <c r="JRO44" s="124"/>
      <c r="JRP44"/>
      <c r="JRQ44" s="124"/>
      <c r="JRR44"/>
      <c r="JRS44" s="124"/>
      <c r="JRT44"/>
      <c r="JRU44" s="124"/>
      <c r="JRV44"/>
      <c r="JRW44" s="124"/>
      <c r="JRX44"/>
      <c r="JRY44" s="124"/>
      <c r="JRZ44"/>
      <c r="JSA44" s="124"/>
      <c r="JSB44"/>
      <c r="JSC44" s="124"/>
      <c r="JSD44"/>
      <c r="JSE44" s="124"/>
      <c r="JSF44"/>
      <c r="JSG44" s="124"/>
      <c r="JSH44"/>
      <c r="JSI44" s="124"/>
      <c r="JSJ44"/>
      <c r="JSK44" s="124"/>
      <c r="JSL44"/>
      <c r="JSM44" s="124"/>
      <c r="JSN44"/>
      <c r="JSO44" s="124"/>
      <c r="JSP44"/>
      <c r="JSQ44" s="124"/>
      <c r="JSR44"/>
      <c r="JSS44" s="124"/>
      <c r="JST44"/>
      <c r="JSU44" s="124"/>
      <c r="JSV44"/>
      <c r="JSW44" s="124"/>
      <c r="JSX44"/>
      <c r="JSY44" s="124"/>
      <c r="JSZ44"/>
      <c r="JTA44" s="124"/>
      <c r="JTB44"/>
      <c r="JTC44" s="124"/>
      <c r="JTD44"/>
      <c r="JTE44" s="124"/>
      <c r="JTF44"/>
      <c r="JTG44" s="124"/>
      <c r="JTH44"/>
      <c r="JTI44" s="124"/>
      <c r="JTJ44"/>
      <c r="JTK44" s="124"/>
      <c r="JTL44"/>
      <c r="JTM44" s="124"/>
      <c r="JTN44"/>
      <c r="JTO44" s="124"/>
      <c r="JTP44"/>
      <c r="JTQ44" s="124"/>
      <c r="JTR44"/>
      <c r="JTS44" s="124"/>
      <c r="JTT44"/>
      <c r="JTU44" s="124"/>
      <c r="JTV44"/>
      <c r="JTW44" s="124"/>
      <c r="JTX44"/>
      <c r="JTY44" s="124"/>
      <c r="JTZ44"/>
      <c r="JUA44" s="124"/>
      <c r="JUB44"/>
      <c r="JUC44" s="124"/>
      <c r="JUD44"/>
      <c r="JUE44" s="124"/>
      <c r="JUF44"/>
      <c r="JUG44" s="124"/>
      <c r="JUH44"/>
      <c r="JUI44" s="124"/>
      <c r="JUJ44"/>
      <c r="JUK44" s="124"/>
      <c r="JUL44"/>
      <c r="JUM44" s="124"/>
      <c r="JUN44"/>
      <c r="JUO44" s="124"/>
      <c r="JUP44"/>
      <c r="JUQ44" s="124"/>
      <c r="JUR44"/>
      <c r="JUS44" s="124"/>
      <c r="JUT44"/>
      <c r="JUU44" s="124"/>
      <c r="JUV44"/>
      <c r="JUW44" s="124"/>
      <c r="JUX44"/>
      <c r="JUY44" s="124"/>
      <c r="JUZ44"/>
      <c r="JVA44" s="124"/>
      <c r="JVB44"/>
      <c r="JVC44" s="124"/>
      <c r="JVD44"/>
      <c r="JVE44" s="124"/>
      <c r="JVF44"/>
      <c r="JVG44" s="124"/>
      <c r="JVH44"/>
      <c r="JVI44" s="124"/>
      <c r="JVJ44"/>
      <c r="JVK44" s="124"/>
      <c r="JVL44"/>
      <c r="JVM44" s="124"/>
      <c r="JVN44"/>
      <c r="JVO44" s="124"/>
      <c r="JVP44"/>
      <c r="JVQ44" s="124"/>
      <c r="JVR44"/>
      <c r="JVS44" s="124"/>
      <c r="JVT44"/>
      <c r="JVU44" s="124"/>
      <c r="JVV44"/>
      <c r="JVW44" s="124"/>
      <c r="JVX44"/>
      <c r="JVY44" s="124"/>
      <c r="JVZ44"/>
      <c r="JWA44" s="124"/>
      <c r="JWB44"/>
      <c r="JWC44" s="124"/>
      <c r="JWD44"/>
      <c r="JWE44" s="124"/>
      <c r="JWF44"/>
      <c r="JWG44" s="124"/>
      <c r="JWH44"/>
      <c r="JWI44" s="124"/>
      <c r="JWJ44"/>
      <c r="JWK44" s="124"/>
      <c r="JWL44"/>
      <c r="JWM44" s="124"/>
      <c r="JWN44"/>
      <c r="JWO44" s="124"/>
      <c r="JWP44"/>
      <c r="JWQ44" s="124"/>
      <c r="JWR44"/>
      <c r="JWS44" s="124"/>
      <c r="JWT44"/>
      <c r="JWU44" s="124"/>
      <c r="JWV44"/>
      <c r="JWW44" s="124"/>
      <c r="JWX44"/>
      <c r="JWY44" s="124"/>
      <c r="JWZ44"/>
      <c r="JXA44" s="124"/>
      <c r="JXB44"/>
      <c r="JXC44" s="124"/>
      <c r="JXD44"/>
      <c r="JXE44" s="124"/>
      <c r="JXF44"/>
      <c r="JXG44" s="124"/>
      <c r="JXH44"/>
      <c r="JXI44" s="124"/>
      <c r="JXJ44"/>
      <c r="JXK44" s="124"/>
      <c r="JXL44"/>
      <c r="JXM44" s="124"/>
      <c r="JXN44"/>
      <c r="JXO44" s="124"/>
      <c r="JXP44"/>
      <c r="JXQ44" s="124"/>
      <c r="JXR44"/>
      <c r="JXS44" s="124"/>
      <c r="JXT44"/>
      <c r="JXU44" s="124"/>
      <c r="JXV44"/>
      <c r="JXW44" s="124"/>
      <c r="JXX44"/>
      <c r="JXY44" s="124"/>
      <c r="JXZ44"/>
      <c r="JYA44" s="124"/>
      <c r="JYB44"/>
      <c r="JYC44" s="124"/>
      <c r="JYD44"/>
      <c r="JYE44" s="124"/>
      <c r="JYF44"/>
      <c r="JYG44" s="124"/>
      <c r="JYH44"/>
      <c r="JYI44" s="124"/>
      <c r="JYJ44"/>
      <c r="JYK44" s="124"/>
      <c r="JYL44"/>
      <c r="JYM44" s="124"/>
      <c r="JYN44"/>
      <c r="JYO44" s="124"/>
      <c r="JYP44"/>
      <c r="JYQ44" s="124"/>
      <c r="JYR44"/>
      <c r="JYS44" s="124"/>
      <c r="JYT44"/>
      <c r="JYU44" s="124"/>
      <c r="JYV44"/>
      <c r="JYW44" s="124"/>
      <c r="JYX44"/>
      <c r="JYY44" s="124"/>
      <c r="JYZ44"/>
      <c r="JZA44" s="124"/>
      <c r="JZB44"/>
      <c r="JZC44" s="124"/>
      <c r="JZD44"/>
      <c r="JZE44" s="124"/>
      <c r="JZF44"/>
      <c r="JZG44" s="124"/>
      <c r="JZH44"/>
      <c r="JZI44" s="124"/>
      <c r="JZJ44"/>
      <c r="JZK44" s="124"/>
      <c r="JZL44"/>
      <c r="JZM44" s="124"/>
      <c r="JZN44"/>
      <c r="JZO44" s="124"/>
      <c r="JZP44"/>
      <c r="JZQ44" s="124"/>
      <c r="JZR44"/>
      <c r="JZS44" s="124"/>
      <c r="JZT44"/>
      <c r="JZU44" s="124"/>
      <c r="JZV44"/>
      <c r="JZW44" s="124"/>
      <c r="JZX44"/>
      <c r="JZY44" s="124"/>
      <c r="JZZ44"/>
      <c r="KAA44" s="124"/>
      <c r="KAB44"/>
      <c r="KAC44" s="124"/>
      <c r="KAD44"/>
      <c r="KAE44" s="124"/>
      <c r="KAF44"/>
      <c r="KAG44" s="124"/>
      <c r="KAH44"/>
      <c r="KAI44" s="124"/>
      <c r="KAJ44"/>
      <c r="KAK44" s="124"/>
      <c r="KAL44"/>
      <c r="KAM44" s="124"/>
      <c r="KAN44"/>
      <c r="KAO44" s="124"/>
      <c r="KAP44"/>
      <c r="KAQ44" s="124"/>
      <c r="KAR44"/>
      <c r="KAS44" s="124"/>
      <c r="KAT44"/>
      <c r="KAU44" s="124"/>
      <c r="KAV44"/>
      <c r="KAW44" s="124"/>
      <c r="KAX44"/>
      <c r="KAY44" s="124"/>
      <c r="KAZ44"/>
      <c r="KBA44" s="124"/>
      <c r="KBB44"/>
      <c r="KBC44" s="124"/>
      <c r="KBD44"/>
      <c r="KBE44" s="124"/>
      <c r="KBF44"/>
      <c r="KBG44" s="124"/>
      <c r="KBH44"/>
      <c r="KBI44" s="124"/>
      <c r="KBJ44"/>
      <c r="KBK44" s="124"/>
      <c r="KBL44"/>
      <c r="KBM44" s="124"/>
      <c r="KBN44"/>
      <c r="KBO44" s="124"/>
      <c r="KBP44"/>
      <c r="KBQ44" s="124"/>
      <c r="KBR44"/>
      <c r="KBS44" s="124"/>
      <c r="KBT44"/>
      <c r="KBU44" s="124"/>
      <c r="KBV44"/>
      <c r="KBW44" s="124"/>
      <c r="KBX44"/>
      <c r="KBY44" s="124"/>
      <c r="KBZ44"/>
      <c r="KCA44" s="124"/>
      <c r="KCB44"/>
      <c r="KCC44" s="124"/>
      <c r="KCD44"/>
      <c r="KCE44" s="124"/>
      <c r="KCF44"/>
      <c r="KCG44" s="124"/>
      <c r="KCH44"/>
      <c r="KCI44" s="124"/>
      <c r="KCJ44"/>
      <c r="KCK44" s="124"/>
      <c r="KCL44"/>
      <c r="KCM44" s="124"/>
      <c r="KCN44"/>
      <c r="KCO44" s="124"/>
      <c r="KCP44"/>
      <c r="KCQ44" s="124"/>
      <c r="KCR44"/>
      <c r="KCS44" s="124"/>
      <c r="KCT44"/>
      <c r="KCU44" s="124"/>
      <c r="KCV44"/>
      <c r="KCW44" s="124"/>
      <c r="KCX44"/>
      <c r="KCY44" s="124"/>
      <c r="KCZ44"/>
      <c r="KDA44" s="124"/>
      <c r="KDB44"/>
      <c r="KDC44" s="124"/>
      <c r="KDD44"/>
      <c r="KDE44" s="124"/>
      <c r="KDF44"/>
      <c r="KDG44" s="124"/>
      <c r="KDH44"/>
      <c r="KDI44" s="124"/>
      <c r="KDJ44"/>
      <c r="KDK44" s="124"/>
      <c r="KDL44"/>
      <c r="KDM44" s="124"/>
      <c r="KDN44"/>
      <c r="KDO44" s="124"/>
      <c r="KDP44"/>
      <c r="KDQ44" s="124"/>
      <c r="KDR44"/>
      <c r="KDS44" s="124"/>
      <c r="KDT44"/>
      <c r="KDU44" s="124"/>
      <c r="KDV44"/>
      <c r="KDW44" s="124"/>
      <c r="KDX44"/>
      <c r="KDY44" s="124"/>
      <c r="KDZ44"/>
      <c r="KEA44" s="124"/>
      <c r="KEB44"/>
      <c r="KEC44" s="124"/>
      <c r="KED44"/>
      <c r="KEE44" s="124"/>
      <c r="KEF44"/>
      <c r="KEG44" s="124"/>
      <c r="KEH44"/>
      <c r="KEI44" s="124"/>
      <c r="KEJ44"/>
      <c r="KEK44" s="124"/>
      <c r="KEL44"/>
      <c r="KEM44" s="124"/>
      <c r="KEN44"/>
      <c r="KEO44" s="124"/>
      <c r="KEP44"/>
      <c r="KEQ44" s="124"/>
      <c r="KER44"/>
      <c r="KES44" s="124"/>
      <c r="KET44"/>
      <c r="KEU44" s="124"/>
      <c r="KEV44"/>
      <c r="KEW44" s="124"/>
      <c r="KEX44"/>
      <c r="KEY44" s="124"/>
      <c r="KEZ44"/>
      <c r="KFA44" s="124"/>
      <c r="KFB44"/>
      <c r="KFC44" s="124"/>
      <c r="KFD44"/>
      <c r="KFE44" s="124"/>
      <c r="KFF44"/>
      <c r="KFG44" s="124"/>
      <c r="KFH44"/>
      <c r="KFI44" s="124"/>
      <c r="KFJ44"/>
      <c r="KFK44" s="124"/>
      <c r="KFL44"/>
      <c r="KFM44" s="124"/>
      <c r="KFN44"/>
      <c r="KFO44" s="124"/>
      <c r="KFP44"/>
      <c r="KFQ44" s="124"/>
      <c r="KFR44"/>
      <c r="KFS44" s="124"/>
      <c r="KFT44"/>
      <c r="KFU44" s="124"/>
      <c r="KFV44"/>
      <c r="KFW44" s="124"/>
      <c r="KFX44"/>
      <c r="KFY44" s="124"/>
      <c r="KFZ44"/>
      <c r="KGA44" s="124"/>
      <c r="KGB44"/>
      <c r="KGC44" s="124"/>
      <c r="KGD44"/>
      <c r="KGE44" s="124"/>
      <c r="KGF44"/>
      <c r="KGG44" s="124"/>
      <c r="KGH44"/>
      <c r="KGI44" s="124"/>
      <c r="KGJ44"/>
      <c r="KGK44" s="124"/>
      <c r="KGL44"/>
      <c r="KGM44" s="124"/>
      <c r="KGN44"/>
      <c r="KGO44" s="124"/>
      <c r="KGP44"/>
      <c r="KGQ44" s="124"/>
      <c r="KGR44"/>
      <c r="KGS44" s="124"/>
      <c r="KGT44"/>
      <c r="KGU44" s="124"/>
      <c r="KGV44"/>
      <c r="KGW44" s="124"/>
      <c r="KGX44"/>
      <c r="KGY44" s="124"/>
      <c r="KGZ44"/>
      <c r="KHA44" s="124"/>
      <c r="KHB44"/>
      <c r="KHC44" s="124"/>
      <c r="KHD44"/>
      <c r="KHE44" s="124"/>
      <c r="KHF44"/>
      <c r="KHG44" s="124"/>
      <c r="KHH44"/>
      <c r="KHI44" s="124"/>
      <c r="KHJ44"/>
      <c r="KHK44" s="124"/>
      <c r="KHL44"/>
      <c r="KHM44" s="124"/>
      <c r="KHN44"/>
      <c r="KHO44" s="124"/>
      <c r="KHP44"/>
      <c r="KHQ44" s="124"/>
      <c r="KHR44"/>
      <c r="KHS44" s="124"/>
      <c r="KHT44"/>
      <c r="KHU44" s="124"/>
      <c r="KHV44"/>
      <c r="KHW44" s="124"/>
      <c r="KHX44"/>
      <c r="KHY44" s="124"/>
      <c r="KHZ44"/>
      <c r="KIA44" s="124"/>
      <c r="KIB44"/>
      <c r="KIC44" s="124"/>
      <c r="KID44"/>
      <c r="KIE44" s="124"/>
      <c r="KIF44"/>
      <c r="KIG44" s="124"/>
      <c r="KIH44"/>
      <c r="KII44" s="124"/>
      <c r="KIJ44"/>
      <c r="KIK44" s="124"/>
      <c r="KIL44"/>
      <c r="KIM44" s="124"/>
      <c r="KIN44"/>
      <c r="KIO44" s="124"/>
      <c r="KIP44"/>
      <c r="KIQ44" s="124"/>
      <c r="KIR44"/>
      <c r="KIS44" s="124"/>
      <c r="KIT44"/>
      <c r="KIU44" s="124"/>
      <c r="KIV44"/>
      <c r="KIW44" s="124"/>
      <c r="KIX44"/>
      <c r="KIY44" s="124"/>
      <c r="KIZ44"/>
      <c r="KJA44" s="124"/>
      <c r="KJB44"/>
      <c r="KJC44" s="124"/>
      <c r="KJD44"/>
      <c r="KJE44" s="124"/>
      <c r="KJF44"/>
      <c r="KJG44" s="124"/>
      <c r="KJH44"/>
      <c r="KJI44" s="124"/>
      <c r="KJJ44"/>
      <c r="KJK44" s="124"/>
      <c r="KJL44"/>
      <c r="KJM44" s="124"/>
      <c r="KJN44"/>
      <c r="KJO44" s="124"/>
      <c r="KJP44"/>
      <c r="KJQ44" s="124"/>
      <c r="KJR44"/>
      <c r="KJS44" s="124"/>
      <c r="KJT44"/>
      <c r="KJU44" s="124"/>
      <c r="KJV44"/>
      <c r="KJW44" s="124"/>
      <c r="KJX44"/>
      <c r="KJY44" s="124"/>
      <c r="KJZ44"/>
      <c r="KKA44" s="124"/>
      <c r="KKB44"/>
      <c r="KKC44" s="124"/>
      <c r="KKD44"/>
      <c r="KKE44" s="124"/>
      <c r="KKF44"/>
      <c r="KKG44" s="124"/>
      <c r="KKH44"/>
      <c r="KKI44" s="124"/>
      <c r="KKJ44"/>
      <c r="KKK44" s="124"/>
      <c r="KKL44"/>
      <c r="KKM44" s="124"/>
      <c r="KKN44"/>
      <c r="KKO44" s="124"/>
      <c r="KKP44"/>
      <c r="KKQ44" s="124"/>
      <c r="KKR44"/>
      <c r="KKS44" s="124"/>
      <c r="KKT44"/>
      <c r="KKU44" s="124"/>
      <c r="KKV44"/>
      <c r="KKW44" s="124"/>
      <c r="KKX44"/>
      <c r="KKY44" s="124"/>
      <c r="KKZ44"/>
      <c r="KLA44" s="124"/>
      <c r="KLB44"/>
      <c r="KLC44" s="124"/>
      <c r="KLD44"/>
      <c r="KLE44" s="124"/>
      <c r="KLF44"/>
      <c r="KLG44" s="124"/>
      <c r="KLH44"/>
      <c r="KLI44" s="124"/>
      <c r="KLJ44"/>
      <c r="KLK44" s="124"/>
      <c r="KLL44"/>
      <c r="KLM44" s="124"/>
      <c r="KLN44"/>
      <c r="KLO44" s="124"/>
      <c r="KLP44"/>
      <c r="KLQ44" s="124"/>
      <c r="KLR44"/>
      <c r="KLS44" s="124"/>
      <c r="KLT44"/>
      <c r="KLU44" s="124"/>
      <c r="KLV44"/>
      <c r="KLW44" s="124"/>
      <c r="KLX44"/>
      <c r="KLY44" s="124"/>
      <c r="KLZ44"/>
      <c r="KMA44" s="124"/>
      <c r="KMB44"/>
      <c r="KMC44" s="124"/>
      <c r="KMD44"/>
      <c r="KME44" s="124"/>
      <c r="KMF44"/>
      <c r="KMG44" s="124"/>
      <c r="KMH44"/>
      <c r="KMI44" s="124"/>
      <c r="KMJ44"/>
      <c r="KMK44" s="124"/>
      <c r="KML44"/>
      <c r="KMM44" s="124"/>
      <c r="KMN44"/>
      <c r="KMO44" s="124"/>
      <c r="KMP44"/>
      <c r="KMQ44" s="124"/>
      <c r="KMR44"/>
      <c r="KMS44" s="124"/>
      <c r="KMT44"/>
      <c r="KMU44" s="124"/>
      <c r="KMV44"/>
      <c r="KMW44" s="124"/>
      <c r="KMX44"/>
      <c r="KMY44" s="124"/>
      <c r="KMZ44"/>
      <c r="KNA44" s="124"/>
      <c r="KNB44"/>
      <c r="KNC44" s="124"/>
      <c r="KND44"/>
      <c r="KNE44" s="124"/>
      <c r="KNF44"/>
      <c r="KNG44" s="124"/>
      <c r="KNH44"/>
      <c r="KNI44" s="124"/>
      <c r="KNJ44"/>
      <c r="KNK44" s="124"/>
      <c r="KNL44"/>
      <c r="KNM44" s="124"/>
      <c r="KNN44"/>
      <c r="KNO44" s="124"/>
      <c r="KNP44"/>
      <c r="KNQ44" s="124"/>
      <c r="KNR44"/>
      <c r="KNS44" s="124"/>
      <c r="KNT44"/>
      <c r="KNU44" s="124"/>
      <c r="KNV44"/>
      <c r="KNW44" s="124"/>
      <c r="KNX44"/>
      <c r="KNY44" s="124"/>
      <c r="KNZ44"/>
      <c r="KOA44" s="124"/>
      <c r="KOB44"/>
      <c r="KOC44" s="124"/>
      <c r="KOD44"/>
      <c r="KOE44" s="124"/>
      <c r="KOF44"/>
      <c r="KOG44" s="124"/>
      <c r="KOH44"/>
      <c r="KOI44" s="124"/>
      <c r="KOJ44"/>
      <c r="KOK44" s="124"/>
      <c r="KOL44"/>
      <c r="KOM44" s="124"/>
      <c r="KON44"/>
      <c r="KOO44" s="124"/>
      <c r="KOP44"/>
      <c r="KOQ44" s="124"/>
      <c r="KOR44"/>
      <c r="KOS44" s="124"/>
      <c r="KOT44"/>
      <c r="KOU44" s="124"/>
      <c r="KOV44"/>
      <c r="KOW44" s="124"/>
      <c r="KOX44"/>
      <c r="KOY44" s="124"/>
      <c r="KOZ44"/>
      <c r="KPA44" s="124"/>
      <c r="KPB44"/>
      <c r="KPC44" s="124"/>
      <c r="KPD44"/>
      <c r="KPE44" s="124"/>
      <c r="KPF44"/>
      <c r="KPG44" s="124"/>
      <c r="KPH44"/>
      <c r="KPI44" s="124"/>
      <c r="KPJ44"/>
      <c r="KPK44" s="124"/>
      <c r="KPL44"/>
      <c r="KPM44" s="124"/>
      <c r="KPN44"/>
      <c r="KPO44" s="124"/>
      <c r="KPP44"/>
      <c r="KPQ44" s="124"/>
      <c r="KPR44"/>
      <c r="KPS44" s="124"/>
      <c r="KPT44"/>
      <c r="KPU44" s="124"/>
      <c r="KPV44"/>
      <c r="KPW44" s="124"/>
      <c r="KPX44"/>
      <c r="KPY44" s="124"/>
      <c r="KPZ44"/>
      <c r="KQA44" s="124"/>
      <c r="KQB44"/>
      <c r="KQC44" s="124"/>
      <c r="KQD44"/>
      <c r="KQE44" s="124"/>
      <c r="KQF44"/>
      <c r="KQG44" s="124"/>
      <c r="KQH44"/>
      <c r="KQI44" s="124"/>
      <c r="KQJ44"/>
      <c r="KQK44" s="124"/>
      <c r="KQL44"/>
      <c r="KQM44" s="124"/>
      <c r="KQN44"/>
      <c r="KQO44" s="124"/>
      <c r="KQP44"/>
      <c r="KQQ44" s="124"/>
      <c r="KQR44"/>
      <c r="KQS44" s="124"/>
      <c r="KQT44"/>
      <c r="KQU44" s="124"/>
      <c r="KQV44"/>
      <c r="KQW44" s="124"/>
      <c r="KQX44"/>
      <c r="KQY44" s="124"/>
      <c r="KQZ44"/>
      <c r="KRA44" s="124"/>
      <c r="KRB44"/>
      <c r="KRC44" s="124"/>
      <c r="KRD44"/>
      <c r="KRE44" s="124"/>
      <c r="KRF44"/>
      <c r="KRG44" s="124"/>
      <c r="KRH44"/>
      <c r="KRI44" s="124"/>
      <c r="KRJ44"/>
      <c r="KRK44" s="124"/>
      <c r="KRL44"/>
      <c r="KRM44" s="124"/>
      <c r="KRN44"/>
      <c r="KRO44" s="124"/>
      <c r="KRP44"/>
      <c r="KRQ44" s="124"/>
      <c r="KRR44"/>
      <c r="KRS44" s="124"/>
      <c r="KRT44"/>
      <c r="KRU44" s="124"/>
      <c r="KRV44"/>
      <c r="KRW44" s="124"/>
      <c r="KRX44"/>
      <c r="KRY44" s="124"/>
      <c r="KRZ44"/>
      <c r="KSA44" s="124"/>
      <c r="KSB44"/>
      <c r="KSC44" s="124"/>
      <c r="KSD44"/>
      <c r="KSE44" s="124"/>
      <c r="KSF44"/>
      <c r="KSG44" s="124"/>
      <c r="KSH44"/>
      <c r="KSI44" s="124"/>
      <c r="KSJ44"/>
      <c r="KSK44" s="124"/>
      <c r="KSL44"/>
      <c r="KSM44" s="124"/>
      <c r="KSN44"/>
      <c r="KSO44" s="124"/>
      <c r="KSP44"/>
      <c r="KSQ44" s="124"/>
      <c r="KSR44"/>
      <c r="KSS44" s="124"/>
      <c r="KST44"/>
      <c r="KSU44" s="124"/>
      <c r="KSV44"/>
      <c r="KSW44" s="124"/>
      <c r="KSX44"/>
      <c r="KSY44" s="124"/>
      <c r="KSZ44"/>
      <c r="KTA44" s="124"/>
      <c r="KTB44"/>
      <c r="KTC44" s="124"/>
      <c r="KTD44"/>
      <c r="KTE44" s="124"/>
      <c r="KTF44"/>
      <c r="KTG44" s="124"/>
      <c r="KTH44"/>
      <c r="KTI44" s="124"/>
      <c r="KTJ44"/>
      <c r="KTK44" s="124"/>
      <c r="KTL44"/>
      <c r="KTM44" s="124"/>
      <c r="KTN44"/>
      <c r="KTO44" s="124"/>
      <c r="KTP44"/>
      <c r="KTQ44" s="124"/>
      <c r="KTR44"/>
      <c r="KTS44" s="124"/>
      <c r="KTT44"/>
      <c r="KTU44" s="124"/>
      <c r="KTV44"/>
      <c r="KTW44" s="124"/>
      <c r="KTX44"/>
      <c r="KTY44" s="124"/>
      <c r="KTZ44"/>
      <c r="KUA44" s="124"/>
      <c r="KUB44"/>
      <c r="KUC44" s="124"/>
      <c r="KUD44"/>
      <c r="KUE44" s="124"/>
      <c r="KUF44"/>
      <c r="KUG44" s="124"/>
      <c r="KUH44"/>
      <c r="KUI44" s="124"/>
      <c r="KUJ44"/>
      <c r="KUK44" s="124"/>
      <c r="KUL44"/>
      <c r="KUM44" s="124"/>
      <c r="KUN44"/>
      <c r="KUO44" s="124"/>
      <c r="KUP44"/>
      <c r="KUQ44" s="124"/>
      <c r="KUR44"/>
      <c r="KUS44" s="124"/>
      <c r="KUT44"/>
      <c r="KUU44" s="124"/>
      <c r="KUV44"/>
      <c r="KUW44" s="124"/>
      <c r="KUX44"/>
      <c r="KUY44" s="124"/>
      <c r="KUZ44"/>
      <c r="KVA44" s="124"/>
      <c r="KVB44"/>
      <c r="KVC44" s="124"/>
      <c r="KVD44"/>
      <c r="KVE44" s="124"/>
      <c r="KVF44"/>
      <c r="KVG44" s="124"/>
      <c r="KVH44"/>
      <c r="KVI44" s="124"/>
      <c r="KVJ44"/>
      <c r="KVK44" s="124"/>
      <c r="KVL44"/>
      <c r="KVM44" s="124"/>
      <c r="KVN44"/>
      <c r="KVO44" s="124"/>
      <c r="KVP44"/>
      <c r="KVQ44" s="124"/>
      <c r="KVR44"/>
      <c r="KVS44" s="124"/>
      <c r="KVT44"/>
      <c r="KVU44" s="124"/>
      <c r="KVV44"/>
      <c r="KVW44" s="124"/>
      <c r="KVX44"/>
      <c r="KVY44" s="124"/>
      <c r="KVZ44"/>
      <c r="KWA44" s="124"/>
      <c r="KWB44"/>
      <c r="KWC44" s="124"/>
      <c r="KWD44"/>
      <c r="KWE44" s="124"/>
      <c r="KWF44"/>
      <c r="KWG44" s="124"/>
      <c r="KWH44"/>
      <c r="KWI44" s="124"/>
      <c r="KWJ44"/>
      <c r="KWK44" s="124"/>
      <c r="KWL44"/>
      <c r="KWM44" s="124"/>
      <c r="KWN44"/>
      <c r="KWO44" s="124"/>
      <c r="KWP44"/>
      <c r="KWQ44" s="124"/>
      <c r="KWR44"/>
      <c r="KWS44" s="124"/>
      <c r="KWT44"/>
      <c r="KWU44" s="124"/>
      <c r="KWV44"/>
      <c r="KWW44" s="124"/>
      <c r="KWX44"/>
      <c r="KWY44" s="124"/>
      <c r="KWZ44"/>
      <c r="KXA44" s="124"/>
      <c r="KXB44"/>
      <c r="KXC44" s="124"/>
      <c r="KXD44"/>
      <c r="KXE44" s="124"/>
      <c r="KXF44"/>
      <c r="KXG44" s="124"/>
      <c r="KXH44"/>
      <c r="KXI44" s="124"/>
      <c r="KXJ44"/>
      <c r="KXK44" s="124"/>
      <c r="KXL44"/>
      <c r="KXM44" s="124"/>
      <c r="KXN44"/>
      <c r="KXO44" s="124"/>
      <c r="KXP44"/>
      <c r="KXQ44" s="124"/>
      <c r="KXR44"/>
      <c r="KXS44" s="124"/>
      <c r="KXT44"/>
      <c r="KXU44" s="124"/>
      <c r="KXV44"/>
      <c r="KXW44" s="124"/>
      <c r="KXX44"/>
      <c r="KXY44" s="124"/>
      <c r="KXZ44"/>
      <c r="KYA44" s="124"/>
      <c r="KYB44"/>
      <c r="KYC44" s="124"/>
      <c r="KYD44"/>
      <c r="KYE44" s="124"/>
      <c r="KYF44"/>
      <c r="KYG44" s="124"/>
      <c r="KYH44"/>
      <c r="KYI44" s="124"/>
      <c r="KYJ44"/>
      <c r="KYK44" s="124"/>
      <c r="KYL44"/>
      <c r="KYM44" s="124"/>
      <c r="KYN44"/>
      <c r="KYO44" s="124"/>
      <c r="KYP44"/>
      <c r="KYQ44" s="124"/>
      <c r="KYR44"/>
      <c r="KYS44" s="124"/>
      <c r="KYT44"/>
      <c r="KYU44" s="124"/>
      <c r="KYV44"/>
      <c r="KYW44" s="124"/>
      <c r="KYX44"/>
      <c r="KYY44" s="124"/>
      <c r="KYZ44"/>
      <c r="KZA44" s="124"/>
      <c r="KZB44"/>
      <c r="KZC44" s="124"/>
      <c r="KZD44"/>
      <c r="KZE44" s="124"/>
      <c r="KZF44"/>
      <c r="KZG44" s="124"/>
      <c r="KZH44"/>
      <c r="KZI44" s="124"/>
      <c r="KZJ44"/>
      <c r="KZK44" s="124"/>
      <c r="KZL44"/>
      <c r="KZM44" s="124"/>
      <c r="KZN44"/>
      <c r="KZO44" s="124"/>
      <c r="KZP44"/>
      <c r="KZQ44" s="124"/>
      <c r="KZR44"/>
      <c r="KZS44" s="124"/>
      <c r="KZT44"/>
      <c r="KZU44" s="124"/>
      <c r="KZV44"/>
      <c r="KZW44" s="124"/>
      <c r="KZX44"/>
      <c r="KZY44" s="124"/>
      <c r="KZZ44"/>
      <c r="LAA44" s="124"/>
      <c r="LAB44"/>
      <c r="LAC44" s="124"/>
      <c r="LAD44"/>
      <c r="LAE44" s="124"/>
      <c r="LAF44"/>
      <c r="LAG44" s="124"/>
      <c r="LAH44"/>
      <c r="LAI44" s="124"/>
      <c r="LAJ44"/>
      <c r="LAK44" s="124"/>
      <c r="LAL44"/>
      <c r="LAM44" s="124"/>
      <c r="LAN44"/>
      <c r="LAO44" s="124"/>
      <c r="LAP44"/>
      <c r="LAQ44" s="124"/>
      <c r="LAR44"/>
      <c r="LAS44" s="124"/>
      <c r="LAT44"/>
      <c r="LAU44" s="124"/>
      <c r="LAV44"/>
      <c r="LAW44" s="124"/>
      <c r="LAX44"/>
      <c r="LAY44" s="124"/>
      <c r="LAZ44"/>
      <c r="LBA44" s="124"/>
      <c r="LBB44"/>
      <c r="LBC44" s="124"/>
      <c r="LBD44"/>
      <c r="LBE44" s="124"/>
      <c r="LBF44"/>
      <c r="LBG44" s="124"/>
      <c r="LBH44"/>
      <c r="LBI44" s="124"/>
      <c r="LBJ44"/>
      <c r="LBK44" s="124"/>
      <c r="LBL44"/>
      <c r="LBM44" s="124"/>
      <c r="LBN44"/>
      <c r="LBO44" s="124"/>
      <c r="LBP44"/>
      <c r="LBQ44" s="124"/>
      <c r="LBR44"/>
      <c r="LBS44" s="124"/>
      <c r="LBT44"/>
      <c r="LBU44" s="124"/>
      <c r="LBV44"/>
      <c r="LBW44" s="124"/>
      <c r="LBX44"/>
      <c r="LBY44" s="124"/>
      <c r="LBZ44"/>
      <c r="LCA44" s="124"/>
      <c r="LCB44"/>
      <c r="LCC44" s="124"/>
      <c r="LCD44"/>
      <c r="LCE44" s="124"/>
      <c r="LCF44"/>
      <c r="LCG44" s="124"/>
      <c r="LCH44"/>
      <c r="LCI44" s="124"/>
      <c r="LCJ44"/>
      <c r="LCK44" s="124"/>
      <c r="LCL44"/>
      <c r="LCM44" s="124"/>
      <c r="LCN44"/>
      <c r="LCO44" s="124"/>
      <c r="LCP44"/>
      <c r="LCQ44" s="124"/>
      <c r="LCR44"/>
      <c r="LCS44" s="124"/>
      <c r="LCT44"/>
      <c r="LCU44" s="124"/>
      <c r="LCV44"/>
      <c r="LCW44" s="124"/>
      <c r="LCX44"/>
      <c r="LCY44" s="124"/>
      <c r="LCZ44"/>
      <c r="LDA44" s="124"/>
      <c r="LDB44"/>
      <c r="LDC44" s="124"/>
      <c r="LDD44"/>
      <c r="LDE44" s="124"/>
      <c r="LDF44"/>
      <c r="LDG44" s="124"/>
      <c r="LDH44"/>
      <c r="LDI44" s="124"/>
      <c r="LDJ44"/>
      <c r="LDK44" s="124"/>
      <c r="LDL44"/>
      <c r="LDM44" s="124"/>
      <c r="LDN44"/>
      <c r="LDO44" s="124"/>
      <c r="LDP44"/>
      <c r="LDQ44" s="124"/>
      <c r="LDR44"/>
      <c r="LDS44" s="124"/>
      <c r="LDT44"/>
      <c r="LDU44" s="124"/>
      <c r="LDV44"/>
      <c r="LDW44" s="124"/>
      <c r="LDX44"/>
      <c r="LDY44" s="124"/>
      <c r="LDZ44"/>
      <c r="LEA44" s="124"/>
      <c r="LEB44"/>
      <c r="LEC44" s="124"/>
      <c r="LED44"/>
      <c r="LEE44" s="124"/>
      <c r="LEF44"/>
      <c r="LEG44" s="124"/>
      <c r="LEH44"/>
      <c r="LEI44" s="124"/>
      <c r="LEJ44"/>
      <c r="LEK44" s="124"/>
      <c r="LEL44"/>
      <c r="LEM44" s="124"/>
      <c r="LEN44"/>
      <c r="LEO44" s="124"/>
      <c r="LEP44"/>
      <c r="LEQ44" s="124"/>
      <c r="LER44"/>
      <c r="LES44" s="124"/>
      <c r="LET44"/>
      <c r="LEU44" s="124"/>
      <c r="LEV44"/>
      <c r="LEW44" s="124"/>
      <c r="LEX44"/>
      <c r="LEY44" s="124"/>
      <c r="LEZ44"/>
      <c r="LFA44" s="124"/>
      <c r="LFB44"/>
      <c r="LFC44" s="124"/>
      <c r="LFD44"/>
      <c r="LFE44" s="124"/>
      <c r="LFF44"/>
      <c r="LFG44" s="124"/>
      <c r="LFH44"/>
      <c r="LFI44" s="124"/>
      <c r="LFJ44"/>
      <c r="LFK44" s="124"/>
      <c r="LFL44"/>
      <c r="LFM44" s="124"/>
      <c r="LFN44"/>
      <c r="LFO44" s="124"/>
      <c r="LFP44"/>
      <c r="LFQ44" s="124"/>
      <c r="LFR44"/>
      <c r="LFS44" s="124"/>
      <c r="LFT44"/>
      <c r="LFU44" s="124"/>
      <c r="LFV44"/>
      <c r="LFW44" s="124"/>
      <c r="LFX44"/>
      <c r="LFY44" s="124"/>
      <c r="LFZ44"/>
      <c r="LGA44" s="124"/>
      <c r="LGB44"/>
      <c r="LGC44" s="124"/>
      <c r="LGD44"/>
      <c r="LGE44" s="124"/>
      <c r="LGF44"/>
      <c r="LGG44" s="124"/>
      <c r="LGH44"/>
      <c r="LGI44" s="124"/>
      <c r="LGJ44"/>
      <c r="LGK44" s="124"/>
      <c r="LGL44"/>
      <c r="LGM44" s="124"/>
      <c r="LGN44"/>
      <c r="LGO44" s="124"/>
      <c r="LGP44"/>
      <c r="LGQ44" s="124"/>
      <c r="LGR44"/>
      <c r="LGS44" s="124"/>
      <c r="LGT44"/>
      <c r="LGU44" s="124"/>
      <c r="LGV44"/>
      <c r="LGW44" s="124"/>
      <c r="LGX44"/>
      <c r="LGY44" s="124"/>
      <c r="LGZ44"/>
      <c r="LHA44" s="124"/>
      <c r="LHB44"/>
      <c r="LHC44" s="124"/>
      <c r="LHD44"/>
      <c r="LHE44" s="124"/>
      <c r="LHF44"/>
      <c r="LHG44" s="124"/>
      <c r="LHH44"/>
      <c r="LHI44" s="124"/>
      <c r="LHJ44"/>
      <c r="LHK44" s="124"/>
      <c r="LHL44"/>
      <c r="LHM44" s="124"/>
      <c r="LHN44"/>
      <c r="LHO44" s="124"/>
      <c r="LHP44"/>
      <c r="LHQ44" s="124"/>
      <c r="LHR44"/>
      <c r="LHS44" s="124"/>
      <c r="LHT44"/>
      <c r="LHU44" s="124"/>
      <c r="LHV44"/>
      <c r="LHW44" s="124"/>
      <c r="LHX44"/>
      <c r="LHY44" s="124"/>
      <c r="LHZ44"/>
      <c r="LIA44" s="124"/>
      <c r="LIB44"/>
      <c r="LIC44" s="124"/>
      <c r="LID44"/>
      <c r="LIE44" s="124"/>
      <c r="LIF44"/>
      <c r="LIG44" s="124"/>
      <c r="LIH44"/>
      <c r="LII44" s="124"/>
      <c r="LIJ44"/>
      <c r="LIK44" s="124"/>
      <c r="LIL44"/>
      <c r="LIM44" s="124"/>
      <c r="LIN44"/>
      <c r="LIO44" s="124"/>
      <c r="LIP44"/>
      <c r="LIQ44" s="124"/>
      <c r="LIR44"/>
      <c r="LIS44" s="124"/>
      <c r="LIT44"/>
      <c r="LIU44" s="124"/>
      <c r="LIV44"/>
      <c r="LIW44" s="124"/>
      <c r="LIX44"/>
      <c r="LIY44" s="124"/>
      <c r="LIZ44"/>
      <c r="LJA44" s="124"/>
      <c r="LJB44"/>
      <c r="LJC44" s="124"/>
      <c r="LJD44"/>
      <c r="LJE44" s="124"/>
      <c r="LJF44"/>
      <c r="LJG44" s="124"/>
      <c r="LJH44"/>
      <c r="LJI44" s="124"/>
      <c r="LJJ44"/>
      <c r="LJK44" s="124"/>
      <c r="LJL44"/>
      <c r="LJM44" s="124"/>
      <c r="LJN44"/>
      <c r="LJO44" s="124"/>
      <c r="LJP44"/>
      <c r="LJQ44" s="124"/>
      <c r="LJR44"/>
      <c r="LJS44" s="124"/>
      <c r="LJT44"/>
      <c r="LJU44" s="124"/>
      <c r="LJV44"/>
      <c r="LJW44" s="124"/>
      <c r="LJX44"/>
      <c r="LJY44" s="124"/>
      <c r="LJZ44"/>
      <c r="LKA44" s="124"/>
      <c r="LKB44"/>
      <c r="LKC44" s="124"/>
      <c r="LKD44"/>
      <c r="LKE44" s="124"/>
      <c r="LKF44"/>
      <c r="LKG44" s="124"/>
      <c r="LKH44"/>
      <c r="LKI44" s="124"/>
      <c r="LKJ44"/>
      <c r="LKK44" s="124"/>
      <c r="LKL44"/>
      <c r="LKM44" s="124"/>
      <c r="LKN44"/>
      <c r="LKO44" s="124"/>
      <c r="LKP44"/>
      <c r="LKQ44" s="124"/>
      <c r="LKR44"/>
      <c r="LKS44" s="124"/>
      <c r="LKT44"/>
      <c r="LKU44" s="124"/>
      <c r="LKV44"/>
      <c r="LKW44" s="124"/>
      <c r="LKX44"/>
      <c r="LKY44" s="124"/>
      <c r="LKZ44"/>
      <c r="LLA44" s="124"/>
      <c r="LLB44"/>
      <c r="LLC44" s="124"/>
      <c r="LLD44"/>
      <c r="LLE44" s="124"/>
      <c r="LLF44"/>
      <c r="LLG44" s="124"/>
      <c r="LLH44"/>
      <c r="LLI44" s="124"/>
      <c r="LLJ44"/>
      <c r="LLK44" s="124"/>
      <c r="LLL44"/>
      <c r="LLM44" s="124"/>
      <c r="LLN44"/>
      <c r="LLO44" s="124"/>
      <c r="LLP44"/>
      <c r="LLQ44" s="124"/>
      <c r="LLR44"/>
      <c r="LLS44" s="124"/>
      <c r="LLT44"/>
      <c r="LLU44" s="124"/>
      <c r="LLV44"/>
      <c r="LLW44" s="124"/>
      <c r="LLX44"/>
      <c r="LLY44" s="124"/>
      <c r="LLZ44"/>
      <c r="LMA44" s="124"/>
      <c r="LMB44"/>
      <c r="LMC44" s="124"/>
      <c r="LMD44"/>
      <c r="LME44" s="124"/>
      <c r="LMF44"/>
      <c r="LMG44" s="124"/>
      <c r="LMH44"/>
      <c r="LMI44" s="124"/>
      <c r="LMJ44"/>
      <c r="LMK44" s="124"/>
      <c r="LML44"/>
      <c r="LMM44" s="124"/>
      <c r="LMN44"/>
      <c r="LMO44" s="124"/>
      <c r="LMP44"/>
      <c r="LMQ44" s="124"/>
      <c r="LMR44"/>
      <c r="LMS44" s="124"/>
      <c r="LMT44"/>
      <c r="LMU44" s="124"/>
      <c r="LMV44"/>
      <c r="LMW44" s="124"/>
      <c r="LMX44"/>
      <c r="LMY44" s="124"/>
      <c r="LMZ44"/>
      <c r="LNA44" s="124"/>
      <c r="LNB44"/>
      <c r="LNC44" s="124"/>
      <c r="LND44"/>
      <c r="LNE44" s="124"/>
      <c r="LNF44"/>
      <c r="LNG44" s="124"/>
      <c r="LNH44"/>
      <c r="LNI44" s="124"/>
      <c r="LNJ44"/>
      <c r="LNK44" s="124"/>
      <c r="LNL44"/>
      <c r="LNM44" s="124"/>
      <c r="LNN44"/>
      <c r="LNO44" s="124"/>
      <c r="LNP44"/>
      <c r="LNQ44" s="124"/>
      <c r="LNR44"/>
      <c r="LNS44" s="124"/>
      <c r="LNT44"/>
      <c r="LNU44" s="124"/>
      <c r="LNV44"/>
      <c r="LNW44" s="124"/>
      <c r="LNX44"/>
      <c r="LNY44" s="124"/>
      <c r="LNZ44"/>
      <c r="LOA44" s="124"/>
      <c r="LOB44"/>
      <c r="LOC44" s="124"/>
      <c r="LOD44"/>
      <c r="LOE44" s="124"/>
      <c r="LOF44"/>
      <c r="LOG44" s="124"/>
      <c r="LOH44"/>
      <c r="LOI44" s="124"/>
      <c r="LOJ44"/>
      <c r="LOK44" s="124"/>
      <c r="LOL44"/>
      <c r="LOM44" s="124"/>
      <c r="LON44"/>
      <c r="LOO44" s="124"/>
      <c r="LOP44"/>
      <c r="LOQ44" s="124"/>
      <c r="LOR44"/>
      <c r="LOS44" s="124"/>
      <c r="LOT44"/>
      <c r="LOU44" s="124"/>
      <c r="LOV44"/>
      <c r="LOW44" s="124"/>
      <c r="LOX44"/>
      <c r="LOY44" s="124"/>
      <c r="LOZ44"/>
      <c r="LPA44" s="124"/>
      <c r="LPB44"/>
      <c r="LPC44" s="124"/>
      <c r="LPD44"/>
      <c r="LPE44" s="124"/>
      <c r="LPF44"/>
      <c r="LPG44" s="124"/>
      <c r="LPH44"/>
      <c r="LPI44" s="124"/>
      <c r="LPJ44"/>
      <c r="LPK44" s="124"/>
      <c r="LPL44"/>
      <c r="LPM44" s="124"/>
      <c r="LPN44"/>
      <c r="LPO44" s="124"/>
      <c r="LPP44"/>
      <c r="LPQ44" s="124"/>
      <c r="LPR44"/>
      <c r="LPS44" s="124"/>
      <c r="LPT44"/>
      <c r="LPU44" s="124"/>
      <c r="LPV44"/>
      <c r="LPW44" s="124"/>
      <c r="LPX44"/>
      <c r="LPY44" s="124"/>
      <c r="LPZ44"/>
      <c r="LQA44" s="124"/>
      <c r="LQB44"/>
      <c r="LQC44" s="124"/>
      <c r="LQD44"/>
      <c r="LQE44" s="124"/>
      <c r="LQF44"/>
      <c r="LQG44" s="124"/>
      <c r="LQH44"/>
      <c r="LQI44" s="124"/>
      <c r="LQJ44"/>
      <c r="LQK44" s="124"/>
      <c r="LQL44"/>
      <c r="LQM44" s="124"/>
      <c r="LQN44"/>
      <c r="LQO44" s="124"/>
      <c r="LQP44"/>
      <c r="LQQ44" s="124"/>
      <c r="LQR44"/>
      <c r="LQS44" s="124"/>
      <c r="LQT44"/>
      <c r="LQU44" s="124"/>
      <c r="LQV44"/>
      <c r="LQW44" s="124"/>
      <c r="LQX44"/>
      <c r="LQY44" s="124"/>
      <c r="LQZ44"/>
      <c r="LRA44" s="124"/>
      <c r="LRB44"/>
      <c r="LRC44" s="124"/>
      <c r="LRD44"/>
      <c r="LRE44" s="124"/>
      <c r="LRF44"/>
      <c r="LRG44" s="124"/>
      <c r="LRH44"/>
      <c r="LRI44" s="124"/>
      <c r="LRJ44"/>
      <c r="LRK44" s="124"/>
      <c r="LRL44"/>
      <c r="LRM44" s="124"/>
      <c r="LRN44"/>
      <c r="LRO44" s="124"/>
      <c r="LRP44"/>
      <c r="LRQ44" s="124"/>
      <c r="LRR44"/>
      <c r="LRS44" s="124"/>
      <c r="LRT44"/>
      <c r="LRU44" s="124"/>
      <c r="LRV44"/>
      <c r="LRW44" s="124"/>
      <c r="LRX44"/>
      <c r="LRY44" s="124"/>
      <c r="LRZ44"/>
      <c r="LSA44" s="124"/>
      <c r="LSB44"/>
      <c r="LSC44" s="124"/>
      <c r="LSD44"/>
      <c r="LSE44" s="124"/>
      <c r="LSF44"/>
      <c r="LSG44" s="124"/>
      <c r="LSH44"/>
      <c r="LSI44" s="124"/>
      <c r="LSJ44"/>
      <c r="LSK44" s="124"/>
      <c r="LSL44"/>
      <c r="LSM44" s="124"/>
      <c r="LSN44"/>
      <c r="LSO44" s="124"/>
      <c r="LSP44"/>
      <c r="LSQ44" s="124"/>
      <c r="LSR44"/>
      <c r="LSS44" s="124"/>
      <c r="LST44"/>
      <c r="LSU44" s="124"/>
      <c r="LSV44"/>
      <c r="LSW44" s="124"/>
      <c r="LSX44"/>
      <c r="LSY44" s="124"/>
      <c r="LSZ44"/>
      <c r="LTA44" s="124"/>
      <c r="LTB44"/>
      <c r="LTC44" s="124"/>
      <c r="LTD44"/>
      <c r="LTE44" s="124"/>
      <c r="LTF44"/>
      <c r="LTG44" s="124"/>
      <c r="LTH44"/>
      <c r="LTI44" s="124"/>
      <c r="LTJ44"/>
      <c r="LTK44" s="124"/>
      <c r="LTL44"/>
      <c r="LTM44" s="124"/>
      <c r="LTN44"/>
      <c r="LTO44" s="124"/>
      <c r="LTP44"/>
      <c r="LTQ44" s="124"/>
      <c r="LTR44"/>
      <c r="LTS44" s="124"/>
      <c r="LTT44"/>
      <c r="LTU44" s="124"/>
      <c r="LTV44"/>
      <c r="LTW44" s="124"/>
      <c r="LTX44"/>
      <c r="LTY44" s="124"/>
      <c r="LTZ44"/>
      <c r="LUA44" s="124"/>
      <c r="LUB44"/>
      <c r="LUC44" s="124"/>
      <c r="LUD44"/>
      <c r="LUE44" s="124"/>
      <c r="LUF44"/>
      <c r="LUG44" s="124"/>
      <c r="LUH44"/>
      <c r="LUI44" s="124"/>
      <c r="LUJ44"/>
      <c r="LUK44" s="124"/>
      <c r="LUL44"/>
      <c r="LUM44" s="124"/>
      <c r="LUN44"/>
      <c r="LUO44" s="124"/>
      <c r="LUP44"/>
      <c r="LUQ44" s="124"/>
      <c r="LUR44"/>
      <c r="LUS44" s="124"/>
      <c r="LUT44"/>
      <c r="LUU44" s="124"/>
      <c r="LUV44"/>
      <c r="LUW44" s="124"/>
      <c r="LUX44"/>
      <c r="LUY44" s="124"/>
      <c r="LUZ44"/>
      <c r="LVA44" s="124"/>
      <c r="LVB44"/>
      <c r="LVC44" s="124"/>
      <c r="LVD44"/>
      <c r="LVE44" s="124"/>
      <c r="LVF44"/>
      <c r="LVG44" s="124"/>
      <c r="LVH44"/>
      <c r="LVI44" s="124"/>
      <c r="LVJ44"/>
      <c r="LVK44" s="124"/>
      <c r="LVL44"/>
      <c r="LVM44" s="124"/>
      <c r="LVN44"/>
      <c r="LVO44" s="124"/>
      <c r="LVP44"/>
      <c r="LVQ44" s="124"/>
      <c r="LVR44"/>
      <c r="LVS44" s="124"/>
      <c r="LVT44"/>
      <c r="LVU44" s="124"/>
      <c r="LVV44"/>
      <c r="LVW44" s="124"/>
      <c r="LVX44"/>
      <c r="LVY44" s="124"/>
      <c r="LVZ44"/>
      <c r="LWA44" s="124"/>
      <c r="LWB44"/>
      <c r="LWC44" s="124"/>
      <c r="LWD44"/>
      <c r="LWE44" s="124"/>
      <c r="LWF44"/>
      <c r="LWG44" s="124"/>
      <c r="LWH44"/>
      <c r="LWI44" s="124"/>
      <c r="LWJ44"/>
      <c r="LWK44" s="124"/>
      <c r="LWL44"/>
      <c r="LWM44" s="124"/>
      <c r="LWN44"/>
      <c r="LWO44" s="124"/>
      <c r="LWP44"/>
      <c r="LWQ44" s="124"/>
      <c r="LWR44"/>
      <c r="LWS44" s="124"/>
      <c r="LWT44"/>
      <c r="LWU44" s="124"/>
      <c r="LWV44"/>
      <c r="LWW44" s="124"/>
      <c r="LWX44"/>
      <c r="LWY44" s="124"/>
      <c r="LWZ44"/>
      <c r="LXA44" s="124"/>
      <c r="LXB44"/>
      <c r="LXC44" s="124"/>
      <c r="LXD44"/>
      <c r="LXE44" s="124"/>
      <c r="LXF44"/>
      <c r="LXG44" s="124"/>
      <c r="LXH44"/>
      <c r="LXI44" s="124"/>
      <c r="LXJ44"/>
      <c r="LXK44" s="124"/>
      <c r="LXL44"/>
      <c r="LXM44" s="124"/>
      <c r="LXN44"/>
      <c r="LXO44" s="124"/>
      <c r="LXP44"/>
      <c r="LXQ44" s="124"/>
      <c r="LXR44"/>
      <c r="LXS44" s="124"/>
      <c r="LXT44"/>
      <c r="LXU44" s="124"/>
      <c r="LXV44"/>
      <c r="LXW44" s="124"/>
      <c r="LXX44"/>
      <c r="LXY44" s="124"/>
      <c r="LXZ44"/>
      <c r="LYA44" s="124"/>
      <c r="LYB44"/>
      <c r="LYC44" s="124"/>
      <c r="LYD44"/>
      <c r="LYE44" s="124"/>
      <c r="LYF44"/>
      <c r="LYG44" s="124"/>
      <c r="LYH44"/>
      <c r="LYI44" s="124"/>
      <c r="LYJ44"/>
      <c r="LYK44" s="124"/>
      <c r="LYL44"/>
      <c r="LYM44" s="124"/>
      <c r="LYN44"/>
      <c r="LYO44" s="124"/>
      <c r="LYP44"/>
      <c r="LYQ44" s="124"/>
      <c r="LYR44"/>
      <c r="LYS44" s="124"/>
      <c r="LYT44"/>
      <c r="LYU44" s="124"/>
      <c r="LYV44"/>
      <c r="LYW44" s="124"/>
      <c r="LYX44"/>
      <c r="LYY44" s="124"/>
      <c r="LYZ44"/>
      <c r="LZA44" s="124"/>
      <c r="LZB44"/>
      <c r="LZC44" s="124"/>
      <c r="LZD44"/>
      <c r="LZE44" s="124"/>
      <c r="LZF44"/>
      <c r="LZG44" s="124"/>
      <c r="LZH44"/>
      <c r="LZI44" s="124"/>
      <c r="LZJ44"/>
      <c r="LZK44" s="124"/>
      <c r="LZL44"/>
      <c r="LZM44" s="124"/>
      <c r="LZN44"/>
      <c r="LZO44" s="124"/>
      <c r="LZP44"/>
      <c r="LZQ44" s="124"/>
      <c r="LZR44"/>
      <c r="LZS44" s="124"/>
      <c r="LZT44"/>
      <c r="LZU44" s="124"/>
      <c r="LZV44"/>
      <c r="LZW44" s="124"/>
      <c r="LZX44"/>
      <c r="LZY44" s="124"/>
      <c r="LZZ44"/>
      <c r="MAA44" s="124"/>
      <c r="MAB44"/>
      <c r="MAC44" s="124"/>
      <c r="MAD44"/>
      <c r="MAE44" s="124"/>
      <c r="MAF44"/>
      <c r="MAG44" s="124"/>
      <c r="MAH44"/>
      <c r="MAI44" s="124"/>
      <c r="MAJ44"/>
      <c r="MAK44" s="124"/>
      <c r="MAL44"/>
      <c r="MAM44" s="124"/>
      <c r="MAN44"/>
      <c r="MAO44" s="124"/>
      <c r="MAP44"/>
      <c r="MAQ44" s="124"/>
      <c r="MAR44"/>
      <c r="MAS44" s="124"/>
      <c r="MAT44"/>
      <c r="MAU44" s="124"/>
      <c r="MAV44"/>
      <c r="MAW44" s="124"/>
      <c r="MAX44"/>
      <c r="MAY44" s="124"/>
      <c r="MAZ44"/>
      <c r="MBA44" s="124"/>
      <c r="MBB44"/>
      <c r="MBC44" s="124"/>
      <c r="MBD44"/>
      <c r="MBE44" s="124"/>
      <c r="MBF44"/>
      <c r="MBG44" s="124"/>
      <c r="MBH44"/>
      <c r="MBI44" s="124"/>
      <c r="MBJ44"/>
      <c r="MBK44" s="124"/>
      <c r="MBL44"/>
      <c r="MBM44" s="124"/>
      <c r="MBN44"/>
      <c r="MBO44" s="124"/>
      <c r="MBP44"/>
      <c r="MBQ44" s="124"/>
      <c r="MBR44"/>
      <c r="MBS44" s="124"/>
      <c r="MBT44"/>
      <c r="MBU44" s="124"/>
      <c r="MBV44"/>
      <c r="MBW44" s="124"/>
      <c r="MBX44"/>
      <c r="MBY44" s="124"/>
      <c r="MBZ44"/>
      <c r="MCA44" s="124"/>
      <c r="MCB44"/>
      <c r="MCC44" s="124"/>
      <c r="MCD44"/>
      <c r="MCE44" s="124"/>
      <c r="MCF44"/>
      <c r="MCG44" s="124"/>
      <c r="MCH44"/>
      <c r="MCI44" s="124"/>
      <c r="MCJ44"/>
      <c r="MCK44" s="124"/>
      <c r="MCL44"/>
      <c r="MCM44" s="124"/>
      <c r="MCN44"/>
      <c r="MCO44" s="124"/>
      <c r="MCP44"/>
      <c r="MCQ44" s="124"/>
      <c r="MCR44"/>
      <c r="MCS44" s="124"/>
      <c r="MCT44"/>
      <c r="MCU44" s="124"/>
      <c r="MCV44"/>
      <c r="MCW44" s="124"/>
      <c r="MCX44"/>
      <c r="MCY44" s="124"/>
      <c r="MCZ44"/>
      <c r="MDA44" s="124"/>
      <c r="MDB44"/>
      <c r="MDC44" s="124"/>
      <c r="MDD44"/>
      <c r="MDE44" s="124"/>
      <c r="MDF44"/>
      <c r="MDG44" s="124"/>
      <c r="MDH44"/>
      <c r="MDI44" s="124"/>
      <c r="MDJ44"/>
      <c r="MDK44" s="124"/>
      <c r="MDL44"/>
      <c r="MDM44" s="124"/>
      <c r="MDN44"/>
      <c r="MDO44" s="124"/>
      <c r="MDP44"/>
      <c r="MDQ44" s="124"/>
      <c r="MDR44"/>
      <c r="MDS44" s="124"/>
      <c r="MDT44"/>
      <c r="MDU44" s="124"/>
      <c r="MDV44"/>
      <c r="MDW44" s="124"/>
      <c r="MDX44"/>
      <c r="MDY44" s="124"/>
      <c r="MDZ44"/>
      <c r="MEA44" s="124"/>
      <c r="MEB44"/>
      <c r="MEC44" s="124"/>
      <c r="MED44"/>
      <c r="MEE44" s="124"/>
      <c r="MEF44"/>
      <c r="MEG44" s="124"/>
      <c r="MEH44"/>
      <c r="MEI44" s="124"/>
      <c r="MEJ44"/>
      <c r="MEK44" s="124"/>
      <c r="MEL44"/>
      <c r="MEM44" s="124"/>
      <c r="MEN44"/>
      <c r="MEO44" s="124"/>
      <c r="MEP44"/>
      <c r="MEQ44" s="124"/>
      <c r="MER44"/>
      <c r="MES44" s="124"/>
      <c r="MET44"/>
      <c r="MEU44" s="124"/>
      <c r="MEV44"/>
      <c r="MEW44" s="124"/>
      <c r="MEX44"/>
      <c r="MEY44" s="124"/>
      <c r="MEZ44"/>
      <c r="MFA44" s="124"/>
      <c r="MFB44"/>
      <c r="MFC44" s="124"/>
      <c r="MFD44"/>
      <c r="MFE44" s="124"/>
      <c r="MFF44"/>
      <c r="MFG44" s="124"/>
      <c r="MFH44"/>
      <c r="MFI44" s="124"/>
      <c r="MFJ44"/>
      <c r="MFK44" s="124"/>
      <c r="MFL44"/>
      <c r="MFM44" s="124"/>
      <c r="MFN44"/>
      <c r="MFO44" s="124"/>
      <c r="MFP44"/>
      <c r="MFQ44" s="124"/>
      <c r="MFR44"/>
      <c r="MFS44" s="124"/>
      <c r="MFT44"/>
      <c r="MFU44" s="124"/>
      <c r="MFV44"/>
      <c r="MFW44" s="124"/>
      <c r="MFX44"/>
      <c r="MFY44" s="124"/>
      <c r="MFZ44"/>
      <c r="MGA44" s="124"/>
      <c r="MGB44"/>
      <c r="MGC44" s="124"/>
      <c r="MGD44"/>
      <c r="MGE44" s="124"/>
      <c r="MGF44"/>
      <c r="MGG44" s="124"/>
      <c r="MGH44"/>
      <c r="MGI44" s="124"/>
      <c r="MGJ44"/>
      <c r="MGK44" s="124"/>
      <c r="MGL44"/>
      <c r="MGM44" s="124"/>
      <c r="MGN44"/>
      <c r="MGO44" s="124"/>
      <c r="MGP44"/>
      <c r="MGQ44" s="124"/>
      <c r="MGR44"/>
      <c r="MGS44" s="124"/>
      <c r="MGT44"/>
      <c r="MGU44" s="124"/>
      <c r="MGV44"/>
      <c r="MGW44" s="124"/>
      <c r="MGX44"/>
      <c r="MGY44" s="124"/>
      <c r="MGZ44"/>
      <c r="MHA44" s="124"/>
      <c r="MHB44"/>
      <c r="MHC44" s="124"/>
      <c r="MHD44"/>
      <c r="MHE44" s="124"/>
      <c r="MHF44"/>
      <c r="MHG44" s="124"/>
      <c r="MHH44"/>
      <c r="MHI44" s="124"/>
      <c r="MHJ44"/>
      <c r="MHK44" s="124"/>
      <c r="MHL44"/>
      <c r="MHM44" s="124"/>
      <c r="MHN44"/>
      <c r="MHO44" s="124"/>
      <c r="MHP44"/>
      <c r="MHQ44" s="124"/>
      <c r="MHR44"/>
      <c r="MHS44" s="124"/>
      <c r="MHT44"/>
      <c r="MHU44" s="124"/>
      <c r="MHV44"/>
      <c r="MHW44" s="124"/>
      <c r="MHX44"/>
      <c r="MHY44" s="124"/>
      <c r="MHZ44"/>
      <c r="MIA44" s="124"/>
      <c r="MIB44"/>
      <c r="MIC44" s="124"/>
      <c r="MID44"/>
      <c r="MIE44" s="124"/>
      <c r="MIF44"/>
      <c r="MIG44" s="124"/>
      <c r="MIH44"/>
      <c r="MII44" s="124"/>
      <c r="MIJ44"/>
      <c r="MIK44" s="124"/>
      <c r="MIL44"/>
      <c r="MIM44" s="124"/>
      <c r="MIN44"/>
      <c r="MIO44" s="124"/>
      <c r="MIP44"/>
      <c r="MIQ44" s="124"/>
      <c r="MIR44"/>
      <c r="MIS44" s="124"/>
      <c r="MIT44"/>
      <c r="MIU44" s="124"/>
      <c r="MIV44"/>
      <c r="MIW44" s="124"/>
      <c r="MIX44"/>
      <c r="MIY44" s="124"/>
      <c r="MIZ44"/>
      <c r="MJA44" s="124"/>
      <c r="MJB44"/>
      <c r="MJC44" s="124"/>
      <c r="MJD44"/>
      <c r="MJE44" s="124"/>
      <c r="MJF44"/>
      <c r="MJG44" s="124"/>
      <c r="MJH44"/>
      <c r="MJI44" s="124"/>
      <c r="MJJ44"/>
      <c r="MJK44" s="124"/>
      <c r="MJL44"/>
      <c r="MJM44" s="124"/>
      <c r="MJN44"/>
      <c r="MJO44" s="124"/>
      <c r="MJP44"/>
      <c r="MJQ44" s="124"/>
      <c r="MJR44"/>
      <c r="MJS44" s="124"/>
      <c r="MJT44"/>
      <c r="MJU44" s="124"/>
      <c r="MJV44"/>
      <c r="MJW44" s="124"/>
      <c r="MJX44"/>
      <c r="MJY44" s="124"/>
      <c r="MJZ44"/>
      <c r="MKA44" s="124"/>
      <c r="MKB44"/>
      <c r="MKC44" s="124"/>
      <c r="MKD44"/>
      <c r="MKE44" s="124"/>
      <c r="MKF44"/>
      <c r="MKG44" s="124"/>
      <c r="MKH44"/>
      <c r="MKI44" s="124"/>
      <c r="MKJ44"/>
      <c r="MKK44" s="124"/>
      <c r="MKL44"/>
      <c r="MKM44" s="124"/>
      <c r="MKN44"/>
      <c r="MKO44" s="124"/>
      <c r="MKP44"/>
      <c r="MKQ44" s="124"/>
      <c r="MKR44"/>
      <c r="MKS44" s="124"/>
      <c r="MKT44"/>
      <c r="MKU44" s="124"/>
      <c r="MKV44"/>
      <c r="MKW44" s="124"/>
      <c r="MKX44"/>
      <c r="MKY44" s="124"/>
      <c r="MKZ44"/>
      <c r="MLA44" s="124"/>
      <c r="MLB44"/>
      <c r="MLC44" s="124"/>
      <c r="MLD44"/>
      <c r="MLE44" s="124"/>
      <c r="MLF44"/>
      <c r="MLG44" s="124"/>
      <c r="MLH44"/>
      <c r="MLI44" s="124"/>
      <c r="MLJ44"/>
      <c r="MLK44" s="124"/>
      <c r="MLL44"/>
      <c r="MLM44" s="124"/>
      <c r="MLN44"/>
      <c r="MLO44" s="124"/>
      <c r="MLP44"/>
      <c r="MLQ44" s="124"/>
      <c r="MLR44"/>
      <c r="MLS44" s="124"/>
      <c r="MLT44"/>
      <c r="MLU44" s="124"/>
      <c r="MLV44"/>
      <c r="MLW44" s="124"/>
      <c r="MLX44"/>
      <c r="MLY44" s="124"/>
      <c r="MLZ44"/>
      <c r="MMA44" s="124"/>
      <c r="MMB44"/>
      <c r="MMC44" s="124"/>
      <c r="MMD44"/>
      <c r="MME44" s="124"/>
      <c r="MMF44"/>
      <c r="MMG44" s="124"/>
      <c r="MMH44"/>
      <c r="MMI44" s="124"/>
      <c r="MMJ44"/>
      <c r="MMK44" s="124"/>
      <c r="MML44"/>
      <c r="MMM44" s="124"/>
      <c r="MMN44"/>
      <c r="MMO44" s="124"/>
      <c r="MMP44"/>
      <c r="MMQ44" s="124"/>
      <c r="MMR44"/>
      <c r="MMS44" s="124"/>
      <c r="MMT44"/>
      <c r="MMU44" s="124"/>
      <c r="MMV44"/>
      <c r="MMW44" s="124"/>
      <c r="MMX44"/>
      <c r="MMY44" s="124"/>
      <c r="MMZ44"/>
      <c r="MNA44" s="124"/>
      <c r="MNB44"/>
      <c r="MNC44" s="124"/>
      <c r="MND44"/>
      <c r="MNE44" s="124"/>
      <c r="MNF44"/>
      <c r="MNG44" s="124"/>
      <c r="MNH44"/>
      <c r="MNI44" s="124"/>
      <c r="MNJ44"/>
      <c r="MNK44" s="124"/>
      <c r="MNL44"/>
      <c r="MNM44" s="124"/>
      <c r="MNN44"/>
      <c r="MNO44" s="124"/>
      <c r="MNP44"/>
      <c r="MNQ44" s="124"/>
      <c r="MNR44"/>
      <c r="MNS44" s="124"/>
      <c r="MNT44"/>
      <c r="MNU44" s="124"/>
      <c r="MNV44"/>
      <c r="MNW44" s="124"/>
      <c r="MNX44"/>
      <c r="MNY44" s="124"/>
      <c r="MNZ44"/>
      <c r="MOA44" s="124"/>
      <c r="MOB44"/>
      <c r="MOC44" s="124"/>
      <c r="MOD44"/>
      <c r="MOE44" s="124"/>
      <c r="MOF44"/>
      <c r="MOG44" s="124"/>
      <c r="MOH44"/>
      <c r="MOI44" s="124"/>
      <c r="MOJ44"/>
      <c r="MOK44" s="124"/>
      <c r="MOL44"/>
      <c r="MOM44" s="124"/>
      <c r="MON44"/>
      <c r="MOO44" s="124"/>
      <c r="MOP44"/>
      <c r="MOQ44" s="124"/>
      <c r="MOR44"/>
      <c r="MOS44" s="124"/>
      <c r="MOT44"/>
      <c r="MOU44" s="124"/>
      <c r="MOV44"/>
      <c r="MOW44" s="124"/>
      <c r="MOX44"/>
      <c r="MOY44" s="124"/>
      <c r="MOZ44"/>
      <c r="MPA44" s="124"/>
      <c r="MPB44"/>
      <c r="MPC44" s="124"/>
      <c r="MPD44"/>
      <c r="MPE44" s="124"/>
      <c r="MPF44"/>
      <c r="MPG44" s="124"/>
      <c r="MPH44"/>
      <c r="MPI44" s="124"/>
      <c r="MPJ44"/>
      <c r="MPK44" s="124"/>
      <c r="MPL44"/>
      <c r="MPM44" s="124"/>
      <c r="MPN44"/>
      <c r="MPO44" s="124"/>
      <c r="MPP44"/>
      <c r="MPQ44" s="124"/>
      <c r="MPR44"/>
      <c r="MPS44" s="124"/>
      <c r="MPT44"/>
      <c r="MPU44" s="124"/>
      <c r="MPV44"/>
      <c r="MPW44" s="124"/>
      <c r="MPX44"/>
      <c r="MPY44" s="124"/>
      <c r="MPZ44"/>
      <c r="MQA44" s="124"/>
      <c r="MQB44"/>
      <c r="MQC44" s="124"/>
      <c r="MQD44"/>
      <c r="MQE44" s="124"/>
      <c r="MQF44"/>
      <c r="MQG44" s="124"/>
      <c r="MQH44"/>
      <c r="MQI44" s="124"/>
      <c r="MQJ44"/>
      <c r="MQK44" s="124"/>
      <c r="MQL44"/>
      <c r="MQM44" s="124"/>
      <c r="MQN44"/>
      <c r="MQO44" s="124"/>
      <c r="MQP44"/>
      <c r="MQQ44" s="124"/>
      <c r="MQR44"/>
      <c r="MQS44" s="124"/>
      <c r="MQT44"/>
      <c r="MQU44" s="124"/>
      <c r="MQV44"/>
      <c r="MQW44" s="124"/>
      <c r="MQX44"/>
      <c r="MQY44" s="124"/>
      <c r="MQZ44"/>
      <c r="MRA44" s="124"/>
      <c r="MRB44"/>
      <c r="MRC44" s="124"/>
      <c r="MRD44"/>
      <c r="MRE44" s="124"/>
      <c r="MRF44"/>
      <c r="MRG44" s="124"/>
      <c r="MRH44"/>
      <c r="MRI44" s="124"/>
      <c r="MRJ44"/>
      <c r="MRK44" s="124"/>
      <c r="MRL44"/>
      <c r="MRM44" s="124"/>
      <c r="MRN44"/>
      <c r="MRO44" s="124"/>
      <c r="MRP44"/>
      <c r="MRQ44" s="124"/>
      <c r="MRR44"/>
      <c r="MRS44" s="124"/>
      <c r="MRT44"/>
      <c r="MRU44" s="124"/>
      <c r="MRV44"/>
      <c r="MRW44" s="124"/>
      <c r="MRX44"/>
      <c r="MRY44" s="124"/>
      <c r="MRZ44"/>
      <c r="MSA44" s="124"/>
      <c r="MSB44"/>
      <c r="MSC44" s="124"/>
      <c r="MSD44"/>
      <c r="MSE44" s="124"/>
      <c r="MSF44"/>
      <c r="MSG44" s="124"/>
      <c r="MSH44"/>
      <c r="MSI44" s="124"/>
      <c r="MSJ44"/>
      <c r="MSK44" s="124"/>
      <c r="MSL44"/>
      <c r="MSM44" s="124"/>
      <c r="MSN44"/>
      <c r="MSO44" s="124"/>
      <c r="MSP44"/>
      <c r="MSQ44" s="124"/>
      <c r="MSR44"/>
      <c r="MSS44" s="124"/>
      <c r="MST44"/>
      <c r="MSU44" s="124"/>
      <c r="MSV44"/>
      <c r="MSW44" s="124"/>
      <c r="MSX44"/>
      <c r="MSY44" s="124"/>
      <c r="MSZ44"/>
      <c r="MTA44" s="124"/>
      <c r="MTB44"/>
      <c r="MTC44" s="124"/>
      <c r="MTD44"/>
      <c r="MTE44" s="124"/>
      <c r="MTF44"/>
      <c r="MTG44" s="124"/>
      <c r="MTH44"/>
      <c r="MTI44" s="124"/>
      <c r="MTJ44"/>
      <c r="MTK44" s="124"/>
      <c r="MTL44"/>
      <c r="MTM44" s="124"/>
      <c r="MTN44"/>
      <c r="MTO44" s="124"/>
      <c r="MTP44"/>
      <c r="MTQ44" s="124"/>
      <c r="MTR44"/>
      <c r="MTS44" s="124"/>
      <c r="MTT44"/>
      <c r="MTU44" s="124"/>
      <c r="MTV44"/>
      <c r="MTW44" s="124"/>
      <c r="MTX44"/>
      <c r="MTY44" s="124"/>
      <c r="MTZ44"/>
      <c r="MUA44" s="124"/>
      <c r="MUB44"/>
      <c r="MUC44" s="124"/>
      <c r="MUD44"/>
      <c r="MUE44" s="124"/>
      <c r="MUF44"/>
      <c r="MUG44" s="124"/>
      <c r="MUH44"/>
      <c r="MUI44" s="124"/>
      <c r="MUJ44"/>
      <c r="MUK44" s="124"/>
      <c r="MUL44"/>
      <c r="MUM44" s="124"/>
      <c r="MUN44"/>
      <c r="MUO44" s="124"/>
      <c r="MUP44"/>
      <c r="MUQ44" s="124"/>
      <c r="MUR44"/>
      <c r="MUS44" s="124"/>
      <c r="MUT44"/>
      <c r="MUU44" s="124"/>
      <c r="MUV44"/>
      <c r="MUW44" s="124"/>
      <c r="MUX44"/>
      <c r="MUY44" s="124"/>
      <c r="MUZ44"/>
      <c r="MVA44" s="124"/>
      <c r="MVB44"/>
      <c r="MVC44" s="124"/>
      <c r="MVD44"/>
      <c r="MVE44" s="124"/>
      <c r="MVF44"/>
      <c r="MVG44" s="124"/>
      <c r="MVH44"/>
      <c r="MVI44" s="124"/>
      <c r="MVJ44"/>
      <c r="MVK44" s="124"/>
      <c r="MVL44"/>
      <c r="MVM44" s="124"/>
      <c r="MVN44"/>
      <c r="MVO44" s="124"/>
      <c r="MVP44"/>
      <c r="MVQ44" s="124"/>
      <c r="MVR44"/>
      <c r="MVS44" s="124"/>
      <c r="MVT44"/>
      <c r="MVU44" s="124"/>
      <c r="MVV44"/>
      <c r="MVW44" s="124"/>
      <c r="MVX44"/>
      <c r="MVY44" s="124"/>
      <c r="MVZ44"/>
      <c r="MWA44" s="124"/>
      <c r="MWB44"/>
      <c r="MWC44" s="124"/>
      <c r="MWD44"/>
      <c r="MWE44" s="124"/>
      <c r="MWF44"/>
      <c r="MWG44" s="124"/>
      <c r="MWH44"/>
      <c r="MWI44" s="124"/>
      <c r="MWJ44"/>
      <c r="MWK44" s="124"/>
      <c r="MWL44"/>
      <c r="MWM44" s="124"/>
      <c r="MWN44"/>
      <c r="MWO44" s="124"/>
      <c r="MWP44"/>
      <c r="MWQ44" s="124"/>
      <c r="MWR44"/>
      <c r="MWS44" s="124"/>
      <c r="MWT44"/>
      <c r="MWU44" s="124"/>
      <c r="MWV44"/>
      <c r="MWW44" s="124"/>
      <c r="MWX44"/>
      <c r="MWY44" s="124"/>
      <c r="MWZ44"/>
      <c r="MXA44" s="124"/>
      <c r="MXB44"/>
      <c r="MXC44" s="124"/>
      <c r="MXD44"/>
      <c r="MXE44" s="124"/>
      <c r="MXF44"/>
      <c r="MXG44" s="124"/>
      <c r="MXH44"/>
      <c r="MXI44" s="124"/>
      <c r="MXJ44"/>
      <c r="MXK44" s="124"/>
      <c r="MXL44"/>
      <c r="MXM44" s="124"/>
      <c r="MXN44"/>
      <c r="MXO44" s="124"/>
      <c r="MXP44"/>
      <c r="MXQ44" s="124"/>
      <c r="MXR44"/>
      <c r="MXS44" s="124"/>
      <c r="MXT44"/>
      <c r="MXU44" s="124"/>
      <c r="MXV44"/>
      <c r="MXW44" s="124"/>
      <c r="MXX44"/>
      <c r="MXY44" s="124"/>
      <c r="MXZ44"/>
      <c r="MYA44" s="124"/>
      <c r="MYB44"/>
      <c r="MYC44" s="124"/>
      <c r="MYD44"/>
      <c r="MYE44" s="124"/>
      <c r="MYF44"/>
      <c r="MYG44" s="124"/>
      <c r="MYH44"/>
      <c r="MYI44" s="124"/>
      <c r="MYJ44"/>
      <c r="MYK44" s="124"/>
      <c r="MYL44"/>
      <c r="MYM44" s="124"/>
      <c r="MYN44"/>
      <c r="MYO44" s="124"/>
      <c r="MYP44"/>
      <c r="MYQ44" s="124"/>
      <c r="MYR44"/>
      <c r="MYS44" s="124"/>
      <c r="MYT44"/>
      <c r="MYU44" s="124"/>
      <c r="MYV44"/>
      <c r="MYW44" s="124"/>
      <c r="MYX44"/>
      <c r="MYY44" s="124"/>
      <c r="MYZ44"/>
      <c r="MZA44" s="124"/>
      <c r="MZB44"/>
      <c r="MZC44" s="124"/>
      <c r="MZD44"/>
      <c r="MZE44" s="124"/>
      <c r="MZF44"/>
      <c r="MZG44" s="124"/>
      <c r="MZH44"/>
      <c r="MZI44" s="124"/>
      <c r="MZJ44"/>
      <c r="MZK44" s="124"/>
      <c r="MZL44"/>
      <c r="MZM44" s="124"/>
      <c r="MZN44"/>
      <c r="MZO44" s="124"/>
      <c r="MZP44"/>
      <c r="MZQ44" s="124"/>
      <c r="MZR44"/>
      <c r="MZS44" s="124"/>
      <c r="MZT44"/>
      <c r="MZU44" s="124"/>
      <c r="MZV44"/>
      <c r="MZW44" s="124"/>
      <c r="MZX44"/>
      <c r="MZY44" s="124"/>
      <c r="MZZ44"/>
      <c r="NAA44" s="124"/>
      <c r="NAB44"/>
      <c r="NAC44" s="124"/>
      <c r="NAD44"/>
      <c r="NAE44" s="124"/>
      <c r="NAF44"/>
      <c r="NAG44" s="124"/>
      <c r="NAH44"/>
      <c r="NAI44" s="124"/>
      <c r="NAJ44"/>
      <c r="NAK44" s="124"/>
      <c r="NAL44"/>
      <c r="NAM44" s="124"/>
      <c r="NAN44"/>
      <c r="NAO44" s="124"/>
      <c r="NAP44"/>
      <c r="NAQ44" s="124"/>
      <c r="NAR44"/>
      <c r="NAS44" s="124"/>
      <c r="NAT44"/>
      <c r="NAU44" s="124"/>
      <c r="NAV44"/>
      <c r="NAW44" s="124"/>
      <c r="NAX44"/>
      <c r="NAY44" s="124"/>
      <c r="NAZ44"/>
      <c r="NBA44" s="124"/>
      <c r="NBB44"/>
      <c r="NBC44" s="124"/>
      <c r="NBD44"/>
      <c r="NBE44" s="124"/>
      <c r="NBF44"/>
      <c r="NBG44" s="124"/>
      <c r="NBH44"/>
      <c r="NBI44" s="124"/>
      <c r="NBJ44"/>
      <c r="NBK44" s="124"/>
      <c r="NBL44"/>
      <c r="NBM44" s="124"/>
      <c r="NBN44"/>
      <c r="NBO44" s="124"/>
      <c r="NBP44"/>
      <c r="NBQ44" s="124"/>
      <c r="NBR44"/>
      <c r="NBS44" s="124"/>
      <c r="NBT44"/>
      <c r="NBU44" s="124"/>
      <c r="NBV44"/>
      <c r="NBW44" s="124"/>
      <c r="NBX44"/>
      <c r="NBY44" s="124"/>
      <c r="NBZ44"/>
      <c r="NCA44" s="124"/>
      <c r="NCB44"/>
      <c r="NCC44" s="124"/>
      <c r="NCD44"/>
      <c r="NCE44" s="124"/>
      <c r="NCF44"/>
      <c r="NCG44" s="124"/>
      <c r="NCH44"/>
      <c r="NCI44" s="124"/>
      <c r="NCJ44"/>
      <c r="NCK44" s="124"/>
      <c r="NCL44"/>
      <c r="NCM44" s="124"/>
      <c r="NCN44"/>
      <c r="NCO44" s="124"/>
      <c r="NCP44"/>
      <c r="NCQ44" s="124"/>
      <c r="NCR44"/>
      <c r="NCS44" s="124"/>
      <c r="NCT44"/>
      <c r="NCU44" s="124"/>
      <c r="NCV44"/>
      <c r="NCW44" s="124"/>
      <c r="NCX44"/>
      <c r="NCY44" s="124"/>
      <c r="NCZ44"/>
      <c r="NDA44" s="124"/>
      <c r="NDB44"/>
      <c r="NDC44" s="124"/>
      <c r="NDD44"/>
      <c r="NDE44" s="124"/>
      <c r="NDF44"/>
      <c r="NDG44" s="124"/>
      <c r="NDH44"/>
      <c r="NDI44" s="124"/>
      <c r="NDJ44"/>
      <c r="NDK44" s="124"/>
      <c r="NDL44"/>
      <c r="NDM44" s="124"/>
      <c r="NDN44"/>
      <c r="NDO44" s="124"/>
      <c r="NDP44"/>
      <c r="NDQ44" s="124"/>
      <c r="NDR44"/>
      <c r="NDS44" s="124"/>
      <c r="NDT44"/>
      <c r="NDU44" s="124"/>
      <c r="NDV44"/>
      <c r="NDW44" s="124"/>
      <c r="NDX44"/>
      <c r="NDY44" s="124"/>
      <c r="NDZ44"/>
      <c r="NEA44" s="124"/>
      <c r="NEB44"/>
      <c r="NEC44" s="124"/>
      <c r="NED44"/>
      <c r="NEE44" s="124"/>
      <c r="NEF44"/>
      <c r="NEG44" s="124"/>
      <c r="NEH44"/>
      <c r="NEI44" s="124"/>
      <c r="NEJ44"/>
      <c r="NEK44" s="124"/>
      <c r="NEL44"/>
      <c r="NEM44" s="124"/>
      <c r="NEN44"/>
      <c r="NEO44" s="124"/>
      <c r="NEP44"/>
      <c r="NEQ44" s="124"/>
      <c r="NER44"/>
      <c r="NES44" s="124"/>
      <c r="NET44"/>
      <c r="NEU44" s="124"/>
      <c r="NEV44"/>
      <c r="NEW44" s="124"/>
      <c r="NEX44"/>
      <c r="NEY44" s="124"/>
      <c r="NEZ44"/>
      <c r="NFA44" s="124"/>
      <c r="NFB44"/>
      <c r="NFC44" s="124"/>
      <c r="NFD44"/>
      <c r="NFE44" s="124"/>
      <c r="NFF44"/>
      <c r="NFG44" s="124"/>
      <c r="NFH44"/>
      <c r="NFI44" s="124"/>
      <c r="NFJ44"/>
      <c r="NFK44" s="124"/>
      <c r="NFL44"/>
      <c r="NFM44" s="124"/>
      <c r="NFN44"/>
      <c r="NFO44" s="124"/>
      <c r="NFP44"/>
      <c r="NFQ44" s="124"/>
      <c r="NFR44"/>
      <c r="NFS44" s="124"/>
      <c r="NFT44"/>
      <c r="NFU44" s="124"/>
      <c r="NFV44"/>
      <c r="NFW44" s="124"/>
      <c r="NFX44"/>
      <c r="NFY44" s="124"/>
      <c r="NFZ44"/>
      <c r="NGA44" s="124"/>
      <c r="NGB44"/>
      <c r="NGC44" s="124"/>
      <c r="NGD44"/>
      <c r="NGE44" s="124"/>
      <c r="NGF44"/>
      <c r="NGG44" s="124"/>
      <c r="NGH44"/>
      <c r="NGI44" s="124"/>
      <c r="NGJ44"/>
      <c r="NGK44" s="124"/>
      <c r="NGL44"/>
      <c r="NGM44" s="124"/>
      <c r="NGN44"/>
      <c r="NGO44" s="124"/>
      <c r="NGP44"/>
      <c r="NGQ44" s="124"/>
      <c r="NGR44"/>
      <c r="NGS44" s="124"/>
      <c r="NGT44"/>
      <c r="NGU44" s="124"/>
      <c r="NGV44"/>
      <c r="NGW44" s="124"/>
      <c r="NGX44"/>
      <c r="NGY44" s="124"/>
      <c r="NGZ44"/>
      <c r="NHA44" s="124"/>
      <c r="NHB44"/>
      <c r="NHC44" s="124"/>
      <c r="NHD44"/>
      <c r="NHE44" s="124"/>
      <c r="NHF44"/>
      <c r="NHG44" s="124"/>
      <c r="NHH44"/>
      <c r="NHI44" s="124"/>
      <c r="NHJ44"/>
      <c r="NHK44" s="124"/>
      <c r="NHL44"/>
      <c r="NHM44" s="124"/>
      <c r="NHN44"/>
      <c r="NHO44" s="124"/>
      <c r="NHP44"/>
      <c r="NHQ44" s="124"/>
      <c r="NHR44"/>
      <c r="NHS44" s="124"/>
      <c r="NHT44"/>
      <c r="NHU44" s="124"/>
      <c r="NHV44"/>
      <c r="NHW44" s="124"/>
      <c r="NHX44"/>
      <c r="NHY44" s="124"/>
      <c r="NHZ44"/>
      <c r="NIA44" s="124"/>
      <c r="NIB44"/>
      <c r="NIC44" s="124"/>
      <c r="NID44"/>
      <c r="NIE44" s="124"/>
      <c r="NIF44"/>
      <c r="NIG44" s="124"/>
      <c r="NIH44"/>
      <c r="NII44" s="124"/>
      <c r="NIJ44"/>
      <c r="NIK44" s="124"/>
      <c r="NIL44"/>
      <c r="NIM44" s="124"/>
      <c r="NIN44"/>
      <c r="NIO44" s="124"/>
      <c r="NIP44"/>
      <c r="NIQ44" s="124"/>
      <c r="NIR44"/>
      <c r="NIS44" s="124"/>
      <c r="NIT44"/>
      <c r="NIU44" s="124"/>
      <c r="NIV44"/>
      <c r="NIW44" s="124"/>
      <c r="NIX44"/>
      <c r="NIY44" s="124"/>
      <c r="NIZ44"/>
      <c r="NJA44" s="124"/>
      <c r="NJB44"/>
      <c r="NJC44" s="124"/>
      <c r="NJD44"/>
      <c r="NJE44" s="124"/>
      <c r="NJF44"/>
      <c r="NJG44" s="124"/>
      <c r="NJH44"/>
      <c r="NJI44" s="124"/>
      <c r="NJJ44"/>
      <c r="NJK44" s="124"/>
      <c r="NJL44"/>
      <c r="NJM44" s="124"/>
      <c r="NJN44"/>
      <c r="NJO44" s="124"/>
      <c r="NJP44"/>
      <c r="NJQ44" s="124"/>
      <c r="NJR44"/>
      <c r="NJS44" s="124"/>
      <c r="NJT44"/>
      <c r="NJU44" s="124"/>
      <c r="NJV44"/>
      <c r="NJW44" s="124"/>
      <c r="NJX44"/>
      <c r="NJY44" s="124"/>
      <c r="NJZ44"/>
      <c r="NKA44" s="124"/>
      <c r="NKB44"/>
      <c r="NKC44" s="124"/>
      <c r="NKD44"/>
      <c r="NKE44" s="124"/>
      <c r="NKF44"/>
      <c r="NKG44" s="124"/>
      <c r="NKH44"/>
      <c r="NKI44" s="124"/>
      <c r="NKJ44"/>
      <c r="NKK44" s="124"/>
      <c r="NKL44"/>
      <c r="NKM44" s="124"/>
      <c r="NKN44"/>
      <c r="NKO44" s="124"/>
      <c r="NKP44"/>
      <c r="NKQ44" s="124"/>
      <c r="NKR44"/>
      <c r="NKS44" s="124"/>
      <c r="NKT44"/>
      <c r="NKU44" s="124"/>
      <c r="NKV44"/>
      <c r="NKW44" s="124"/>
      <c r="NKX44"/>
      <c r="NKY44" s="124"/>
      <c r="NKZ44"/>
      <c r="NLA44" s="124"/>
      <c r="NLB44"/>
      <c r="NLC44" s="124"/>
      <c r="NLD44"/>
      <c r="NLE44" s="124"/>
      <c r="NLF44"/>
      <c r="NLG44" s="124"/>
      <c r="NLH44"/>
      <c r="NLI44" s="124"/>
      <c r="NLJ44"/>
      <c r="NLK44" s="124"/>
      <c r="NLL44"/>
      <c r="NLM44" s="124"/>
      <c r="NLN44"/>
      <c r="NLO44" s="124"/>
      <c r="NLP44"/>
      <c r="NLQ44" s="124"/>
      <c r="NLR44"/>
      <c r="NLS44" s="124"/>
      <c r="NLT44"/>
      <c r="NLU44" s="124"/>
      <c r="NLV44"/>
      <c r="NLW44" s="124"/>
      <c r="NLX44"/>
      <c r="NLY44" s="124"/>
      <c r="NLZ44"/>
      <c r="NMA44" s="124"/>
      <c r="NMB44"/>
      <c r="NMC44" s="124"/>
      <c r="NMD44"/>
      <c r="NME44" s="124"/>
      <c r="NMF44"/>
      <c r="NMG44" s="124"/>
      <c r="NMH44"/>
      <c r="NMI44" s="124"/>
      <c r="NMJ44"/>
      <c r="NMK44" s="124"/>
      <c r="NML44"/>
      <c r="NMM44" s="124"/>
      <c r="NMN44"/>
      <c r="NMO44" s="124"/>
      <c r="NMP44"/>
      <c r="NMQ44" s="124"/>
      <c r="NMR44"/>
      <c r="NMS44" s="124"/>
      <c r="NMT44"/>
      <c r="NMU44" s="124"/>
      <c r="NMV44"/>
      <c r="NMW44" s="124"/>
      <c r="NMX44"/>
      <c r="NMY44" s="124"/>
      <c r="NMZ44"/>
      <c r="NNA44" s="124"/>
      <c r="NNB44"/>
      <c r="NNC44" s="124"/>
      <c r="NND44"/>
      <c r="NNE44" s="124"/>
      <c r="NNF44"/>
      <c r="NNG44" s="124"/>
      <c r="NNH44"/>
      <c r="NNI44" s="124"/>
      <c r="NNJ44"/>
      <c r="NNK44" s="124"/>
      <c r="NNL44"/>
      <c r="NNM44" s="124"/>
      <c r="NNN44"/>
      <c r="NNO44" s="124"/>
      <c r="NNP44"/>
      <c r="NNQ44" s="124"/>
      <c r="NNR44"/>
      <c r="NNS44" s="124"/>
      <c r="NNT44"/>
      <c r="NNU44" s="124"/>
      <c r="NNV44"/>
      <c r="NNW44" s="124"/>
      <c r="NNX44"/>
      <c r="NNY44" s="124"/>
      <c r="NNZ44"/>
      <c r="NOA44" s="124"/>
      <c r="NOB44"/>
      <c r="NOC44" s="124"/>
      <c r="NOD44"/>
      <c r="NOE44" s="124"/>
      <c r="NOF44"/>
      <c r="NOG44" s="124"/>
      <c r="NOH44"/>
      <c r="NOI44" s="124"/>
      <c r="NOJ44"/>
      <c r="NOK44" s="124"/>
      <c r="NOL44"/>
      <c r="NOM44" s="124"/>
      <c r="NON44"/>
      <c r="NOO44" s="124"/>
      <c r="NOP44"/>
      <c r="NOQ44" s="124"/>
      <c r="NOR44"/>
      <c r="NOS44" s="124"/>
      <c r="NOT44"/>
      <c r="NOU44" s="124"/>
      <c r="NOV44"/>
      <c r="NOW44" s="124"/>
      <c r="NOX44"/>
      <c r="NOY44" s="124"/>
      <c r="NOZ44"/>
      <c r="NPA44" s="124"/>
      <c r="NPB44"/>
      <c r="NPC44" s="124"/>
      <c r="NPD44"/>
      <c r="NPE44" s="124"/>
      <c r="NPF44"/>
      <c r="NPG44" s="124"/>
      <c r="NPH44"/>
      <c r="NPI44" s="124"/>
      <c r="NPJ44"/>
      <c r="NPK44" s="124"/>
      <c r="NPL44"/>
      <c r="NPM44" s="124"/>
      <c r="NPN44"/>
      <c r="NPO44" s="124"/>
      <c r="NPP44"/>
      <c r="NPQ44" s="124"/>
      <c r="NPR44"/>
      <c r="NPS44" s="124"/>
      <c r="NPT44"/>
      <c r="NPU44" s="124"/>
      <c r="NPV44"/>
      <c r="NPW44" s="124"/>
      <c r="NPX44"/>
      <c r="NPY44" s="124"/>
      <c r="NPZ44"/>
      <c r="NQA44" s="124"/>
      <c r="NQB44"/>
      <c r="NQC44" s="124"/>
      <c r="NQD44"/>
      <c r="NQE44" s="124"/>
      <c r="NQF44"/>
      <c r="NQG44" s="124"/>
      <c r="NQH44"/>
      <c r="NQI44" s="124"/>
      <c r="NQJ44"/>
      <c r="NQK44" s="124"/>
      <c r="NQL44"/>
      <c r="NQM44" s="124"/>
      <c r="NQN44"/>
      <c r="NQO44" s="124"/>
      <c r="NQP44"/>
      <c r="NQQ44" s="124"/>
      <c r="NQR44"/>
      <c r="NQS44" s="124"/>
      <c r="NQT44"/>
      <c r="NQU44" s="124"/>
      <c r="NQV44"/>
      <c r="NQW44" s="124"/>
      <c r="NQX44"/>
      <c r="NQY44" s="124"/>
      <c r="NQZ44"/>
      <c r="NRA44" s="124"/>
      <c r="NRB44"/>
      <c r="NRC44" s="124"/>
      <c r="NRD44"/>
      <c r="NRE44" s="124"/>
      <c r="NRF44"/>
      <c r="NRG44" s="124"/>
      <c r="NRH44"/>
      <c r="NRI44" s="124"/>
      <c r="NRJ44"/>
      <c r="NRK44" s="124"/>
      <c r="NRL44"/>
      <c r="NRM44" s="124"/>
      <c r="NRN44"/>
      <c r="NRO44" s="124"/>
      <c r="NRP44"/>
      <c r="NRQ44" s="124"/>
      <c r="NRR44"/>
      <c r="NRS44" s="124"/>
      <c r="NRT44"/>
      <c r="NRU44" s="124"/>
      <c r="NRV44"/>
      <c r="NRW44" s="124"/>
      <c r="NRX44"/>
      <c r="NRY44" s="124"/>
      <c r="NRZ44"/>
      <c r="NSA44" s="124"/>
      <c r="NSB44"/>
      <c r="NSC44" s="124"/>
      <c r="NSD44"/>
      <c r="NSE44" s="124"/>
      <c r="NSF44"/>
      <c r="NSG44" s="124"/>
      <c r="NSH44"/>
      <c r="NSI44" s="124"/>
      <c r="NSJ44"/>
      <c r="NSK44" s="124"/>
      <c r="NSL44"/>
      <c r="NSM44" s="124"/>
      <c r="NSN44"/>
      <c r="NSO44" s="124"/>
      <c r="NSP44"/>
      <c r="NSQ44" s="124"/>
      <c r="NSR44"/>
      <c r="NSS44" s="124"/>
      <c r="NST44"/>
      <c r="NSU44" s="124"/>
      <c r="NSV44"/>
      <c r="NSW44" s="124"/>
      <c r="NSX44"/>
      <c r="NSY44" s="124"/>
      <c r="NSZ44"/>
      <c r="NTA44" s="124"/>
      <c r="NTB44"/>
      <c r="NTC44" s="124"/>
      <c r="NTD44"/>
      <c r="NTE44" s="124"/>
      <c r="NTF44"/>
      <c r="NTG44" s="124"/>
      <c r="NTH44"/>
      <c r="NTI44" s="124"/>
      <c r="NTJ44"/>
      <c r="NTK44" s="124"/>
      <c r="NTL44"/>
      <c r="NTM44" s="124"/>
      <c r="NTN44"/>
      <c r="NTO44" s="124"/>
      <c r="NTP44"/>
      <c r="NTQ44" s="124"/>
      <c r="NTR44"/>
      <c r="NTS44" s="124"/>
      <c r="NTT44"/>
      <c r="NTU44" s="124"/>
      <c r="NTV44"/>
      <c r="NTW44" s="124"/>
      <c r="NTX44"/>
      <c r="NTY44" s="124"/>
      <c r="NTZ44"/>
      <c r="NUA44" s="124"/>
      <c r="NUB44"/>
      <c r="NUC44" s="124"/>
      <c r="NUD44"/>
      <c r="NUE44" s="124"/>
      <c r="NUF44"/>
      <c r="NUG44" s="124"/>
      <c r="NUH44"/>
      <c r="NUI44" s="124"/>
      <c r="NUJ44"/>
      <c r="NUK44" s="124"/>
      <c r="NUL44"/>
      <c r="NUM44" s="124"/>
      <c r="NUN44"/>
      <c r="NUO44" s="124"/>
      <c r="NUP44"/>
      <c r="NUQ44" s="124"/>
      <c r="NUR44"/>
      <c r="NUS44" s="124"/>
      <c r="NUT44"/>
      <c r="NUU44" s="124"/>
      <c r="NUV44"/>
      <c r="NUW44" s="124"/>
      <c r="NUX44"/>
      <c r="NUY44" s="124"/>
      <c r="NUZ44"/>
      <c r="NVA44" s="124"/>
      <c r="NVB44"/>
      <c r="NVC44" s="124"/>
      <c r="NVD44"/>
      <c r="NVE44" s="124"/>
      <c r="NVF44"/>
      <c r="NVG44" s="124"/>
      <c r="NVH44"/>
      <c r="NVI44" s="124"/>
      <c r="NVJ44"/>
      <c r="NVK44" s="124"/>
      <c r="NVL44"/>
      <c r="NVM44" s="124"/>
      <c r="NVN44"/>
      <c r="NVO44" s="124"/>
      <c r="NVP44"/>
      <c r="NVQ44" s="124"/>
      <c r="NVR44"/>
      <c r="NVS44" s="124"/>
      <c r="NVT44"/>
      <c r="NVU44" s="124"/>
      <c r="NVV44"/>
      <c r="NVW44" s="124"/>
      <c r="NVX44"/>
      <c r="NVY44" s="124"/>
      <c r="NVZ44"/>
      <c r="NWA44" s="124"/>
      <c r="NWB44"/>
      <c r="NWC44" s="124"/>
      <c r="NWD44"/>
      <c r="NWE44" s="124"/>
      <c r="NWF44"/>
      <c r="NWG44" s="124"/>
      <c r="NWH44"/>
      <c r="NWI44" s="124"/>
      <c r="NWJ44"/>
      <c r="NWK44" s="124"/>
      <c r="NWL44"/>
      <c r="NWM44" s="124"/>
      <c r="NWN44"/>
      <c r="NWO44" s="124"/>
      <c r="NWP44"/>
      <c r="NWQ44" s="124"/>
      <c r="NWR44"/>
      <c r="NWS44" s="124"/>
      <c r="NWT44"/>
      <c r="NWU44" s="124"/>
      <c r="NWV44"/>
      <c r="NWW44" s="124"/>
      <c r="NWX44"/>
      <c r="NWY44" s="124"/>
      <c r="NWZ44"/>
      <c r="NXA44" s="124"/>
      <c r="NXB44"/>
      <c r="NXC44" s="124"/>
      <c r="NXD44"/>
      <c r="NXE44" s="124"/>
      <c r="NXF44"/>
      <c r="NXG44" s="124"/>
      <c r="NXH44"/>
      <c r="NXI44" s="124"/>
      <c r="NXJ44"/>
      <c r="NXK44" s="124"/>
      <c r="NXL44"/>
      <c r="NXM44" s="124"/>
      <c r="NXN44"/>
      <c r="NXO44" s="124"/>
      <c r="NXP44"/>
      <c r="NXQ44" s="124"/>
      <c r="NXR44"/>
      <c r="NXS44" s="124"/>
      <c r="NXT44"/>
      <c r="NXU44" s="124"/>
      <c r="NXV44"/>
      <c r="NXW44" s="124"/>
      <c r="NXX44"/>
      <c r="NXY44" s="124"/>
      <c r="NXZ44"/>
      <c r="NYA44" s="124"/>
      <c r="NYB44"/>
      <c r="NYC44" s="124"/>
      <c r="NYD44"/>
      <c r="NYE44" s="124"/>
      <c r="NYF44"/>
      <c r="NYG44" s="124"/>
      <c r="NYH44"/>
      <c r="NYI44" s="124"/>
      <c r="NYJ44"/>
      <c r="NYK44" s="124"/>
      <c r="NYL44"/>
      <c r="NYM44" s="124"/>
      <c r="NYN44"/>
      <c r="NYO44" s="124"/>
      <c r="NYP44"/>
      <c r="NYQ44" s="124"/>
      <c r="NYR44"/>
      <c r="NYS44" s="124"/>
      <c r="NYT44"/>
      <c r="NYU44" s="124"/>
      <c r="NYV44"/>
      <c r="NYW44" s="124"/>
      <c r="NYX44"/>
      <c r="NYY44" s="124"/>
      <c r="NYZ44"/>
      <c r="NZA44" s="124"/>
      <c r="NZB44"/>
      <c r="NZC44" s="124"/>
      <c r="NZD44"/>
      <c r="NZE44" s="124"/>
      <c r="NZF44"/>
      <c r="NZG44" s="124"/>
      <c r="NZH44"/>
      <c r="NZI44" s="124"/>
      <c r="NZJ44"/>
      <c r="NZK44" s="124"/>
      <c r="NZL44"/>
      <c r="NZM44" s="124"/>
      <c r="NZN44"/>
      <c r="NZO44" s="124"/>
      <c r="NZP44"/>
      <c r="NZQ44" s="124"/>
      <c r="NZR44"/>
      <c r="NZS44" s="124"/>
      <c r="NZT44"/>
      <c r="NZU44" s="124"/>
      <c r="NZV44"/>
      <c r="NZW44" s="124"/>
      <c r="NZX44"/>
      <c r="NZY44" s="124"/>
      <c r="NZZ44"/>
      <c r="OAA44" s="124"/>
      <c r="OAB44"/>
      <c r="OAC44" s="124"/>
      <c r="OAD44"/>
      <c r="OAE44" s="124"/>
      <c r="OAF44"/>
      <c r="OAG44" s="124"/>
      <c r="OAH44"/>
      <c r="OAI44" s="124"/>
      <c r="OAJ44"/>
      <c r="OAK44" s="124"/>
      <c r="OAL44"/>
      <c r="OAM44" s="124"/>
      <c r="OAN44"/>
      <c r="OAO44" s="124"/>
      <c r="OAP44"/>
      <c r="OAQ44" s="124"/>
      <c r="OAR44"/>
      <c r="OAS44" s="124"/>
      <c r="OAT44"/>
      <c r="OAU44" s="124"/>
      <c r="OAV44"/>
      <c r="OAW44" s="124"/>
      <c r="OAX44"/>
      <c r="OAY44" s="124"/>
      <c r="OAZ44"/>
      <c r="OBA44" s="124"/>
      <c r="OBB44"/>
      <c r="OBC44" s="124"/>
      <c r="OBD44"/>
      <c r="OBE44" s="124"/>
      <c r="OBF44"/>
      <c r="OBG44" s="124"/>
      <c r="OBH44"/>
      <c r="OBI44" s="124"/>
      <c r="OBJ44"/>
      <c r="OBK44" s="124"/>
      <c r="OBL44"/>
      <c r="OBM44" s="124"/>
      <c r="OBN44"/>
      <c r="OBO44" s="124"/>
      <c r="OBP44"/>
      <c r="OBQ44" s="124"/>
      <c r="OBR44"/>
      <c r="OBS44" s="124"/>
      <c r="OBT44"/>
      <c r="OBU44" s="124"/>
      <c r="OBV44"/>
      <c r="OBW44" s="124"/>
      <c r="OBX44"/>
      <c r="OBY44" s="124"/>
      <c r="OBZ44"/>
      <c r="OCA44" s="124"/>
      <c r="OCB44"/>
      <c r="OCC44" s="124"/>
      <c r="OCD44"/>
      <c r="OCE44" s="124"/>
      <c r="OCF44"/>
      <c r="OCG44" s="124"/>
      <c r="OCH44"/>
      <c r="OCI44" s="124"/>
      <c r="OCJ44"/>
      <c r="OCK44" s="124"/>
      <c r="OCL44"/>
      <c r="OCM44" s="124"/>
      <c r="OCN44"/>
      <c r="OCO44" s="124"/>
      <c r="OCP44"/>
      <c r="OCQ44" s="124"/>
      <c r="OCR44"/>
      <c r="OCS44" s="124"/>
      <c r="OCT44"/>
      <c r="OCU44" s="124"/>
      <c r="OCV44"/>
      <c r="OCW44" s="124"/>
      <c r="OCX44"/>
      <c r="OCY44" s="124"/>
      <c r="OCZ44"/>
      <c r="ODA44" s="124"/>
      <c r="ODB44"/>
      <c r="ODC44" s="124"/>
      <c r="ODD44"/>
      <c r="ODE44" s="124"/>
      <c r="ODF44"/>
      <c r="ODG44" s="124"/>
      <c r="ODH44"/>
      <c r="ODI44" s="124"/>
      <c r="ODJ44"/>
      <c r="ODK44" s="124"/>
      <c r="ODL44"/>
      <c r="ODM44" s="124"/>
      <c r="ODN44"/>
      <c r="ODO44" s="124"/>
      <c r="ODP44"/>
      <c r="ODQ44" s="124"/>
      <c r="ODR44"/>
      <c r="ODS44" s="124"/>
      <c r="ODT44"/>
      <c r="ODU44" s="124"/>
      <c r="ODV44"/>
      <c r="ODW44" s="124"/>
      <c r="ODX44"/>
      <c r="ODY44" s="124"/>
      <c r="ODZ44"/>
      <c r="OEA44" s="124"/>
      <c r="OEB44"/>
      <c r="OEC44" s="124"/>
      <c r="OED44"/>
      <c r="OEE44" s="124"/>
      <c r="OEF44"/>
      <c r="OEG44" s="124"/>
      <c r="OEH44"/>
      <c r="OEI44" s="124"/>
      <c r="OEJ44"/>
      <c r="OEK44" s="124"/>
      <c r="OEL44"/>
      <c r="OEM44" s="124"/>
      <c r="OEN44"/>
      <c r="OEO44" s="124"/>
      <c r="OEP44"/>
      <c r="OEQ44" s="124"/>
      <c r="OER44"/>
      <c r="OES44" s="124"/>
      <c r="OET44"/>
      <c r="OEU44" s="124"/>
      <c r="OEV44"/>
      <c r="OEW44" s="124"/>
      <c r="OEX44"/>
      <c r="OEY44" s="124"/>
      <c r="OEZ44"/>
      <c r="OFA44" s="124"/>
      <c r="OFB44"/>
      <c r="OFC44" s="124"/>
      <c r="OFD44"/>
      <c r="OFE44" s="124"/>
      <c r="OFF44"/>
      <c r="OFG44" s="124"/>
      <c r="OFH44"/>
      <c r="OFI44" s="124"/>
      <c r="OFJ44"/>
      <c r="OFK44" s="124"/>
      <c r="OFL44"/>
      <c r="OFM44" s="124"/>
      <c r="OFN44"/>
      <c r="OFO44" s="124"/>
      <c r="OFP44"/>
      <c r="OFQ44" s="124"/>
      <c r="OFR44"/>
      <c r="OFS44" s="124"/>
      <c r="OFT44"/>
      <c r="OFU44" s="124"/>
      <c r="OFV44"/>
      <c r="OFW44" s="124"/>
      <c r="OFX44"/>
      <c r="OFY44" s="124"/>
      <c r="OFZ44"/>
      <c r="OGA44" s="124"/>
      <c r="OGB44"/>
      <c r="OGC44" s="124"/>
      <c r="OGD44"/>
      <c r="OGE44" s="124"/>
      <c r="OGF44"/>
      <c r="OGG44" s="124"/>
      <c r="OGH44"/>
      <c r="OGI44" s="124"/>
      <c r="OGJ44"/>
      <c r="OGK44" s="124"/>
      <c r="OGL44"/>
      <c r="OGM44" s="124"/>
      <c r="OGN44"/>
      <c r="OGO44" s="124"/>
      <c r="OGP44"/>
      <c r="OGQ44" s="124"/>
      <c r="OGR44"/>
      <c r="OGS44" s="124"/>
      <c r="OGT44"/>
      <c r="OGU44" s="124"/>
      <c r="OGV44"/>
      <c r="OGW44" s="124"/>
      <c r="OGX44"/>
      <c r="OGY44" s="124"/>
      <c r="OGZ44"/>
      <c r="OHA44" s="124"/>
      <c r="OHB44"/>
      <c r="OHC44" s="124"/>
      <c r="OHD44"/>
      <c r="OHE44" s="124"/>
      <c r="OHF44"/>
      <c r="OHG44" s="124"/>
      <c r="OHH44"/>
      <c r="OHI44" s="124"/>
      <c r="OHJ44"/>
      <c r="OHK44" s="124"/>
      <c r="OHL44"/>
      <c r="OHM44" s="124"/>
      <c r="OHN44"/>
      <c r="OHO44" s="124"/>
      <c r="OHP44"/>
      <c r="OHQ44" s="124"/>
      <c r="OHR44"/>
      <c r="OHS44" s="124"/>
      <c r="OHT44"/>
      <c r="OHU44" s="124"/>
      <c r="OHV44"/>
      <c r="OHW44" s="124"/>
      <c r="OHX44"/>
      <c r="OHY44" s="124"/>
      <c r="OHZ44"/>
      <c r="OIA44" s="124"/>
      <c r="OIB44"/>
      <c r="OIC44" s="124"/>
      <c r="OID44"/>
      <c r="OIE44" s="124"/>
      <c r="OIF44"/>
      <c r="OIG44" s="124"/>
      <c r="OIH44"/>
      <c r="OII44" s="124"/>
      <c r="OIJ44"/>
      <c r="OIK44" s="124"/>
      <c r="OIL44"/>
      <c r="OIM44" s="124"/>
      <c r="OIN44"/>
      <c r="OIO44" s="124"/>
      <c r="OIP44"/>
      <c r="OIQ44" s="124"/>
      <c r="OIR44"/>
      <c r="OIS44" s="124"/>
      <c r="OIT44"/>
      <c r="OIU44" s="124"/>
      <c r="OIV44"/>
      <c r="OIW44" s="124"/>
      <c r="OIX44"/>
      <c r="OIY44" s="124"/>
      <c r="OIZ44"/>
      <c r="OJA44" s="124"/>
      <c r="OJB44"/>
      <c r="OJC44" s="124"/>
      <c r="OJD44"/>
      <c r="OJE44" s="124"/>
      <c r="OJF44"/>
      <c r="OJG44" s="124"/>
      <c r="OJH44"/>
      <c r="OJI44" s="124"/>
      <c r="OJJ44"/>
      <c r="OJK44" s="124"/>
      <c r="OJL44"/>
      <c r="OJM44" s="124"/>
      <c r="OJN44"/>
      <c r="OJO44" s="124"/>
      <c r="OJP44"/>
      <c r="OJQ44" s="124"/>
      <c r="OJR44"/>
      <c r="OJS44" s="124"/>
      <c r="OJT44"/>
      <c r="OJU44" s="124"/>
      <c r="OJV44"/>
      <c r="OJW44" s="124"/>
      <c r="OJX44"/>
      <c r="OJY44" s="124"/>
      <c r="OJZ44"/>
      <c r="OKA44" s="124"/>
      <c r="OKB44"/>
      <c r="OKC44" s="124"/>
      <c r="OKD44"/>
      <c r="OKE44" s="124"/>
      <c r="OKF44"/>
      <c r="OKG44" s="124"/>
      <c r="OKH44"/>
      <c r="OKI44" s="124"/>
      <c r="OKJ44"/>
      <c r="OKK44" s="124"/>
      <c r="OKL44"/>
      <c r="OKM44" s="124"/>
      <c r="OKN44"/>
      <c r="OKO44" s="124"/>
      <c r="OKP44"/>
      <c r="OKQ44" s="124"/>
      <c r="OKR44"/>
      <c r="OKS44" s="124"/>
      <c r="OKT44"/>
      <c r="OKU44" s="124"/>
      <c r="OKV44"/>
      <c r="OKW44" s="124"/>
      <c r="OKX44"/>
      <c r="OKY44" s="124"/>
      <c r="OKZ44"/>
      <c r="OLA44" s="124"/>
      <c r="OLB44"/>
      <c r="OLC44" s="124"/>
      <c r="OLD44"/>
      <c r="OLE44" s="124"/>
      <c r="OLF44"/>
      <c r="OLG44" s="124"/>
      <c r="OLH44"/>
      <c r="OLI44" s="124"/>
      <c r="OLJ44"/>
      <c r="OLK44" s="124"/>
      <c r="OLL44"/>
      <c r="OLM44" s="124"/>
      <c r="OLN44"/>
      <c r="OLO44" s="124"/>
      <c r="OLP44"/>
      <c r="OLQ44" s="124"/>
      <c r="OLR44"/>
      <c r="OLS44" s="124"/>
      <c r="OLT44"/>
      <c r="OLU44" s="124"/>
      <c r="OLV44"/>
      <c r="OLW44" s="124"/>
      <c r="OLX44"/>
      <c r="OLY44" s="124"/>
      <c r="OLZ44"/>
      <c r="OMA44" s="124"/>
      <c r="OMB44"/>
      <c r="OMC44" s="124"/>
      <c r="OMD44"/>
      <c r="OME44" s="124"/>
      <c r="OMF44"/>
      <c r="OMG44" s="124"/>
      <c r="OMH44"/>
      <c r="OMI44" s="124"/>
      <c r="OMJ44"/>
      <c r="OMK44" s="124"/>
      <c r="OML44"/>
      <c r="OMM44" s="124"/>
      <c r="OMN44"/>
      <c r="OMO44" s="124"/>
      <c r="OMP44"/>
      <c r="OMQ44" s="124"/>
      <c r="OMR44"/>
      <c r="OMS44" s="124"/>
      <c r="OMT44"/>
      <c r="OMU44" s="124"/>
      <c r="OMV44"/>
      <c r="OMW44" s="124"/>
      <c r="OMX44"/>
      <c r="OMY44" s="124"/>
      <c r="OMZ44"/>
      <c r="ONA44" s="124"/>
      <c r="ONB44"/>
      <c r="ONC44" s="124"/>
      <c r="OND44"/>
      <c r="ONE44" s="124"/>
      <c r="ONF44"/>
      <c r="ONG44" s="124"/>
      <c r="ONH44"/>
      <c r="ONI44" s="124"/>
      <c r="ONJ44"/>
      <c r="ONK44" s="124"/>
      <c r="ONL44"/>
      <c r="ONM44" s="124"/>
      <c r="ONN44"/>
      <c r="ONO44" s="124"/>
      <c r="ONP44"/>
      <c r="ONQ44" s="124"/>
      <c r="ONR44"/>
      <c r="ONS44" s="124"/>
      <c r="ONT44"/>
      <c r="ONU44" s="124"/>
      <c r="ONV44"/>
      <c r="ONW44" s="124"/>
      <c r="ONX44"/>
      <c r="ONY44" s="124"/>
      <c r="ONZ44"/>
      <c r="OOA44" s="124"/>
      <c r="OOB44"/>
      <c r="OOC44" s="124"/>
      <c r="OOD44"/>
      <c r="OOE44" s="124"/>
      <c r="OOF44"/>
      <c r="OOG44" s="124"/>
      <c r="OOH44"/>
      <c r="OOI44" s="124"/>
      <c r="OOJ44"/>
      <c r="OOK44" s="124"/>
      <c r="OOL44"/>
      <c r="OOM44" s="124"/>
      <c r="OON44"/>
      <c r="OOO44" s="124"/>
      <c r="OOP44"/>
      <c r="OOQ44" s="124"/>
      <c r="OOR44"/>
      <c r="OOS44" s="124"/>
      <c r="OOT44"/>
      <c r="OOU44" s="124"/>
      <c r="OOV44"/>
      <c r="OOW44" s="124"/>
      <c r="OOX44"/>
      <c r="OOY44" s="124"/>
      <c r="OOZ44"/>
      <c r="OPA44" s="124"/>
      <c r="OPB44"/>
      <c r="OPC44" s="124"/>
      <c r="OPD44"/>
      <c r="OPE44" s="124"/>
      <c r="OPF44"/>
      <c r="OPG44" s="124"/>
      <c r="OPH44"/>
      <c r="OPI44" s="124"/>
      <c r="OPJ44"/>
      <c r="OPK44" s="124"/>
      <c r="OPL44"/>
      <c r="OPM44" s="124"/>
      <c r="OPN44"/>
      <c r="OPO44" s="124"/>
      <c r="OPP44"/>
      <c r="OPQ44" s="124"/>
      <c r="OPR44"/>
      <c r="OPS44" s="124"/>
      <c r="OPT44"/>
      <c r="OPU44" s="124"/>
      <c r="OPV44"/>
      <c r="OPW44" s="124"/>
      <c r="OPX44"/>
      <c r="OPY44" s="124"/>
      <c r="OPZ44"/>
      <c r="OQA44" s="124"/>
      <c r="OQB44"/>
      <c r="OQC44" s="124"/>
      <c r="OQD44"/>
      <c r="OQE44" s="124"/>
      <c r="OQF44"/>
      <c r="OQG44" s="124"/>
      <c r="OQH44"/>
      <c r="OQI44" s="124"/>
      <c r="OQJ44"/>
      <c r="OQK44" s="124"/>
      <c r="OQL44"/>
      <c r="OQM44" s="124"/>
      <c r="OQN44"/>
      <c r="OQO44" s="124"/>
      <c r="OQP44"/>
      <c r="OQQ44" s="124"/>
      <c r="OQR44"/>
      <c r="OQS44" s="124"/>
      <c r="OQT44"/>
      <c r="OQU44" s="124"/>
      <c r="OQV44"/>
      <c r="OQW44" s="124"/>
      <c r="OQX44"/>
      <c r="OQY44" s="124"/>
      <c r="OQZ44"/>
      <c r="ORA44" s="124"/>
      <c r="ORB44"/>
      <c r="ORC44" s="124"/>
      <c r="ORD44"/>
      <c r="ORE44" s="124"/>
      <c r="ORF44"/>
      <c r="ORG44" s="124"/>
      <c r="ORH44"/>
      <c r="ORI44" s="124"/>
      <c r="ORJ44"/>
      <c r="ORK44" s="124"/>
      <c r="ORL44"/>
      <c r="ORM44" s="124"/>
      <c r="ORN44"/>
      <c r="ORO44" s="124"/>
      <c r="ORP44"/>
      <c r="ORQ44" s="124"/>
      <c r="ORR44"/>
      <c r="ORS44" s="124"/>
      <c r="ORT44"/>
      <c r="ORU44" s="124"/>
      <c r="ORV44"/>
      <c r="ORW44" s="124"/>
      <c r="ORX44"/>
      <c r="ORY44" s="124"/>
      <c r="ORZ44"/>
      <c r="OSA44" s="124"/>
      <c r="OSB44"/>
      <c r="OSC44" s="124"/>
      <c r="OSD44"/>
      <c r="OSE44" s="124"/>
      <c r="OSF44"/>
      <c r="OSG44" s="124"/>
      <c r="OSH44"/>
      <c r="OSI44" s="124"/>
      <c r="OSJ44"/>
      <c r="OSK44" s="124"/>
      <c r="OSL44"/>
      <c r="OSM44" s="124"/>
      <c r="OSN44"/>
      <c r="OSO44" s="124"/>
      <c r="OSP44"/>
      <c r="OSQ44" s="124"/>
      <c r="OSR44"/>
      <c r="OSS44" s="124"/>
      <c r="OST44"/>
      <c r="OSU44" s="124"/>
      <c r="OSV44"/>
      <c r="OSW44" s="124"/>
      <c r="OSX44"/>
      <c r="OSY44" s="124"/>
      <c r="OSZ44"/>
      <c r="OTA44" s="124"/>
      <c r="OTB44"/>
      <c r="OTC44" s="124"/>
      <c r="OTD44"/>
      <c r="OTE44" s="124"/>
      <c r="OTF44"/>
      <c r="OTG44" s="124"/>
      <c r="OTH44"/>
      <c r="OTI44" s="124"/>
      <c r="OTJ44"/>
      <c r="OTK44" s="124"/>
      <c r="OTL44"/>
      <c r="OTM44" s="124"/>
      <c r="OTN44"/>
      <c r="OTO44" s="124"/>
      <c r="OTP44"/>
      <c r="OTQ44" s="124"/>
      <c r="OTR44"/>
      <c r="OTS44" s="124"/>
      <c r="OTT44"/>
      <c r="OTU44" s="124"/>
      <c r="OTV44"/>
      <c r="OTW44" s="124"/>
      <c r="OTX44"/>
      <c r="OTY44" s="124"/>
      <c r="OTZ44"/>
      <c r="OUA44" s="124"/>
      <c r="OUB44"/>
      <c r="OUC44" s="124"/>
      <c r="OUD44"/>
      <c r="OUE44" s="124"/>
      <c r="OUF44"/>
      <c r="OUG44" s="124"/>
      <c r="OUH44"/>
      <c r="OUI44" s="124"/>
      <c r="OUJ44"/>
      <c r="OUK44" s="124"/>
      <c r="OUL44"/>
      <c r="OUM44" s="124"/>
      <c r="OUN44"/>
      <c r="OUO44" s="124"/>
      <c r="OUP44"/>
      <c r="OUQ44" s="124"/>
      <c r="OUR44"/>
      <c r="OUS44" s="124"/>
      <c r="OUT44"/>
      <c r="OUU44" s="124"/>
      <c r="OUV44"/>
      <c r="OUW44" s="124"/>
      <c r="OUX44"/>
      <c r="OUY44" s="124"/>
      <c r="OUZ44"/>
      <c r="OVA44" s="124"/>
      <c r="OVB44"/>
      <c r="OVC44" s="124"/>
      <c r="OVD44"/>
      <c r="OVE44" s="124"/>
      <c r="OVF44"/>
      <c r="OVG44" s="124"/>
      <c r="OVH44"/>
      <c r="OVI44" s="124"/>
      <c r="OVJ44"/>
      <c r="OVK44" s="124"/>
      <c r="OVL44"/>
      <c r="OVM44" s="124"/>
      <c r="OVN44"/>
      <c r="OVO44" s="124"/>
      <c r="OVP44"/>
      <c r="OVQ44" s="124"/>
      <c r="OVR44"/>
      <c r="OVS44" s="124"/>
      <c r="OVT44"/>
      <c r="OVU44" s="124"/>
      <c r="OVV44"/>
      <c r="OVW44" s="124"/>
      <c r="OVX44"/>
      <c r="OVY44" s="124"/>
      <c r="OVZ44"/>
      <c r="OWA44" s="124"/>
      <c r="OWB44"/>
      <c r="OWC44" s="124"/>
      <c r="OWD44"/>
      <c r="OWE44" s="124"/>
      <c r="OWF44"/>
      <c r="OWG44" s="124"/>
      <c r="OWH44"/>
      <c r="OWI44" s="124"/>
      <c r="OWJ44"/>
      <c r="OWK44" s="124"/>
      <c r="OWL44"/>
      <c r="OWM44" s="124"/>
      <c r="OWN44"/>
      <c r="OWO44" s="124"/>
      <c r="OWP44"/>
      <c r="OWQ44" s="124"/>
      <c r="OWR44"/>
      <c r="OWS44" s="124"/>
      <c r="OWT44"/>
      <c r="OWU44" s="124"/>
      <c r="OWV44"/>
      <c r="OWW44" s="124"/>
      <c r="OWX44"/>
      <c r="OWY44" s="124"/>
      <c r="OWZ44"/>
      <c r="OXA44" s="124"/>
      <c r="OXB44"/>
      <c r="OXC44" s="124"/>
      <c r="OXD44"/>
      <c r="OXE44" s="124"/>
      <c r="OXF44"/>
      <c r="OXG44" s="124"/>
      <c r="OXH44"/>
      <c r="OXI44" s="124"/>
      <c r="OXJ44"/>
      <c r="OXK44" s="124"/>
      <c r="OXL44"/>
      <c r="OXM44" s="124"/>
      <c r="OXN44"/>
      <c r="OXO44" s="124"/>
      <c r="OXP44"/>
      <c r="OXQ44" s="124"/>
      <c r="OXR44"/>
      <c r="OXS44" s="124"/>
      <c r="OXT44"/>
      <c r="OXU44" s="124"/>
      <c r="OXV44"/>
      <c r="OXW44" s="124"/>
      <c r="OXX44"/>
      <c r="OXY44" s="124"/>
      <c r="OXZ44"/>
      <c r="OYA44" s="124"/>
      <c r="OYB44"/>
      <c r="OYC44" s="124"/>
      <c r="OYD44"/>
      <c r="OYE44" s="124"/>
      <c r="OYF44"/>
      <c r="OYG44" s="124"/>
      <c r="OYH44"/>
      <c r="OYI44" s="124"/>
      <c r="OYJ44"/>
      <c r="OYK44" s="124"/>
      <c r="OYL44"/>
      <c r="OYM44" s="124"/>
      <c r="OYN44"/>
      <c r="OYO44" s="124"/>
      <c r="OYP44"/>
      <c r="OYQ44" s="124"/>
      <c r="OYR44"/>
      <c r="OYS44" s="124"/>
      <c r="OYT44"/>
      <c r="OYU44" s="124"/>
      <c r="OYV44"/>
      <c r="OYW44" s="124"/>
      <c r="OYX44"/>
      <c r="OYY44" s="124"/>
      <c r="OYZ44"/>
      <c r="OZA44" s="124"/>
      <c r="OZB44"/>
      <c r="OZC44" s="124"/>
      <c r="OZD44"/>
      <c r="OZE44" s="124"/>
      <c r="OZF44"/>
      <c r="OZG44" s="124"/>
      <c r="OZH44"/>
      <c r="OZI44" s="124"/>
      <c r="OZJ44"/>
      <c r="OZK44" s="124"/>
      <c r="OZL44"/>
      <c r="OZM44" s="124"/>
      <c r="OZN44"/>
      <c r="OZO44" s="124"/>
      <c r="OZP44"/>
      <c r="OZQ44" s="124"/>
      <c r="OZR44"/>
      <c r="OZS44" s="124"/>
      <c r="OZT44"/>
      <c r="OZU44" s="124"/>
      <c r="OZV44"/>
      <c r="OZW44" s="124"/>
      <c r="OZX44"/>
      <c r="OZY44" s="124"/>
      <c r="OZZ44"/>
      <c r="PAA44" s="124"/>
      <c r="PAB44"/>
      <c r="PAC44" s="124"/>
      <c r="PAD44"/>
      <c r="PAE44" s="124"/>
      <c r="PAF44"/>
      <c r="PAG44" s="124"/>
      <c r="PAH44"/>
      <c r="PAI44" s="124"/>
      <c r="PAJ44"/>
      <c r="PAK44" s="124"/>
      <c r="PAL44"/>
      <c r="PAM44" s="124"/>
      <c r="PAN44"/>
      <c r="PAO44" s="124"/>
      <c r="PAP44"/>
      <c r="PAQ44" s="124"/>
      <c r="PAR44"/>
      <c r="PAS44" s="124"/>
      <c r="PAT44"/>
      <c r="PAU44" s="124"/>
      <c r="PAV44"/>
      <c r="PAW44" s="124"/>
      <c r="PAX44"/>
      <c r="PAY44" s="124"/>
      <c r="PAZ44"/>
      <c r="PBA44" s="124"/>
      <c r="PBB44"/>
      <c r="PBC44" s="124"/>
      <c r="PBD44"/>
      <c r="PBE44" s="124"/>
      <c r="PBF44"/>
      <c r="PBG44" s="124"/>
      <c r="PBH44"/>
      <c r="PBI44" s="124"/>
      <c r="PBJ44"/>
      <c r="PBK44" s="124"/>
      <c r="PBL44"/>
      <c r="PBM44" s="124"/>
      <c r="PBN44"/>
      <c r="PBO44" s="124"/>
      <c r="PBP44"/>
      <c r="PBQ44" s="124"/>
      <c r="PBR44"/>
      <c r="PBS44" s="124"/>
      <c r="PBT44"/>
      <c r="PBU44" s="124"/>
      <c r="PBV44"/>
      <c r="PBW44" s="124"/>
      <c r="PBX44"/>
      <c r="PBY44" s="124"/>
      <c r="PBZ44"/>
      <c r="PCA44" s="124"/>
      <c r="PCB44"/>
      <c r="PCC44" s="124"/>
      <c r="PCD44"/>
      <c r="PCE44" s="124"/>
      <c r="PCF44"/>
      <c r="PCG44" s="124"/>
      <c r="PCH44"/>
      <c r="PCI44" s="124"/>
      <c r="PCJ44"/>
      <c r="PCK44" s="124"/>
      <c r="PCL44"/>
      <c r="PCM44" s="124"/>
      <c r="PCN44"/>
      <c r="PCO44" s="124"/>
      <c r="PCP44"/>
      <c r="PCQ44" s="124"/>
      <c r="PCR44"/>
      <c r="PCS44" s="124"/>
      <c r="PCT44"/>
      <c r="PCU44" s="124"/>
      <c r="PCV44"/>
      <c r="PCW44" s="124"/>
      <c r="PCX44"/>
      <c r="PCY44" s="124"/>
      <c r="PCZ44"/>
      <c r="PDA44" s="124"/>
      <c r="PDB44"/>
      <c r="PDC44" s="124"/>
      <c r="PDD44"/>
      <c r="PDE44" s="124"/>
      <c r="PDF44"/>
      <c r="PDG44" s="124"/>
      <c r="PDH44"/>
      <c r="PDI44" s="124"/>
      <c r="PDJ44"/>
      <c r="PDK44" s="124"/>
      <c r="PDL44"/>
      <c r="PDM44" s="124"/>
      <c r="PDN44"/>
      <c r="PDO44" s="124"/>
      <c r="PDP44"/>
      <c r="PDQ44" s="124"/>
      <c r="PDR44"/>
      <c r="PDS44" s="124"/>
      <c r="PDT44"/>
      <c r="PDU44" s="124"/>
      <c r="PDV44"/>
      <c r="PDW44" s="124"/>
      <c r="PDX44"/>
      <c r="PDY44" s="124"/>
      <c r="PDZ44"/>
      <c r="PEA44" s="124"/>
      <c r="PEB44"/>
      <c r="PEC44" s="124"/>
      <c r="PED44"/>
      <c r="PEE44" s="124"/>
      <c r="PEF44"/>
      <c r="PEG44" s="124"/>
      <c r="PEH44"/>
      <c r="PEI44" s="124"/>
      <c r="PEJ44"/>
      <c r="PEK44" s="124"/>
      <c r="PEL44"/>
      <c r="PEM44" s="124"/>
      <c r="PEN44"/>
      <c r="PEO44" s="124"/>
      <c r="PEP44"/>
      <c r="PEQ44" s="124"/>
      <c r="PER44"/>
      <c r="PES44" s="124"/>
      <c r="PET44"/>
      <c r="PEU44" s="124"/>
      <c r="PEV44"/>
      <c r="PEW44" s="124"/>
      <c r="PEX44"/>
      <c r="PEY44" s="124"/>
      <c r="PEZ44"/>
      <c r="PFA44" s="124"/>
      <c r="PFB44"/>
      <c r="PFC44" s="124"/>
      <c r="PFD44"/>
      <c r="PFE44" s="124"/>
      <c r="PFF44"/>
      <c r="PFG44" s="124"/>
      <c r="PFH44"/>
      <c r="PFI44" s="124"/>
      <c r="PFJ44"/>
      <c r="PFK44" s="124"/>
      <c r="PFL44"/>
      <c r="PFM44" s="124"/>
      <c r="PFN44"/>
      <c r="PFO44" s="124"/>
      <c r="PFP44"/>
      <c r="PFQ44" s="124"/>
      <c r="PFR44"/>
      <c r="PFS44" s="124"/>
      <c r="PFT44"/>
      <c r="PFU44" s="124"/>
      <c r="PFV44"/>
      <c r="PFW44" s="124"/>
      <c r="PFX44"/>
      <c r="PFY44" s="124"/>
      <c r="PFZ44"/>
      <c r="PGA44" s="124"/>
      <c r="PGB44"/>
      <c r="PGC44" s="124"/>
      <c r="PGD44"/>
      <c r="PGE44" s="124"/>
      <c r="PGF44"/>
      <c r="PGG44" s="124"/>
      <c r="PGH44"/>
      <c r="PGI44" s="124"/>
      <c r="PGJ44"/>
      <c r="PGK44" s="124"/>
      <c r="PGL44"/>
      <c r="PGM44" s="124"/>
      <c r="PGN44"/>
      <c r="PGO44" s="124"/>
      <c r="PGP44"/>
      <c r="PGQ44" s="124"/>
      <c r="PGR44"/>
      <c r="PGS44" s="124"/>
      <c r="PGT44"/>
      <c r="PGU44" s="124"/>
      <c r="PGV44"/>
      <c r="PGW44" s="124"/>
      <c r="PGX44"/>
      <c r="PGY44" s="124"/>
      <c r="PGZ44"/>
      <c r="PHA44" s="124"/>
      <c r="PHB44"/>
      <c r="PHC44" s="124"/>
      <c r="PHD44"/>
      <c r="PHE44" s="124"/>
      <c r="PHF44"/>
      <c r="PHG44" s="124"/>
      <c r="PHH44"/>
      <c r="PHI44" s="124"/>
      <c r="PHJ44"/>
      <c r="PHK44" s="124"/>
      <c r="PHL44"/>
      <c r="PHM44" s="124"/>
      <c r="PHN44"/>
      <c r="PHO44" s="124"/>
      <c r="PHP44"/>
      <c r="PHQ44" s="124"/>
      <c r="PHR44"/>
      <c r="PHS44" s="124"/>
      <c r="PHT44"/>
      <c r="PHU44" s="124"/>
      <c r="PHV44"/>
      <c r="PHW44" s="124"/>
      <c r="PHX44"/>
      <c r="PHY44" s="124"/>
      <c r="PHZ44"/>
      <c r="PIA44" s="124"/>
      <c r="PIB44"/>
      <c r="PIC44" s="124"/>
      <c r="PID44"/>
      <c r="PIE44" s="124"/>
      <c r="PIF44"/>
      <c r="PIG44" s="124"/>
      <c r="PIH44"/>
      <c r="PII44" s="124"/>
      <c r="PIJ44"/>
      <c r="PIK44" s="124"/>
      <c r="PIL44"/>
      <c r="PIM44" s="124"/>
      <c r="PIN44"/>
      <c r="PIO44" s="124"/>
      <c r="PIP44"/>
      <c r="PIQ44" s="124"/>
      <c r="PIR44"/>
      <c r="PIS44" s="124"/>
      <c r="PIT44"/>
      <c r="PIU44" s="124"/>
      <c r="PIV44"/>
      <c r="PIW44" s="124"/>
      <c r="PIX44"/>
      <c r="PIY44" s="124"/>
      <c r="PIZ44"/>
      <c r="PJA44" s="124"/>
      <c r="PJB44"/>
      <c r="PJC44" s="124"/>
      <c r="PJD44"/>
      <c r="PJE44" s="124"/>
      <c r="PJF44"/>
      <c r="PJG44" s="124"/>
      <c r="PJH44"/>
      <c r="PJI44" s="124"/>
      <c r="PJJ44"/>
      <c r="PJK44" s="124"/>
      <c r="PJL44"/>
      <c r="PJM44" s="124"/>
      <c r="PJN44"/>
      <c r="PJO44" s="124"/>
      <c r="PJP44"/>
      <c r="PJQ44" s="124"/>
      <c r="PJR44"/>
      <c r="PJS44" s="124"/>
      <c r="PJT44"/>
      <c r="PJU44" s="124"/>
      <c r="PJV44"/>
      <c r="PJW44" s="124"/>
      <c r="PJX44"/>
      <c r="PJY44" s="124"/>
      <c r="PJZ44"/>
      <c r="PKA44" s="124"/>
      <c r="PKB44"/>
      <c r="PKC44" s="124"/>
      <c r="PKD44"/>
      <c r="PKE44" s="124"/>
      <c r="PKF44"/>
      <c r="PKG44" s="124"/>
      <c r="PKH44"/>
      <c r="PKI44" s="124"/>
      <c r="PKJ44"/>
      <c r="PKK44" s="124"/>
      <c r="PKL44"/>
      <c r="PKM44" s="124"/>
      <c r="PKN44"/>
      <c r="PKO44" s="124"/>
      <c r="PKP44"/>
      <c r="PKQ44" s="124"/>
      <c r="PKR44"/>
      <c r="PKS44" s="124"/>
      <c r="PKT44"/>
      <c r="PKU44" s="124"/>
      <c r="PKV44"/>
      <c r="PKW44" s="124"/>
      <c r="PKX44"/>
      <c r="PKY44" s="124"/>
      <c r="PKZ44"/>
      <c r="PLA44" s="124"/>
      <c r="PLB44"/>
      <c r="PLC44" s="124"/>
      <c r="PLD44"/>
      <c r="PLE44" s="124"/>
      <c r="PLF44"/>
      <c r="PLG44" s="124"/>
      <c r="PLH44"/>
      <c r="PLI44" s="124"/>
      <c r="PLJ44"/>
      <c r="PLK44" s="124"/>
      <c r="PLL44"/>
      <c r="PLM44" s="124"/>
      <c r="PLN44"/>
      <c r="PLO44" s="124"/>
      <c r="PLP44"/>
      <c r="PLQ44" s="124"/>
      <c r="PLR44"/>
      <c r="PLS44" s="124"/>
      <c r="PLT44"/>
      <c r="PLU44" s="124"/>
      <c r="PLV44"/>
      <c r="PLW44" s="124"/>
      <c r="PLX44"/>
      <c r="PLY44" s="124"/>
      <c r="PLZ44"/>
      <c r="PMA44" s="124"/>
      <c r="PMB44"/>
      <c r="PMC44" s="124"/>
      <c r="PMD44"/>
      <c r="PME44" s="124"/>
      <c r="PMF44"/>
      <c r="PMG44" s="124"/>
      <c r="PMH44"/>
      <c r="PMI44" s="124"/>
      <c r="PMJ44"/>
      <c r="PMK44" s="124"/>
      <c r="PML44"/>
      <c r="PMM44" s="124"/>
      <c r="PMN44"/>
      <c r="PMO44" s="124"/>
      <c r="PMP44"/>
      <c r="PMQ44" s="124"/>
      <c r="PMR44"/>
      <c r="PMS44" s="124"/>
      <c r="PMT44"/>
      <c r="PMU44" s="124"/>
      <c r="PMV44"/>
      <c r="PMW44" s="124"/>
      <c r="PMX44"/>
      <c r="PMY44" s="124"/>
      <c r="PMZ44"/>
      <c r="PNA44" s="124"/>
      <c r="PNB44"/>
      <c r="PNC44" s="124"/>
      <c r="PND44"/>
      <c r="PNE44" s="124"/>
      <c r="PNF44"/>
      <c r="PNG44" s="124"/>
      <c r="PNH44"/>
      <c r="PNI44" s="124"/>
      <c r="PNJ44"/>
      <c r="PNK44" s="124"/>
      <c r="PNL44"/>
      <c r="PNM44" s="124"/>
      <c r="PNN44"/>
      <c r="PNO44" s="124"/>
      <c r="PNP44"/>
      <c r="PNQ44" s="124"/>
      <c r="PNR44"/>
      <c r="PNS44" s="124"/>
      <c r="PNT44"/>
      <c r="PNU44" s="124"/>
      <c r="PNV44"/>
      <c r="PNW44" s="124"/>
      <c r="PNX44"/>
      <c r="PNY44" s="124"/>
      <c r="PNZ44"/>
      <c r="POA44" s="124"/>
      <c r="POB44"/>
      <c r="POC44" s="124"/>
      <c r="POD44"/>
      <c r="POE44" s="124"/>
      <c r="POF44"/>
      <c r="POG44" s="124"/>
      <c r="POH44"/>
      <c r="POI44" s="124"/>
      <c r="POJ44"/>
      <c r="POK44" s="124"/>
      <c r="POL44"/>
      <c r="POM44" s="124"/>
      <c r="PON44"/>
      <c r="POO44" s="124"/>
      <c r="POP44"/>
      <c r="POQ44" s="124"/>
      <c r="POR44"/>
      <c r="POS44" s="124"/>
      <c r="POT44"/>
      <c r="POU44" s="124"/>
      <c r="POV44"/>
      <c r="POW44" s="124"/>
      <c r="POX44"/>
      <c r="POY44" s="124"/>
      <c r="POZ44"/>
      <c r="PPA44" s="124"/>
      <c r="PPB44"/>
      <c r="PPC44" s="124"/>
      <c r="PPD44"/>
      <c r="PPE44" s="124"/>
      <c r="PPF44"/>
      <c r="PPG44" s="124"/>
      <c r="PPH44"/>
      <c r="PPI44" s="124"/>
      <c r="PPJ44"/>
      <c r="PPK44" s="124"/>
      <c r="PPL44"/>
      <c r="PPM44" s="124"/>
      <c r="PPN44"/>
      <c r="PPO44" s="124"/>
      <c r="PPP44"/>
      <c r="PPQ44" s="124"/>
      <c r="PPR44"/>
      <c r="PPS44" s="124"/>
      <c r="PPT44"/>
      <c r="PPU44" s="124"/>
      <c r="PPV44"/>
      <c r="PPW44" s="124"/>
      <c r="PPX44"/>
      <c r="PPY44" s="124"/>
      <c r="PPZ44"/>
      <c r="PQA44" s="124"/>
      <c r="PQB44"/>
      <c r="PQC44" s="124"/>
      <c r="PQD44"/>
      <c r="PQE44" s="124"/>
      <c r="PQF44"/>
      <c r="PQG44" s="124"/>
      <c r="PQH44"/>
      <c r="PQI44" s="124"/>
      <c r="PQJ44"/>
      <c r="PQK44" s="124"/>
      <c r="PQL44"/>
      <c r="PQM44" s="124"/>
      <c r="PQN44"/>
      <c r="PQO44" s="124"/>
      <c r="PQP44"/>
      <c r="PQQ44" s="124"/>
      <c r="PQR44"/>
      <c r="PQS44" s="124"/>
      <c r="PQT44"/>
      <c r="PQU44" s="124"/>
      <c r="PQV44"/>
      <c r="PQW44" s="124"/>
      <c r="PQX44"/>
      <c r="PQY44" s="124"/>
      <c r="PQZ44"/>
      <c r="PRA44" s="124"/>
      <c r="PRB44"/>
      <c r="PRC44" s="124"/>
      <c r="PRD44"/>
      <c r="PRE44" s="124"/>
      <c r="PRF44"/>
      <c r="PRG44" s="124"/>
      <c r="PRH44"/>
      <c r="PRI44" s="124"/>
      <c r="PRJ44"/>
      <c r="PRK44" s="124"/>
      <c r="PRL44"/>
      <c r="PRM44" s="124"/>
      <c r="PRN44"/>
      <c r="PRO44" s="124"/>
      <c r="PRP44"/>
      <c r="PRQ44" s="124"/>
      <c r="PRR44"/>
      <c r="PRS44" s="124"/>
      <c r="PRT44"/>
      <c r="PRU44" s="124"/>
      <c r="PRV44"/>
      <c r="PRW44" s="124"/>
      <c r="PRX44"/>
      <c r="PRY44" s="124"/>
      <c r="PRZ44"/>
      <c r="PSA44" s="124"/>
      <c r="PSB44"/>
      <c r="PSC44" s="124"/>
      <c r="PSD44"/>
      <c r="PSE44" s="124"/>
      <c r="PSF44"/>
      <c r="PSG44" s="124"/>
      <c r="PSH44"/>
      <c r="PSI44" s="124"/>
      <c r="PSJ44"/>
      <c r="PSK44" s="124"/>
      <c r="PSL44"/>
      <c r="PSM44" s="124"/>
      <c r="PSN44"/>
      <c r="PSO44" s="124"/>
      <c r="PSP44"/>
      <c r="PSQ44" s="124"/>
      <c r="PSR44"/>
      <c r="PSS44" s="124"/>
      <c r="PST44"/>
      <c r="PSU44" s="124"/>
      <c r="PSV44"/>
      <c r="PSW44" s="124"/>
      <c r="PSX44"/>
      <c r="PSY44" s="124"/>
      <c r="PSZ44"/>
      <c r="PTA44" s="124"/>
      <c r="PTB44"/>
      <c r="PTC44" s="124"/>
      <c r="PTD44"/>
      <c r="PTE44" s="124"/>
      <c r="PTF44"/>
      <c r="PTG44" s="124"/>
      <c r="PTH44"/>
      <c r="PTI44" s="124"/>
      <c r="PTJ44"/>
      <c r="PTK44" s="124"/>
      <c r="PTL44"/>
      <c r="PTM44" s="124"/>
      <c r="PTN44"/>
      <c r="PTO44" s="124"/>
      <c r="PTP44"/>
      <c r="PTQ44" s="124"/>
      <c r="PTR44"/>
      <c r="PTS44" s="124"/>
      <c r="PTT44"/>
      <c r="PTU44" s="124"/>
      <c r="PTV44"/>
      <c r="PTW44" s="124"/>
      <c r="PTX44"/>
      <c r="PTY44" s="124"/>
      <c r="PTZ44"/>
      <c r="PUA44" s="124"/>
      <c r="PUB44"/>
      <c r="PUC44" s="124"/>
      <c r="PUD44"/>
      <c r="PUE44" s="124"/>
      <c r="PUF44"/>
      <c r="PUG44" s="124"/>
      <c r="PUH44"/>
      <c r="PUI44" s="124"/>
      <c r="PUJ44"/>
      <c r="PUK44" s="124"/>
      <c r="PUL44"/>
      <c r="PUM44" s="124"/>
      <c r="PUN44"/>
      <c r="PUO44" s="124"/>
      <c r="PUP44"/>
      <c r="PUQ44" s="124"/>
      <c r="PUR44"/>
      <c r="PUS44" s="124"/>
      <c r="PUT44"/>
      <c r="PUU44" s="124"/>
      <c r="PUV44"/>
      <c r="PUW44" s="124"/>
      <c r="PUX44"/>
      <c r="PUY44" s="124"/>
      <c r="PUZ44"/>
      <c r="PVA44" s="124"/>
      <c r="PVB44"/>
      <c r="PVC44" s="124"/>
      <c r="PVD44"/>
      <c r="PVE44" s="124"/>
      <c r="PVF44"/>
      <c r="PVG44" s="124"/>
      <c r="PVH44"/>
      <c r="PVI44" s="124"/>
      <c r="PVJ44"/>
      <c r="PVK44" s="124"/>
      <c r="PVL44"/>
      <c r="PVM44" s="124"/>
      <c r="PVN44"/>
      <c r="PVO44" s="124"/>
      <c r="PVP44"/>
      <c r="PVQ44" s="124"/>
      <c r="PVR44"/>
      <c r="PVS44" s="124"/>
      <c r="PVT44"/>
      <c r="PVU44" s="124"/>
      <c r="PVV44"/>
      <c r="PVW44" s="124"/>
      <c r="PVX44"/>
      <c r="PVY44" s="124"/>
      <c r="PVZ44"/>
      <c r="PWA44" s="124"/>
      <c r="PWB44"/>
      <c r="PWC44" s="124"/>
      <c r="PWD44"/>
      <c r="PWE44" s="124"/>
      <c r="PWF44"/>
      <c r="PWG44" s="124"/>
      <c r="PWH44"/>
      <c r="PWI44" s="124"/>
      <c r="PWJ44"/>
      <c r="PWK44" s="124"/>
      <c r="PWL44"/>
      <c r="PWM44" s="124"/>
      <c r="PWN44"/>
      <c r="PWO44" s="124"/>
      <c r="PWP44"/>
      <c r="PWQ44" s="124"/>
      <c r="PWR44"/>
      <c r="PWS44" s="124"/>
      <c r="PWT44"/>
      <c r="PWU44" s="124"/>
      <c r="PWV44"/>
      <c r="PWW44" s="124"/>
      <c r="PWX44"/>
      <c r="PWY44" s="124"/>
      <c r="PWZ44"/>
      <c r="PXA44" s="124"/>
      <c r="PXB44"/>
      <c r="PXC44" s="124"/>
      <c r="PXD44"/>
      <c r="PXE44" s="124"/>
      <c r="PXF44"/>
      <c r="PXG44" s="124"/>
      <c r="PXH44"/>
      <c r="PXI44" s="124"/>
      <c r="PXJ44"/>
      <c r="PXK44" s="124"/>
      <c r="PXL44"/>
      <c r="PXM44" s="124"/>
      <c r="PXN44"/>
      <c r="PXO44" s="124"/>
      <c r="PXP44"/>
      <c r="PXQ44" s="124"/>
      <c r="PXR44"/>
      <c r="PXS44" s="124"/>
      <c r="PXT44"/>
      <c r="PXU44" s="124"/>
      <c r="PXV44"/>
      <c r="PXW44" s="124"/>
      <c r="PXX44"/>
      <c r="PXY44" s="124"/>
      <c r="PXZ44"/>
      <c r="PYA44" s="124"/>
      <c r="PYB44"/>
      <c r="PYC44" s="124"/>
      <c r="PYD44"/>
      <c r="PYE44" s="124"/>
      <c r="PYF44"/>
      <c r="PYG44" s="124"/>
      <c r="PYH44"/>
      <c r="PYI44" s="124"/>
      <c r="PYJ44"/>
      <c r="PYK44" s="124"/>
      <c r="PYL44"/>
      <c r="PYM44" s="124"/>
      <c r="PYN44"/>
      <c r="PYO44" s="124"/>
      <c r="PYP44"/>
      <c r="PYQ44" s="124"/>
      <c r="PYR44"/>
      <c r="PYS44" s="124"/>
      <c r="PYT44"/>
      <c r="PYU44" s="124"/>
      <c r="PYV44"/>
      <c r="PYW44" s="124"/>
      <c r="PYX44"/>
      <c r="PYY44" s="124"/>
      <c r="PYZ44"/>
      <c r="PZA44" s="124"/>
      <c r="PZB44"/>
      <c r="PZC44" s="124"/>
      <c r="PZD44"/>
      <c r="PZE44" s="124"/>
      <c r="PZF44"/>
      <c r="PZG44" s="124"/>
      <c r="PZH44"/>
      <c r="PZI44" s="124"/>
      <c r="PZJ44"/>
      <c r="PZK44" s="124"/>
      <c r="PZL44"/>
      <c r="PZM44" s="124"/>
      <c r="PZN44"/>
      <c r="PZO44" s="124"/>
      <c r="PZP44"/>
      <c r="PZQ44" s="124"/>
      <c r="PZR44"/>
      <c r="PZS44" s="124"/>
      <c r="PZT44"/>
      <c r="PZU44" s="124"/>
      <c r="PZV44"/>
      <c r="PZW44" s="124"/>
      <c r="PZX44"/>
      <c r="PZY44" s="124"/>
      <c r="PZZ44"/>
      <c r="QAA44" s="124"/>
      <c r="QAB44"/>
      <c r="QAC44" s="124"/>
      <c r="QAD44"/>
      <c r="QAE44" s="124"/>
      <c r="QAF44"/>
      <c r="QAG44" s="124"/>
      <c r="QAH44"/>
      <c r="QAI44" s="124"/>
      <c r="QAJ44"/>
      <c r="QAK44" s="124"/>
      <c r="QAL44"/>
      <c r="QAM44" s="124"/>
      <c r="QAN44"/>
      <c r="QAO44" s="124"/>
      <c r="QAP44"/>
      <c r="QAQ44" s="124"/>
      <c r="QAR44"/>
      <c r="QAS44" s="124"/>
      <c r="QAT44"/>
      <c r="QAU44" s="124"/>
      <c r="QAV44"/>
      <c r="QAW44" s="124"/>
      <c r="QAX44"/>
      <c r="QAY44" s="124"/>
      <c r="QAZ44"/>
      <c r="QBA44" s="124"/>
      <c r="QBB44"/>
      <c r="QBC44" s="124"/>
      <c r="QBD44"/>
      <c r="QBE44" s="124"/>
      <c r="QBF44"/>
      <c r="QBG44" s="124"/>
      <c r="QBH44"/>
      <c r="QBI44" s="124"/>
      <c r="QBJ44"/>
      <c r="QBK44" s="124"/>
      <c r="QBL44"/>
      <c r="QBM44" s="124"/>
      <c r="QBN44"/>
      <c r="QBO44" s="124"/>
      <c r="QBP44"/>
      <c r="QBQ44" s="124"/>
      <c r="QBR44"/>
      <c r="QBS44" s="124"/>
      <c r="QBT44"/>
      <c r="QBU44" s="124"/>
      <c r="QBV44"/>
      <c r="QBW44" s="124"/>
      <c r="QBX44"/>
      <c r="QBY44" s="124"/>
      <c r="QBZ44"/>
      <c r="QCA44" s="124"/>
      <c r="QCB44"/>
      <c r="QCC44" s="124"/>
      <c r="QCD44"/>
      <c r="QCE44" s="124"/>
      <c r="QCF44"/>
      <c r="QCG44" s="124"/>
      <c r="QCH44"/>
      <c r="QCI44" s="124"/>
      <c r="QCJ44"/>
      <c r="QCK44" s="124"/>
      <c r="QCL44"/>
      <c r="QCM44" s="124"/>
      <c r="QCN44"/>
      <c r="QCO44" s="124"/>
      <c r="QCP44"/>
      <c r="QCQ44" s="124"/>
      <c r="QCR44"/>
      <c r="QCS44" s="124"/>
      <c r="QCT44"/>
      <c r="QCU44" s="124"/>
      <c r="QCV44"/>
      <c r="QCW44" s="124"/>
      <c r="QCX44"/>
      <c r="QCY44" s="124"/>
      <c r="QCZ44"/>
      <c r="QDA44" s="124"/>
      <c r="QDB44"/>
      <c r="QDC44" s="124"/>
      <c r="QDD44"/>
      <c r="QDE44" s="124"/>
      <c r="QDF44"/>
      <c r="QDG44" s="124"/>
      <c r="QDH44"/>
      <c r="QDI44" s="124"/>
      <c r="QDJ44"/>
      <c r="QDK44" s="124"/>
      <c r="QDL44"/>
      <c r="QDM44" s="124"/>
      <c r="QDN44"/>
      <c r="QDO44" s="124"/>
      <c r="QDP44"/>
      <c r="QDQ44" s="124"/>
      <c r="QDR44"/>
      <c r="QDS44" s="124"/>
      <c r="QDT44"/>
      <c r="QDU44" s="124"/>
      <c r="QDV44"/>
      <c r="QDW44" s="124"/>
      <c r="QDX44"/>
      <c r="QDY44" s="124"/>
      <c r="QDZ44"/>
      <c r="QEA44" s="124"/>
      <c r="QEB44"/>
      <c r="QEC44" s="124"/>
      <c r="QED44"/>
      <c r="QEE44" s="124"/>
      <c r="QEF44"/>
      <c r="QEG44" s="124"/>
      <c r="QEH44"/>
      <c r="QEI44" s="124"/>
      <c r="QEJ44"/>
      <c r="QEK44" s="124"/>
      <c r="QEL44"/>
      <c r="QEM44" s="124"/>
      <c r="QEN44"/>
      <c r="QEO44" s="124"/>
      <c r="QEP44"/>
      <c r="QEQ44" s="124"/>
      <c r="QER44"/>
      <c r="QES44" s="124"/>
      <c r="QET44"/>
      <c r="QEU44" s="124"/>
      <c r="QEV44"/>
      <c r="QEW44" s="124"/>
      <c r="QEX44"/>
      <c r="QEY44" s="124"/>
      <c r="QEZ44"/>
      <c r="QFA44" s="124"/>
      <c r="QFB44"/>
      <c r="QFC44" s="124"/>
      <c r="QFD44"/>
      <c r="QFE44" s="124"/>
      <c r="QFF44"/>
      <c r="QFG44" s="124"/>
      <c r="QFH44"/>
      <c r="QFI44" s="124"/>
      <c r="QFJ44"/>
      <c r="QFK44" s="124"/>
      <c r="QFL44"/>
      <c r="QFM44" s="124"/>
      <c r="QFN44"/>
      <c r="QFO44" s="124"/>
      <c r="QFP44"/>
      <c r="QFQ44" s="124"/>
      <c r="QFR44"/>
      <c r="QFS44" s="124"/>
      <c r="QFT44"/>
      <c r="QFU44" s="124"/>
      <c r="QFV44"/>
      <c r="QFW44" s="124"/>
      <c r="QFX44"/>
      <c r="QFY44" s="124"/>
      <c r="QFZ44"/>
      <c r="QGA44" s="124"/>
      <c r="QGB44"/>
      <c r="QGC44" s="124"/>
      <c r="QGD44"/>
      <c r="QGE44" s="124"/>
      <c r="QGF44"/>
      <c r="QGG44" s="124"/>
      <c r="QGH44"/>
      <c r="QGI44" s="124"/>
      <c r="QGJ44"/>
      <c r="QGK44" s="124"/>
      <c r="QGL44"/>
      <c r="QGM44" s="124"/>
      <c r="QGN44"/>
      <c r="QGO44" s="124"/>
      <c r="QGP44"/>
      <c r="QGQ44" s="124"/>
      <c r="QGR44"/>
      <c r="QGS44" s="124"/>
      <c r="QGT44"/>
      <c r="QGU44" s="124"/>
      <c r="QGV44"/>
      <c r="QGW44" s="124"/>
      <c r="QGX44"/>
      <c r="QGY44" s="124"/>
      <c r="QGZ44"/>
      <c r="QHA44" s="124"/>
      <c r="QHB44"/>
      <c r="QHC44" s="124"/>
      <c r="QHD44"/>
      <c r="QHE44" s="124"/>
      <c r="QHF44"/>
      <c r="QHG44" s="124"/>
      <c r="QHH44"/>
      <c r="QHI44" s="124"/>
      <c r="QHJ44"/>
      <c r="QHK44" s="124"/>
      <c r="QHL44"/>
      <c r="QHM44" s="124"/>
      <c r="QHN44"/>
      <c r="QHO44" s="124"/>
      <c r="QHP44"/>
      <c r="QHQ44" s="124"/>
      <c r="QHR44"/>
      <c r="QHS44" s="124"/>
      <c r="QHT44"/>
      <c r="QHU44" s="124"/>
      <c r="QHV44"/>
      <c r="QHW44" s="124"/>
      <c r="QHX44"/>
      <c r="QHY44" s="124"/>
      <c r="QHZ44"/>
      <c r="QIA44" s="124"/>
      <c r="QIB44"/>
      <c r="QIC44" s="124"/>
      <c r="QID44"/>
      <c r="QIE44" s="124"/>
      <c r="QIF44"/>
      <c r="QIG44" s="124"/>
      <c r="QIH44"/>
      <c r="QII44" s="124"/>
      <c r="QIJ44"/>
      <c r="QIK44" s="124"/>
      <c r="QIL44"/>
      <c r="QIM44" s="124"/>
      <c r="QIN44"/>
      <c r="QIO44" s="124"/>
      <c r="QIP44"/>
      <c r="QIQ44" s="124"/>
      <c r="QIR44"/>
      <c r="QIS44" s="124"/>
      <c r="QIT44"/>
      <c r="QIU44" s="124"/>
      <c r="QIV44"/>
      <c r="QIW44" s="124"/>
      <c r="QIX44"/>
      <c r="QIY44" s="124"/>
      <c r="QIZ44"/>
      <c r="QJA44" s="124"/>
      <c r="QJB44"/>
      <c r="QJC44" s="124"/>
      <c r="QJD44"/>
      <c r="QJE44" s="124"/>
      <c r="QJF44"/>
      <c r="QJG44" s="124"/>
      <c r="QJH44"/>
      <c r="QJI44" s="124"/>
      <c r="QJJ44"/>
      <c r="QJK44" s="124"/>
      <c r="QJL44"/>
      <c r="QJM44" s="124"/>
      <c r="QJN44"/>
      <c r="QJO44" s="124"/>
      <c r="QJP44"/>
      <c r="QJQ44" s="124"/>
      <c r="QJR44"/>
      <c r="QJS44" s="124"/>
      <c r="QJT44"/>
      <c r="QJU44" s="124"/>
      <c r="QJV44"/>
      <c r="QJW44" s="124"/>
      <c r="QJX44"/>
      <c r="QJY44" s="124"/>
      <c r="QJZ44"/>
      <c r="QKA44" s="124"/>
      <c r="QKB44"/>
      <c r="QKC44" s="124"/>
      <c r="QKD44"/>
      <c r="QKE44" s="124"/>
      <c r="QKF44"/>
      <c r="QKG44" s="124"/>
      <c r="QKH44"/>
      <c r="QKI44" s="124"/>
      <c r="QKJ44"/>
      <c r="QKK44" s="124"/>
      <c r="QKL44"/>
      <c r="QKM44" s="124"/>
      <c r="QKN44"/>
      <c r="QKO44" s="124"/>
      <c r="QKP44"/>
      <c r="QKQ44" s="124"/>
      <c r="QKR44"/>
      <c r="QKS44" s="124"/>
      <c r="QKT44"/>
      <c r="QKU44" s="124"/>
      <c r="QKV44"/>
      <c r="QKW44" s="124"/>
      <c r="QKX44"/>
      <c r="QKY44" s="124"/>
      <c r="QKZ44"/>
      <c r="QLA44" s="124"/>
      <c r="QLB44"/>
      <c r="QLC44" s="124"/>
      <c r="QLD44"/>
      <c r="QLE44" s="124"/>
      <c r="QLF44"/>
      <c r="QLG44" s="124"/>
      <c r="QLH44"/>
      <c r="QLI44" s="124"/>
      <c r="QLJ44"/>
      <c r="QLK44" s="124"/>
      <c r="QLL44"/>
      <c r="QLM44" s="124"/>
      <c r="QLN44"/>
      <c r="QLO44" s="124"/>
      <c r="QLP44"/>
      <c r="QLQ44" s="124"/>
      <c r="QLR44"/>
      <c r="QLS44" s="124"/>
      <c r="QLT44"/>
      <c r="QLU44" s="124"/>
      <c r="QLV44"/>
      <c r="QLW44" s="124"/>
      <c r="QLX44"/>
      <c r="QLY44" s="124"/>
      <c r="QLZ44"/>
      <c r="QMA44" s="124"/>
      <c r="QMB44"/>
      <c r="QMC44" s="124"/>
      <c r="QMD44"/>
      <c r="QME44" s="124"/>
      <c r="QMF44"/>
      <c r="QMG44" s="124"/>
      <c r="QMH44"/>
      <c r="QMI44" s="124"/>
      <c r="QMJ44"/>
      <c r="QMK44" s="124"/>
      <c r="QML44"/>
      <c r="QMM44" s="124"/>
      <c r="QMN44"/>
      <c r="QMO44" s="124"/>
      <c r="QMP44"/>
      <c r="QMQ44" s="124"/>
      <c r="QMR44"/>
      <c r="QMS44" s="124"/>
      <c r="QMT44"/>
      <c r="QMU44" s="124"/>
      <c r="QMV44"/>
      <c r="QMW44" s="124"/>
      <c r="QMX44"/>
      <c r="QMY44" s="124"/>
      <c r="QMZ44"/>
      <c r="QNA44" s="124"/>
      <c r="QNB44"/>
      <c r="QNC44" s="124"/>
      <c r="QND44"/>
      <c r="QNE44" s="124"/>
      <c r="QNF44"/>
      <c r="QNG44" s="124"/>
      <c r="QNH44"/>
      <c r="QNI44" s="124"/>
      <c r="QNJ44"/>
      <c r="QNK44" s="124"/>
      <c r="QNL44"/>
      <c r="QNM44" s="124"/>
      <c r="QNN44"/>
      <c r="QNO44" s="124"/>
      <c r="QNP44"/>
      <c r="QNQ44" s="124"/>
      <c r="QNR44"/>
      <c r="QNS44" s="124"/>
      <c r="QNT44"/>
      <c r="QNU44" s="124"/>
      <c r="QNV44"/>
      <c r="QNW44" s="124"/>
      <c r="QNX44"/>
      <c r="QNY44" s="124"/>
      <c r="QNZ44"/>
      <c r="QOA44" s="124"/>
      <c r="QOB44"/>
      <c r="QOC44" s="124"/>
      <c r="QOD44"/>
      <c r="QOE44" s="124"/>
      <c r="QOF44"/>
      <c r="QOG44" s="124"/>
      <c r="QOH44"/>
      <c r="QOI44" s="124"/>
      <c r="QOJ44"/>
      <c r="QOK44" s="124"/>
      <c r="QOL44"/>
      <c r="QOM44" s="124"/>
      <c r="QON44"/>
      <c r="QOO44" s="124"/>
      <c r="QOP44"/>
      <c r="QOQ44" s="124"/>
      <c r="QOR44"/>
      <c r="QOS44" s="124"/>
      <c r="QOT44"/>
      <c r="QOU44" s="124"/>
      <c r="QOV44"/>
      <c r="QOW44" s="124"/>
      <c r="QOX44"/>
      <c r="QOY44" s="124"/>
      <c r="QOZ44"/>
      <c r="QPA44" s="124"/>
      <c r="QPB44"/>
      <c r="QPC44" s="124"/>
      <c r="QPD44"/>
      <c r="QPE44" s="124"/>
      <c r="QPF44"/>
      <c r="QPG44" s="124"/>
      <c r="QPH44"/>
      <c r="QPI44" s="124"/>
      <c r="QPJ44"/>
      <c r="QPK44" s="124"/>
      <c r="QPL44"/>
      <c r="QPM44" s="124"/>
      <c r="QPN44"/>
      <c r="QPO44" s="124"/>
      <c r="QPP44"/>
      <c r="QPQ44" s="124"/>
      <c r="QPR44"/>
      <c r="QPS44" s="124"/>
      <c r="QPT44"/>
      <c r="QPU44" s="124"/>
      <c r="QPV44"/>
      <c r="QPW44" s="124"/>
      <c r="QPX44"/>
      <c r="QPY44" s="124"/>
      <c r="QPZ44"/>
      <c r="QQA44" s="124"/>
      <c r="QQB44"/>
      <c r="QQC44" s="124"/>
      <c r="QQD44"/>
      <c r="QQE44" s="124"/>
      <c r="QQF44"/>
      <c r="QQG44" s="124"/>
      <c r="QQH44"/>
      <c r="QQI44" s="124"/>
      <c r="QQJ44"/>
      <c r="QQK44" s="124"/>
      <c r="QQL44"/>
      <c r="QQM44" s="124"/>
      <c r="QQN44"/>
      <c r="QQO44" s="124"/>
      <c r="QQP44"/>
      <c r="QQQ44" s="124"/>
      <c r="QQR44"/>
      <c r="QQS44" s="124"/>
      <c r="QQT44"/>
      <c r="QQU44" s="124"/>
      <c r="QQV44"/>
      <c r="QQW44" s="124"/>
      <c r="QQX44"/>
      <c r="QQY44" s="124"/>
      <c r="QQZ44"/>
      <c r="QRA44" s="124"/>
      <c r="QRB44"/>
      <c r="QRC44" s="124"/>
      <c r="QRD44"/>
      <c r="QRE44" s="124"/>
      <c r="QRF44"/>
      <c r="QRG44" s="124"/>
      <c r="QRH44"/>
      <c r="QRI44" s="124"/>
      <c r="QRJ44"/>
      <c r="QRK44" s="124"/>
      <c r="QRL44"/>
      <c r="QRM44" s="124"/>
      <c r="QRN44"/>
      <c r="QRO44" s="124"/>
      <c r="QRP44"/>
      <c r="QRQ44" s="124"/>
      <c r="QRR44"/>
      <c r="QRS44" s="124"/>
      <c r="QRT44"/>
      <c r="QRU44" s="124"/>
      <c r="QRV44"/>
      <c r="QRW44" s="124"/>
      <c r="QRX44"/>
      <c r="QRY44" s="124"/>
      <c r="QRZ44"/>
      <c r="QSA44" s="124"/>
      <c r="QSB44"/>
      <c r="QSC44" s="124"/>
      <c r="QSD44"/>
      <c r="QSE44" s="124"/>
      <c r="QSF44"/>
      <c r="QSG44" s="124"/>
      <c r="QSH44"/>
      <c r="QSI44" s="124"/>
      <c r="QSJ44"/>
      <c r="QSK44" s="124"/>
      <c r="QSL44"/>
      <c r="QSM44" s="124"/>
      <c r="QSN44"/>
      <c r="QSO44" s="124"/>
      <c r="QSP44"/>
      <c r="QSQ44" s="124"/>
      <c r="QSR44"/>
      <c r="QSS44" s="124"/>
      <c r="QST44"/>
      <c r="QSU44" s="124"/>
      <c r="QSV44"/>
      <c r="QSW44" s="124"/>
      <c r="QSX44"/>
      <c r="QSY44" s="124"/>
      <c r="QSZ44"/>
      <c r="QTA44" s="124"/>
      <c r="QTB44"/>
      <c r="QTC44" s="124"/>
      <c r="QTD44"/>
      <c r="QTE44" s="124"/>
      <c r="QTF44"/>
      <c r="QTG44" s="124"/>
      <c r="QTH44"/>
      <c r="QTI44" s="124"/>
      <c r="QTJ44"/>
      <c r="QTK44" s="124"/>
      <c r="QTL44"/>
      <c r="QTM44" s="124"/>
      <c r="QTN44"/>
      <c r="QTO44" s="124"/>
      <c r="QTP44"/>
      <c r="QTQ44" s="124"/>
      <c r="QTR44"/>
      <c r="QTS44" s="124"/>
      <c r="QTT44"/>
      <c r="QTU44" s="124"/>
      <c r="QTV44"/>
      <c r="QTW44" s="124"/>
      <c r="QTX44"/>
      <c r="QTY44" s="124"/>
      <c r="QTZ44"/>
      <c r="QUA44" s="124"/>
      <c r="QUB44"/>
      <c r="QUC44" s="124"/>
      <c r="QUD44"/>
      <c r="QUE44" s="124"/>
      <c r="QUF44"/>
      <c r="QUG44" s="124"/>
      <c r="QUH44"/>
      <c r="QUI44" s="124"/>
      <c r="QUJ44"/>
      <c r="QUK44" s="124"/>
      <c r="QUL44"/>
      <c r="QUM44" s="124"/>
      <c r="QUN44"/>
      <c r="QUO44" s="124"/>
      <c r="QUP44"/>
      <c r="QUQ44" s="124"/>
      <c r="QUR44"/>
      <c r="QUS44" s="124"/>
      <c r="QUT44"/>
      <c r="QUU44" s="124"/>
      <c r="QUV44"/>
      <c r="QUW44" s="124"/>
      <c r="QUX44"/>
      <c r="QUY44" s="124"/>
      <c r="QUZ44"/>
      <c r="QVA44" s="124"/>
      <c r="QVB44"/>
      <c r="QVC44" s="124"/>
      <c r="QVD44"/>
      <c r="QVE44" s="124"/>
      <c r="QVF44"/>
      <c r="QVG44" s="124"/>
      <c r="QVH44"/>
      <c r="QVI44" s="124"/>
      <c r="QVJ44"/>
      <c r="QVK44" s="124"/>
      <c r="QVL44"/>
      <c r="QVM44" s="124"/>
      <c r="QVN44"/>
      <c r="QVO44" s="124"/>
      <c r="QVP44"/>
      <c r="QVQ44" s="124"/>
      <c r="QVR44"/>
      <c r="QVS44" s="124"/>
      <c r="QVT44"/>
      <c r="QVU44" s="124"/>
      <c r="QVV44"/>
      <c r="QVW44" s="124"/>
      <c r="QVX44"/>
      <c r="QVY44" s="124"/>
      <c r="QVZ44"/>
      <c r="QWA44" s="124"/>
      <c r="QWB44"/>
      <c r="QWC44" s="124"/>
      <c r="QWD44"/>
      <c r="QWE44" s="124"/>
      <c r="QWF44"/>
      <c r="QWG44" s="124"/>
      <c r="QWH44"/>
      <c r="QWI44" s="124"/>
      <c r="QWJ44"/>
      <c r="QWK44" s="124"/>
      <c r="QWL44"/>
      <c r="QWM44" s="124"/>
      <c r="QWN44"/>
      <c r="QWO44" s="124"/>
      <c r="QWP44"/>
      <c r="QWQ44" s="124"/>
      <c r="QWR44"/>
      <c r="QWS44" s="124"/>
      <c r="QWT44"/>
      <c r="QWU44" s="124"/>
      <c r="QWV44"/>
      <c r="QWW44" s="124"/>
      <c r="QWX44"/>
      <c r="QWY44" s="124"/>
      <c r="QWZ44"/>
      <c r="QXA44" s="124"/>
      <c r="QXB44"/>
      <c r="QXC44" s="124"/>
      <c r="QXD44"/>
      <c r="QXE44" s="124"/>
      <c r="QXF44"/>
      <c r="QXG44" s="124"/>
      <c r="QXH44"/>
      <c r="QXI44" s="124"/>
      <c r="QXJ44"/>
      <c r="QXK44" s="124"/>
      <c r="QXL44"/>
      <c r="QXM44" s="124"/>
      <c r="QXN44"/>
      <c r="QXO44" s="124"/>
      <c r="QXP44"/>
      <c r="QXQ44" s="124"/>
      <c r="QXR44"/>
      <c r="QXS44" s="124"/>
      <c r="QXT44"/>
      <c r="QXU44" s="124"/>
      <c r="QXV44"/>
      <c r="QXW44" s="124"/>
      <c r="QXX44"/>
      <c r="QXY44" s="124"/>
      <c r="QXZ44"/>
      <c r="QYA44" s="124"/>
      <c r="QYB44"/>
      <c r="QYC44" s="124"/>
      <c r="QYD44"/>
      <c r="QYE44" s="124"/>
      <c r="QYF44"/>
      <c r="QYG44" s="124"/>
      <c r="QYH44"/>
      <c r="QYI44" s="124"/>
      <c r="QYJ44"/>
      <c r="QYK44" s="124"/>
      <c r="QYL44"/>
      <c r="QYM44" s="124"/>
      <c r="QYN44"/>
      <c r="QYO44" s="124"/>
      <c r="QYP44"/>
      <c r="QYQ44" s="124"/>
      <c r="QYR44"/>
      <c r="QYS44" s="124"/>
      <c r="QYT44"/>
      <c r="QYU44" s="124"/>
      <c r="QYV44"/>
      <c r="QYW44" s="124"/>
      <c r="QYX44"/>
      <c r="QYY44" s="124"/>
      <c r="QYZ44"/>
      <c r="QZA44" s="124"/>
      <c r="QZB44"/>
      <c r="QZC44" s="124"/>
      <c r="QZD44"/>
      <c r="QZE44" s="124"/>
      <c r="QZF44"/>
      <c r="QZG44" s="124"/>
      <c r="QZH44"/>
      <c r="QZI44" s="124"/>
      <c r="QZJ44"/>
      <c r="QZK44" s="124"/>
      <c r="QZL44"/>
      <c r="QZM44" s="124"/>
      <c r="QZN44"/>
      <c r="QZO44" s="124"/>
      <c r="QZP44"/>
      <c r="QZQ44" s="124"/>
      <c r="QZR44"/>
      <c r="QZS44" s="124"/>
      <c r="QZT44"/>
      <c r="QZU44" s="124"/>
      <c r="QZV44"/>
      <c r="QZW44" s="124"/>
      <c r="QZX44"/>
      <c r="QZY44" s="124"/>
      <c r="QZZ44"/>
      <c r="RAA44" s="124"/>
      <c r="RAB44"/>
      <c r="RAC44" s="124"/>
      <c r="RAD44"/>
      <c r="RAE44" s="124"/>
      <c r="RAF44"/>
      <c r="RAG44" s="124"/>
      <c r="RAH44"/>
      <c r="RAI44" s="124"/>
      <c r="RAJ44"/>
      <c r="RAK44" s="124"/>
      <c r="RAL44"/>
      <c r="RAM44" s="124"/>
      <c r="RAN44"/>
      <c r="RAO44" s="124"/>
      <c r="RAP44"/>
      <c r="RAQ44" s="124"/>
      <c r="RAR44"/>
      <c r="RAS44" s="124"/>
      <c r="RAT44"/>
      <c r="RAU44" s="124"/>
      <c r="RAV44"/>
      <c r="RAW44" s="124"/>
      <c r="RAX44"/>
      <c r="RAY44" s="124"/>
      <c r="RAZ44"/>
      <c r="RBA44" s="124"/>
      <c r="RBB44"/>
      <c r="RBC44" s="124"/>
      <c r="RBD44"/>
      <c r="RBE44" s="124"/>
      <c r="RBF44"/>
      <c r="RBG44" s="124"/>
      <c r="RBH44"/>
      <c r="RBI44" s="124"/>
      <c r="RBJ44"/>
      <c r="RBK44" s="124"/>
      <c r="RBL44"/>
      <c r="RBM44" s="124"/>
      <c r="RBN44"/>
      <c r="RBO44" s="124"/>
      <c r="RBP44"/>
      <c r="RBQ44" s="124"/>
      <c r="RBR44"/>
      <c r="RBS44" s="124"/>
      <c r="RBT44"/>
      <c r="RBU44" s="124"/>
      <c r="RBV44"/>
      <c r="RBW44" s="124"/>
      <c r="RBX44"/>
      <c r="RBY44" s="124"/>
      <c r="RBZ44"/>
      <c r="RCA44" s="124"/>
      <c r="RCB44"/>
      <c r="RCC44" s="124"/>
      <c r="RCD44"/>
      <c r="RCE44" s="124"/>
      <c r="RCF44"/>
      <c r="RCG44" s="124"/>
      <c r="RCH44"/>
      <c r="RCI44" s="124"/>
      <c r="RCJ44"/>
      <c r="RCK44" s="124"/>
      <c r="RCL44"/>
      <c r="RCM44" s="124"/>
      <c r="RCN44"/>
      <c r="RCO44" s="124"/>
      <c r="RCP44"/>
      <c r="RCQ44" s="124"/>
      <c r="RCR44"/>
      <c r="RCS44" s="124"/>
      <c r="RCT44"/>
      <c r="RCU44" s="124"/>
      <c r="RCV44"/>
      <c r="RCW44" s="124"/>
      <c r="RCX44"/>
      <c r="RCY44" s="124"/>
      <c r="RCZ44"/>
      <c r="RDA44" s="124"/>
      <c r="RDB44"/>
      <c r="RDC44" s="124"/>
      <c r="RDD44"/>
      <c r="RDE44" s="124"/>
      <c r="RDF44"/>
      <c r="RDG44" s="124"/>
      <c r="RDH44"/>
      <c r="RDI44" s="124"/>
      <c r="RDJ44"/>
      <c r="RDK44" s="124"/>
      <c r="RDL44"/>
      <c r="RDM44" s="124"/>
      <c r="RDN44"/>
      <c r="RDO44" s="124"/>
      <c r="RDP44"/>
      <c r="RDQ44" s="124"/>
      <c r="RDR44"/>
      <c r="RDS44" s="124"/>
      <c r="RDT44"/>
      <c r="RDU44" s="124"/>
      <c r="RDV44"/>
      <c r="RDW44" s="124"/>
      <c r="RDX44"/>
      <c r="RDY44" s="124"/>
      <c r="RDZ44"/>
      <c r="REA44" s="124"/>
      <c r="REB44"/>
      <c r="REC44" s="124"/>
      <c r="RED44"/>
      <c r="REE44" s="124"/>
      <c r="REF44"/>
      <c r="REG44" s="124"/>
      <c r="REH44"/>
      <c r="REI44" s="124"/>
      <c r="REJ44"/>
      <c r="REK44" s="124"/>
      <c r="REL44"/>
      <c r="REM44" s="124"/>
      <c r="REN44"/>
      <c r="REO44" s="124"/>
      <c r="REP44"/>
      <c r="REQ44" s="124"/>
      <c r="RER44"/>
      <c r="RES44" s="124"/>
      <c r="RET44"/>
      <c r="REU44" s="124"/>
      <c r="REV44"/>
      <c r="REW44" s="124"/>
      <c r="REX44"/>
      <c r="REY44" s="124"/>
      <c r="REZ44"/>
      <c r="RFA44" s="124"/>
      <c r="RFB44"/>
      <c r="RFC44" s="124"/>
      <c r="RFD44"/>
      <c r="RFE44" s="124"/>
      <c r="RFF44"/>
      <c r="RFG44" s="124"/>
      <c r="RFH44"/>
      <c r="RFI44" s="124"/>
      <c r="RFJ44"/>
      <c r="RFK44" s="124"/>
      <c r="RFL44"/>
      <c r="RFM44" s="124"/>
      <c r="RFN44"/>
      <c r="RFO44" s="124"/>
      <c r="RFP44"/>
      <c r="RFQ44" s="124"/>
      <c r="RFR44"/>
      <c r="RFS44" s="124"/>
      <c r="RFT44"/>
      <c r="RFU44" s="124"/>
      <c r="RFV44"/>
      <c r="RFW44" s="124"/>
      <c r="RFX44"/>
      <c r="RFY44" s="124"/>
      <c r="RFZ44"/>
      <c r="RGA44" s="124"/>
      <c r="RGB44"/>
      <c r="RGC44" s="124"/>
      <c r="RGD44"/>
      <c r="RGE44" s="124"/>
      <c r="RGF44"/>
      <c r="RGG44" s="124"/>
      <c r="RGH44"/>
      <c r="RGI44" s="124"/>
      <c r="RGJ44"/>
      <c r="RGK44" s="124"/>
      <c r="RGL44"/>
      <c r="RGM44" s="124"/>
      <c r="RGN44"/>
      <c r="RGO44" s="124"/>
      <c r="RGP44"/>
      <c r="RGQ44" s="124"/>
      <c r="RGR44"/>
      <c r="RGS44" s="124"/>
      <c r="RGT44"/>
      <c r="RGU44" s="124"/>
      <c r="RGV44"/>
      <c r="RGW44" s="124"/>
      <c r="RGX44"/>
      <c r="RGY44" s="124"/>
      <c r="RGZ44"/>
      <c r="RHA44" s="124"/>
      <c r="RHB44"/>
      <c r="RHC44" s="124"/>
      <c r="RHD44"/>
      <c r="RHE44" s="124"/>
      <c r="RHF44"/>
      <c r="RHG44" s="124"/>
      <c r="RHH44"/>
      <c r="RHI44" s="124"/>
      <c r="RHJ44"/>
      <c r="RHK44" s="124"/>
      <c r="RHL44"/>
      <c r="RHM44" s="124"/>
      <c r="RHN44"/>
      <c r="RHO44" s="124"/>
      <c r="RHP44"/>
      <c r="RHQ44" s="124"/>
      <c r="RHR44"/>
      <c r="RHS44" s="124"/>
      <c r="RHT44"/>
      <c r="RHU44" s="124"/>
      <c r="RHV44"/>
      <c r="RHW44" s="124"/>
      <c r="RHX44"/>
      <c r="RHY44" s="124"/>
      <c r="RHZ44"/>
      <c r="RIA44" s="124"/>
      <c r="RIB44"/>
      <c r="RIC44" s="124"/>
      <c r="RID44"/>
      <c r="RIE44" s="124"/>
      <c r="RIF44"/>
      <c r="RIG44" s="124"/>
      <c r="RIH44"/>
      <c r="RII44" s="124"/>
      <c r="RIJ44"/>
      <c r="RIK44" s="124"/>
      <c r="RIL44"/>
      <c r="RIM44" s="124"/>
      <c r="RIN44"/>
      <c r="RIO44" s="124"/>
      <c r="RIP44"/>
      <c r="RIQ44" s="124"/>
      <c r="RIR44"/>
      <c r="RIS44" s="124"/>
      <c r="RIT44"/>
      <c r="RIU44" s="124"/>
      <c r="RIV44"/>
      <c r="RIW44" s="124"/>
      <c r="RIX44"/>
      <c r="RIY44" s="124"/>
      <c r="RIZ44"/>
      <c r="RJA44" s="124"/>
      <c r="RJB44"/>
      <c r="RJC44" s="124"/>
      <c r="RJD44"/>
      <c r="RJE44" s="124"/>
      <c r="RJF44"/>
      <c r="RJG44" s="124"/>
      <c r="RJH44"/>
      <c r="RJI44" s="124"/>
      <c r="RJJ44"/>
      <c r="RJK44" s="124"/>
      <c r="RJL44"/>
      <c r="RJM44" s="124"/>
      <c r="RJN44"/>
      <c r="RJO44" s="124"/>
      <c r="RJP44"/>
      <c r="RJQ44" s="124"/>
      <c r="RJR44"/>
      <c r="RJS44" s="124"/>
      <c r="RJT44"/>
      <c r="RJU44" s="124"/>
      <c r="RJV44"/>
      <c r="RJW44" s="124"/>
      <c r="RJX44"/>
      <c r="RJY44" s="124"/>
      <c r="RJZ44"/>
      <c r="RKA44" s="124"/>
      <c r="RKB44"/>
      <c r="RKC44" s="124"/>
      <c r="RKD44"/>
      <c r="RKE44" s="124"/>
      <c r="RKF44"/>
      <c r="RKG44" s="124"/>
      <c r="RKH44"/>
      <c r="RKI44" s="124"/>
      <c r="RKJ44"/>
      <c r="RKK44" s="124"/>
      <c r="RKL44"/>
      <c r="RKM44" s="124"/>
      <c r="RKN44"/>
      <c r="RKO44" s="124"/>
      <c r="RKP44"/>
      <c r="RKQ44" s="124"/>
      <c r="RKR44"/>
      <c r="RKS44" s="124"/>
      <c r="RKT44"/>
      <c r="RKU44" s="124"/>
      <c r="RKV44"/>
      <c r="RKW44" s="124"/>
      <c r="RKX44"/>
      <c r="RKY44" s="124"/>
      <c r="RKZ44"/>
      <c r="RLA44" s="124"/>
      <c r="RLB44"/>
      <c r="RLC44" s="124"/>
      <c r="RLD44"/>
      <c r="RLE44" s="124"/>
      <c r="RLF44"/>
      <c r="RLG44" s="124"/>
      <c r="RLH44"/>
      <c r="RLI44" s="124"/>
      <c r="RLJ44"/>
      <c r="RLK44" s="124"/>
      <c r="RLL44"/>
      <c r="RLM44" s="124"/>
      <c r="RLN44"/>
      <c r="RLO44" s="124"/>
      <c r="RLP44"/>
      <c r="RLQ44" s="124"/>
      <c r="RLR44"/>
      <c r="RLS44" s="124"/>
      <c r="RLT44"/>
      <c r="RLU44" s="124"/>
      <c r="RLV44"/>
      <c r="RLW44" s="124"/>
      <c r="RLX44"/>
      <c r="RLY44" s="124"/>
      <c r="RLZ44"/>
      <c r="RMA44" s="124"/>
      <c r="RMB44"/>
      <c r="RMC44" s="124"/>
      <c r="RMD44"/>
      <c r="RME44" s="124"/>
      <c r="RMF44"/>
      <c r="RMG44" s="124"/>
      <c r="RMH44"/>
      <c r="RMI44" s="124"/>
      <c r="RMJ44"/>
      <c r="RMK44" s="124"/>
      <c r="RML44"/>
      <c r="RMM44" s="124"/>
      <c r="RMN44"/>
      <c r="RMO44" s="124"/>
      <c r="RMP44"/>
      <c r="RMQ44" s="124"/>
      <c r="RMR44"/>
      <c r="RMS44" s="124"/>
      <c r="RMT44"/>
      <c r="RMU44" s="124"/>
      <c r="RMV44"/>
      <c r="RMW44" s="124"/>
      <c r="RMX44"/>
      <c r="RMY44" s="124"/>
      <c r="RMZ44"/>
      <c r="RNA44" s="124"/>
      <c r="RNB44"/>
      <c r="RNC44" s="124"/>
      <c r="RND44"/>
      <c r="RNE44" s="124"/>
      <c r="RNF44"/>
      <c r="RNG44" s="124"/>
      <c r="RNH44"/>
      <c r="RNI44" s="124"/>
      <c r="RNJ44"/>
      <c r="RNK44" s="124"/>
      <c r="RNL44"/>
      <c r="RNM44" s="124"/>
      <c r="RNN44"/>
      <c r="RNO44" s="124"/>
      <c r="RNP44"/>
      <c r="RNQ44" s="124"/>
      <c r="RNR44"/>
      <c r="RNS44" s="124"/>
      <c r="RNT44"/>
      <c r="RNU44" s="124"/>
      <c r="RNV44"/>
      <c r="RNW44" s="124"/>
      <c r="RNX44"/>
      <c r="RNY44" s="124"/>
      <c r="RNZ44"/>
      <c r="ROA44" s="124"/>
      <c r="ROB44"/>
      <c r="ROC44" s="124"/>
      <c r="ROD44"/>
      <c r="ROE44" s="124"/>
      <c r="ROF44"/>
      <c r="ROG44" s="124"/>
      <c r="ROH44"/>
      <c r="ROI44" s="124"/>
      <c r="ROJ44"/>
      <c r="ROK44" s="124"/>
      <c r="ROL44"/>
      <c r="ROM44" s="124"/>
      <c r="RON44"/>
      <c r="ROO44" s="124"/>
      <c r="ROP44"/>
      <c r="ROQ44" s="124"/>
      <c r="ROR44"/>
      <c r="ROS44" s="124"/>
      <c r="ROT44"/>
      <c r="ROU44" s="124"/>
      <c r="ROV44"/>
      <c r="ROW44" s="124"/>
      <c r="ROX44"/>
      <c r="ROY44" s="124"/>
      <c r="ROZ44"/>
      <c r="RPA44" s="124"/>
      <c r="RPB44"/>
      <c r="RPC44" s="124"/>
      <c r="RPD44"/>
      <c r="RPE44" s="124"/>
      <c r="RPF44"/>
      <c r="RPG44" s="124"/>
      <c r="RPH44"/>
      <c r="RPI44" s="124"/>
      <c r="RPJ44"/>
      <c r="RPK44" s="124"/>
      <c r="RPL44"/>
      <c r="RPM44" s="124"/>
      <c r="RPN44"/>
      <c r="RPO44" s="124"/>
      <c r="RPP44"/>
      <c r="RPQ44" s="124"/>
      <c r="RPR44"/>
      <c r="RPS44" s="124"/>
      <c r="RPT44"/>
      <c r="RPU44" s="124"/>
      <c r="RPV44"/>
      <c r="RPW44" s="124"/>
      <c r="RPX44"/>
      <c r="RPY44" s="124"/>
      <c r="RPZ44"/>
      <c r="RQA44" s="124"/>
      <c r="RQB44"/>
      <c r="RQC44" s="124"/>
      <c r="RQD44"/>
      <c r="RQE44" s="124"/>
      <c r="RQF44"/>
      <c r="RQG44" s="124"/>
      <c r="RQH44"/>
      <c r="RQI44" s="124"/>
      <c r="RQJ44"/>
      <c r="RQK44" s="124"/>
      <c r="RQL44"/>
      <c r="RQM44" s="124"/>
      <c r="RQN44"/>
      <c r="RQO44" s="124"/>
      <c r="RQP44"/>
      <c r="RQQ44" s="124"/>
      <c r="RQR44"/>
      <c r="RQS44" s="124"/>
      <c r="RQT44"/>
      <c r="RQU44" s="124"/>
      <c r="RQV44"/>
      <c r="RQW44" s="124"/>
      <c r="RQX44"/>
      <c r="RQY44" s="124"/>
      <c r="RQZ44"/>
      <c r="RRA44" s="124"/>
      <c r="RRB44"/>
      <c r="RRC44" s="124"/>
      <c r="RRD44"/>
      <c r="RRE44" s="124"/>
      <c r="RRF44"/>
      <c r="RRG44" s="124"/>
      <c r="RRH44"/>
      <c r="RRI44" s="124"/>
      <c r="RRJ44"/>
      <c r="RRK44" s="124"/>
      <c r="RRL44"/>
      <c r="RRM44" s="124"/>
      <c r="RRN44"/>
      <c r="RRO44" s="124"/>
      <c r="RRP44"/>
      <c r="RRQ44" s="124"/>
      <c r="RRR44"/>
      <c r="RRS44" s="124"/>
      <c r="RRT44"/>
      <c r="RRU44" s="124"/>
      <c r="RRV44"/>
      <c r="RRW44" s="124"/>
      <c r="RRX44"/>
      <c r="RRY44" s="124"/>
      <c r="RRZ44"/>
      <c r="RSA44" s="124"/>
      <c r="RSB44"/>
      <c r="RSC44" s="124"/>
      <c r="RSD44"/>
      <c r="RSE44" s="124"/>
      <c r="RSF44"/>
      <c r="RSG44" s="124"/>
      <c r="RSH44"/>
      <c r="RSI44" s="124"/>
      <c r="RSJ44"/>
      <c r="RSK44" s="124"/>
      <c r="RSL44"/>
      <c r="RSM44" s="124"/>
      <c r="RSN44"/>
      <c r="RSO44" s="124"/>
      <c r="RSP44"/>
      <c r="RSQ44" s="124"/>
      <c r="RSR44"/>
      <c r="RSS44" s="124"/>
      <c r="RST44"/>
      <c r="RSU44" s="124"/>
      <c r="RSV44"/>
      <c r="RSW44" s="124"/>
      <c r="RSX44"/>
      <c r="RSY44" s="124"/>
      <c r="RSZ44"/>
      <c r="RTA44" s="124"/>
      <c r="RTB44"/>
      <c r="RTC44" s="124"/>
      <c r="RTD44"/>
      <c r="RTE44" s="124"/>
      <c r="RTF44"/>
      <c r="RTG44" s="124"/>
      <c r="RTH44"/>
      <c r="RTI44" s="124"/>
      <c r="RTJ44"/>
      <c r="RTK44" s="124"/>
      <c r="RTL44"/>
      <c r="RTM44" s="124"/>
      <c r="RTN44"/>
      <c r="RTO44" s="124"/>
      <c r="RTP44"/>
      <c r="RTQ44" s="124"/>
      <c r="RTR44"/>
      <c r="RTS44" s="124"/>
      <c r="RTT44"/>
      <c r="RTU44" s="124"/>
      <c r="RTV44"/>
      <c r="RTW44" s="124"/>
      <c r="RTX44"/>
      <c r="RTY44" s="124"/>
      <c r="RTZ44"/>
      <c r="RUA44" s="124"/>
      <c r="RUB44"/>
      <c r="RUC44" s="124"/>
      <c r="RUD44"/>
      <c r="RUE44" s="124"/>
      <c r="RUF44"/>
      <c r="RUG44" s="124"/>
      <c r="RUH44"/>
      <c r="RUI44" s="124"/>
      <c r="RUJ44"/>
      <c r="RUK44" s="124"/>
      <c r="RUL44"/>
      <c r="RUM44" s="124"/>
      <c r="RUN44"/>
      <c r="RUO44" s="124"/>
      <c r="RUP44"/>
      <c r="RUQ44" s="124"/>
      <c r="RUR44"/>
      <c r="RUS44" s="124"/>
      <c r="RUT44"/>
      <c r="RUU44" s="124"/>
      <c r="RUV44"/>
      <c r="RUW44" s="124"/>
      <c r="RUX44"/>
      <c r="RUY44" s="124"/>
      <c r="RUZ44"/>
      <c r="RVA44" s="124"/>
      <c r="RVB44"/>
      <c r="RVC44" s="124"/>
      <c r="RVD44"/>
      <c r="RVE44" s="124"/>
      <c r="RVF44"/>
      <c r="RVG44" s="124"/>
      <c r="RVH44"/>
      <c r="RVI44" s="124"/>
      <c r="RVJ44"/>
      <c r="RVK44" s="124"/>
      <c r="RVL44"/>
      <c r="RVM44" s="124"/>
      <c r="RVN44"/>
      <c r="RVO44" s="124"/>
      <c r="RVP44"/>
      <c r="RVQ44" s="124"/>
      <c r="RVR44"/>
      <c r="RVS44" s="124"/>
      <c r="RVT44"/>
      <c r="RVU44" s="124"/>
      <c r="RVV44"/>
      <c r="RVW44" s="124"/>
      <c r="RVX44"/>
      <c r="RVY44" s="124"/>
      <c r="RVZ44"/>
      <c r="RWA44" s="124"/>
      <c r="RWB44"/>
      <c r="RWC44" s="124"/>
      <c r="RWD44"/>
      <c r="RWE44" s="124"/>
      <c r="RWF44"/>
      <c r="RWG44" s="124"/>
      <c r="RWH44"/>
      <c r="RWI44" s="124"/>
      <c r="RWJ44"/>
      <c r="RWK44" s="124"/>
      <c r="RWL44"/>
      <c r="RWM44" s="124"/>
      <c r="RWN44"/>
      <c r="RWO44" s="124"/>
      <c r="RWP44"/>
      <c r="RWQ44" s="124"/>
      <c r="RWR44"/>
      <c r="RWS44" s="124"/>
      <c r="RWT44"/>
      <c r="RWU44" s="124"/>
      <c r="RWV44"/>
      <c r="RWW44" s="124"/>
      <c r="RWX44"/>
      <c r="RWY44" s="124"/>
      <c r="RWZ44"/>
      <c r="RXA44" s="124"/>
      <c r="RXB44"/>
      <c r="RXC44" s="124"/>
      <c r="RXD44"/>
      <c r="RXE44" s="124"/>
      <c r="RXF44"/>
      <c r="RXG44" s="124"/>
      <c r="RXH44"/>
      <c r="RXI44" s="124"/>
      <c r="RXJ44"/>
      <c r="RXK44" s="124"/>
      <c r="RXL44"/>
      <c r="RXM44" s="124"/>
      <c r="RXN44"/>
      <c r="RXO44" s="124"/>
      <c r="RXP44"/>
      <c r="RXQ44" s="124"/>
      <c r="RXR44"/>
      <c r="RXS44" s="124"/>
      <c r="RXT44"/>
      <c r="RXU44" s="124"/>
      <c r="RXV44"/>
      <c r="RXW44" s="124"/>
      <c r="RXX44"/>
      <c r="RXY44" s="124"/>
      <c r="RXZ44"/>
      <c r="RYA44" s="124"/>
      <c r="RYB44"/>
      <c r="RYC44" s="124"/>
      <c r="RYD44"/>
      <c r="RYE44" s="124"/>
      <c r="RYF44"/>
      <c r="RYG44" s="124"/>
      <c r="RYH44"/>
      <c r="RYI44" s="124"/>
      <c r="RYJ44"/>
      <c r="RYK44" s="124"/>
      <c r="RYL44"/>
      <c r="RYM44" s="124"/>
      <c r="RYN44"/>
      <c r="RYO44" s="124"/>
      <c r="RYP44"/>
      <c r="RYQ44" s="124"/>
      <c r="RYR44"/>
      <c r="RYS44" s="124"/>
      <c r="RYT44"/>
      <c r="RYU44" s="124"/>
      <c r="RYV44"/>
      <c r="RYW44" s="124"/>
      <c r="RYX44"/>
      <c r="RYY44" s="124"/>
      <c r="RYZ44"/>
      <c r="RZA44" s="124"/>
      <c r="RZB44"/>
      <c r="RZC44" s="124"/>
      <c r="RZD44"/>
      <c r="RZE44" s="124"/>
      <c r="RZF44"/>
      <c r="RZG44" s="124"/>
      <c r="RZH44"/>
      <c r="RZI44" s="124"/>
      <c r="RZJ44"/>
      <c r="RZK44" s="124"/>
      <c r="RZL44"/>
      <c r="RZM44" s="124"/>
      <c r="RZN44"/>
      <c r="RZO44" s="124"/>
      <c r="RZP44"/>
      <c r="RZQ44" s="124"/>
      <c r="RZR44"/>
      <c r="RZS44" s="124"/>
      <c r="RZT44"/>
      <c r="RZU44" s="124"/>
      <c r="RZV44"/>
      <c r="RZW44" s="124"/>
      <c r="RZX44"/>
      <c r="RZY44" s="124"/>
      <c r="RZZ44"/>
      <c r="SAA44" s="124"/>
      <c r="SAB44"/>
      <c r="SAC44" s="124"/>
      <c r="SAD44"/>
      <c r="SAE44" s="124"/>
      <c r="SAF44"/>
      <c r="SAG44" s="124"/>
      <c r="SAH44"/>
      <c r="SAI44" s="124"/>
      <c r="SAJ44"/>
      <c r="SAK44" s="124"/>
      <c r="SAL44"/>
      <c r="SAM44" s="124"/>
      <c r="SAN44"/>
      <c r="SAO44" s="124"/>
      <c r="SAP44"/>
      <c r="SAQ44" s="124"/>
      <c r="SAR44"/>
      <c r="SAS44" s="124"/>
      <c r="SAT44"/>
      <c r="SAU44" s="124"/>
      <c r="SAV44"/>
      <c r="SAW44" s="124"/>
      <c r="SAX44"/>
      <c r="SAY44" s="124"/>
      <c r="SAZ44"/>
      <c r="SBA44" s="124"/>
      <c r="SBB44"/>
      <c r="SBC44" s="124"/>
      <c r="SBD44"/>
      <c r="SBE44" s="124"/>
      <c r="SBF44"/>
      <c r="SBG44" s="124"/>
      <c r="SBH44"/>
      <c r="SBI44" s="124"/>
      <c r="SBJ44"/>
      <c r="SBK44" s="124"/>
      <c r="SBL44"/>
      <c r="SBM44" s="124"/>
      <c r="SBN44"/>
      <c r="SBO44" s="124"/>
      <c r="SBP44"/>
      <c r="SBQ44" s="124"/>
      <c r="SBR44"/>
      <c r="SBS44" s="124"/>
      <c r="SBT44"/>
      <c r="SBU44" s="124"/>
      <c r="SBV44"/>
      <c r="SBW44" s="124"/>
      <c r="SBX44"/>
      <c r="SBY44" s="124"/>
      <c r="SBZ44"/>
      <c r="SCA44" s="124"/>
      <c r="SCB44"/>
      <c r="SCC44" s="124"/>
      <c r="SCD44"/>
      <c r="SCE44" s="124"/>
      <c r="SCF44"/>
      <c r="SCG44" s="124"/>
      <c r="SCH44"/>
      <c r="SCI44" s="124"/>
      <c r="SCJ44"/>
      <c r="SCK44" s="124"/>
      <c r="SCL44"/>
      <c r="SCM44" s="124"/>
      <c r="SCN44"/>
      <c r="SCO44" s="124"/>
      <c r="SCP44"/>
      <c r="SCQ44" s="124"/>
      <c r="SCR44"/>
      <c r="SCS44" s="124"/>
      <c r="SCT44"/>
      <c r="SCU44" s="124"/>
      <c r="SCV44"/>
      <c r="SCW44" s="124"/>
      <c r="SCX44"/>
      <c r="SCY44" s="124"/>
      <c r="SCZ44"/>
      <c r="SDA44" s="124"/>
      <c r="SDB44"/>
      <c r="SDC44" s="124"/>
      <c r="SDD44"/>
      <c r="SDE44" s="124"/>
      <c r="SDF44"/>
      <c r="SDG44" s="124"/>
      <c r="SDH44"/>
      <c r="SDI44" s="124"/>
      <c r="SDJ44"/>
      <c r="SDK44" s="124"/>
      <c r="SDL44"/>
      <c r="SDM44" s="124"/>
      <c r="SDN44"/>
      <c r="SDO44" s="124"/>
      <c r="SDP44"/>
      <c r="SDQ44" s="124"/>
      <c r="SDR44"/>
      <c r="SDS44" s="124"/>
      <c r="SDT44"/>
      <c r="SDU44" s="124"/>
      <c r="SDV44"/>
      <c r="SDW44" s="124"/>
      <c r="SDX44"/>
      <c r="SDY44" s="124"/>
      <c r="SDZ44"/>
      <c r="SEA44" s="124"/>
      <c r="SEB44"/>
      <c r="SEC44" s="124"/>
      <c r="SED44"/>
      <c r="SEE44" s="124"/>
      <c r="SEF44"/>
      <c r="SEG44" s="124"/>
      <c r="SEH44"/>
      <c r="SEI44" s="124"/>
      <c r="SEJ44"/>
      <c r="SEK44" s="124"/>
      <c r="SEL44"/>
      <c r="SEM44" s="124"/>
      <c r="SEN44"/>
      <c r="SEO44" s="124"/>
      <c r="SEP44"/>
      <c r="SEQ44" s="124"/>
      <c r="SER44"/>
      <c r="SES44" s="124"/>
      <c r="SET44"/>
      <c r="SEU44" s="124"/>
      <c r="SEV44"/>
      <c r="SEW44" s="124"/>
      <c r="SEX44"/>
      <c r="SEY44" s="124"/>
      <c r="SEZ44"/>
      <c r="SFA44" s="124"/>
      <c r="SFB44"/>
      <c r="SFC44" s="124"/>
      <c r="SFD44"/>
      <c r="SFE44" s="124"/>
      <c r="SFF44"/>
      <c r="SFG44" s="124"/>
      <c r="SFH44"/>
      <c r="SFI44" s="124"/>
      <c r="SFJ44"/>
      <c r="SFK44" s="124"/>
      <c r="SFL44"/>
      <c r="SFM44" s="124"/>
      <c r="SFN44"/>
      <c r="SFO44" s="124"/>
      <c r="SFP44"/>
      <c r="SFQ44" s="124"/>
      <c r="SFR44"/>
      <c r="SFS44" s="124"/>
      <c r="SFT44"/>
      <c r="SFU44" s="124"/>
      <c r="SFV44"/>
      <c r="SFW44" s="124"/>
      <c r="SFX44"/>
      <c r="SFY44" s="124"/>
      <c r="SFZ44"/>
      <c r="SGA44" s="124"/>
      <c r="SGB44"/>
      <c r="SGC44" s="124"/>
      <c r="SGD44"/>
      <c r="SGE44" s="124"/>
      <c r="SGF44"/>
      <c r="SGG44" s="124"/>
      <c r="SGH44"/>
      <c r="SGI44" s="124"/>
      <c r="SGJ44"/>
      <c r="SGK44" s="124"/>
      <c r="SGL44"/>
      <c r="SGM44" s="124"/>
      <c r="SGN44"/>
      <c r="SGO44" s="124"/>
      <c r="SGP44"/>
      <c r="SGQ44" s="124"/>
      <c r="SGR44"/>
      <c r="SGS44" s="124"/>
      <c r="SGT44"/>
      <c r="SGU44" s="124"/>
      <c r="SGV44"/>
      <c r="SGW44" s="124"/>
      <c r="SGX44"/>
      <c r="SGY44" s="124"/>
      <c r="SGZ44"/>
      <c r="SHA44" s="124"/>
      <c r="SHB44"/>
      <c r="SHC44" s="124"/>
      <c r="SHD44"/>
      <c r="SHE44" s="124"/>
      <c r="SHF44"/>
      <c r="SHG44" s="124"/>
      <c r="SHH44"/>
      <c r="SHI44" s="124"/>
      <c r="SHJ44"/>
      <c r="SHK44" s="124"/>
      <c r="SHL44"/>
      <c r="SHM44" s="124"/>
      <c r="SHN44"/>
      <c r="SHO44" s="124"/>
      <c r="SHP44"/>
      <c r="SHQ44" s="124"/>
      <c r="SHR44"/>
      <c r="SHS44" s="124"/>
      <c r="SHT44"/>
      <c r="SHU44" s="124"/>
      <c r="SHV44"/>
      <c r="SHW44" s="124"/>
      <c r="SHX44"/>
      <c r="SHY44" s="124"/>
      <c r="SHZ44"/>
      <c r="SIA44" s="124"/>
      <c r="SIB44"/>
      <c r="SIC44" s="124"/>
      <c r="SID44"/>
      <c r="SIE44" s="124"/>
      <c r="SIF44"/>
      <c r="SIG44" s="124"/>
      <c r="SIH44"/>
      <c r="SII44" s="124"/>
      <c r="SIJ44"/>
      <c r="SIK44" s="124"/>
      <c r="SIL44"/>
      <c r="SIM44" s="124"/>
      <c r="SIN44"/>
      <c r="SIO44" s="124"/>
      <c r="SIP44"/>
      <c r="SIQ44" s="124"/>
      <c r="SIR44"/>
      <c r="SIS44" s="124"/>
      <c r="SIT44"/>
      <c r="SIU44" s="124"/>
      <c r="SIV44"/>
      <c r="SIW44" s="124"/>
      <c r="SIX44"/>
      <c r="SIY44" s="124"/>
      <c r="SIZ44"/>
      <c r="SJA44" s="124"/>
      <c r="SJB44"/>
      <c r="SJC44" s="124"/>
      <c r="SJD44"/>
      <c r="SJE44" s="124"/>
      <c r="SJF44"/>
      <c r="SJG44" s="124"/>
      <c r="SJH44"/>
      <c r="SJI44" s="124"/>
      <c r="SJJ44"/>
      <c r="SJK44" s="124"/>
      <c r="SJL44"/>
      <c r="SJM44" s="124"/>
      <c r="SJN44"/>
      <c r="SJO44" s="124"/>
      <c r="SJP44"/>
      <c r="SJQ44" s="124"/>
      <c r="SJR44"/>
      <c r="SJS44" s="124"/>
      <c r="SJT44"/>
      <c r="SJU44" s="124"/>
      <c r="SJV44"/>
      <c r="SJW44" s="124"/>
      <c r="SJX44"/>
      <c r="SJY44" s="124"/>
      <c r="SJZ44"/>
      <c r="SKA44" s="124"/>
      <c r="SKB44"/>
      <c r="SKC44" s="124"/>
      <c r="SKD44"/>
      <c r="SKE44" s="124"/>
      <c r="SKF44"/>
      <c r="SKG44" s="124"/>
      <c r="SKH44"/>
      <c r="SKI44" s="124"/>
      <c r="SKJ44"/>
      <c r="SKK44" s="124"/>
      <c r="SKL44"/>
      <c r="SKM44" s="124"/>
      <c r="SKN44"/>
      <c r="SKO44" s="124"/>
      <c r="SKP44"/>
      <c r="SKQ44" s="124"/>
      <c r="SKR44"/>
      <c r="SKS44" s="124"/>
      <c r="SKT44"/>
      <c r="SKU44" s="124"/>
      <c r="SKV44"/>
      <c r="SKW44" s="124"/>
      <c r="SKX44"/>
      <c r="SKY44" s="124"/>
      <c r="SKZ44"/>
      <c r="SLA44" s="124"/>
      <c r="SLB44"/>
      <c r="SLC44" s="124"/>
      <c r="SLD44"/>
      <c r="SLE44" s="124"/>
      <c r="SLF44"/>
      <c r="SLG44" s="124"/>
      <c r="SLH44"/>
      <c r="SLI44" s="124"/>
      <c r="SLJ44"/>
      <c r="SLK44" s="124"/>
      <c r="SLL44"/>
      <c r="SLM44" s="124"/>
      <c r="SLN44"/>
      <c r="SLO44" s="124"/>
      <c r="SLP44"/>
      <c r="SLQ44" s="124"/>
      <c r="SLR44"/>
      <c r="SLS44" s="124"/>
      <c r="SLT44"/>
      <c r="SLU44" s="124"/>
      <c r="SLV44"/>
      <c r="SLW44" s="124"/>
      <c r="SLX44"/>
      <c r="SLY44" s="124"/>
      <c r="SLZ44"/>
      <c r="SMA44" s="124"/>
      <c r="SMB44"/>
      <c r="SMC44" s="124"/>
      <c r="SMD44"/>
      <c r="SME44" s="124"/>
      <c r="SMF44"/>
      <c r="SMG44" s="124"/>
      <c r="SMH44"/>
      <c r="SMI44" s="124"/>
      <c r="SMJ44"/>
      <c r="SMK44" s="124"/>
      <c r="SML44"/>
      <c r="SMM44" s="124"/>
      <c r="SMN44"/>
      <c r="SMO44" s="124"/>
      <c r="SMP44"/>
      <c r="SMQ44" s="124"/>
      <c r="SMR44"/>
      <c r="SMS44" s="124"/>
      <c r="SMT44"/>
      <c r="SMU44" s="124"/>
      <c r="SMV44"/>
      <c r="SMW44" s="124"/>
      <c r="SMX44"/>
      <c r="SMY44" s="124"/>
      <c r="SMZ44"/>
      <c r="SNA44" s="124"/>
      <c r="SNB44"/>
      <c r="SNC44" s="124"/>
      <c r="SND44"/>
      <c r="SNE44" s="124"/>
      <c r="SNF44"/>
      <c r="SNG44" s="124"/>
      <c r="SNH44"/>
      <c r="SNI44" s="124"/>
      <c r="SNJ44"/>
      <c r="SNK44" s="124"/>
      <c r="SNL44"/>
      <c r="SNM44" s="124"/>
      <c r="SNN44"/>
      <c r="SNO44" s="124"/>
      <c r="SNP44"/>
      <c r="SNQ44" s="124"/>
      <c r="SNR44"/>
      <c r="SNS44" s="124"/>
      <c r="SNT44"/>
      <c r="SNU44" s="124"/>
      <c r="SNV44"/>
      <c r="SNW44" s="124"/>
      <c r="SNX44"/>
      <c r="SNY44" s="124"/>
      <c r="SNZ44"/>
      <c r="SOA44" s="124"/>
      <c r="SOB44"/>
      <c r="SOC44" s="124"/>
      <c r="SOD44"/>
      <c r="SOE44" s="124"/>
      <c r="SOF44"/>
      <c r="SOG44" s="124"/>
      <c r="SOH44"/>
      <c r="SOI44" s="124"/>
      <c r="SOJ44"/>
      <c r="SOK44" s="124"/>
      <c r="SOL44"/>
      <c r="SOM44" s="124"/>
      <c r="SON44"/>
      <c r="SOO44" s="124"/>
      <c r="SOP44"/>
      <c r="SOQ44" s="124"/>
      <c r="SOR44"/>
      <c r="SOS44" s="124"/>
      <c r="SOT44"/>
      <c r="SOU44" s="124"/>
      <c r="SOV44"/>
      <c r="SOW44" s="124"/>
      <c r="SOX44"/>
      <c r="SOY44" s="124"/>
      <c r="SOZ44"/>
      <c r="SPA44" s="124"/>
      <c r="SPB44"/>
      <c r="SPC44" s="124"/>
      <c r="SPD44"/>
      <c r="SPE44" s="124"/>
      <c r="SPF44"/>
      <c r="SPG44" s="124"/>
      <c r="SPH44"/>
      <c r="SPI44" s="124"/>
      <c r="SPJ44"/>
      <c r="SPK44" s="124"/>
      <c r="SPL44"/>
      <c r="SPM44" s="124"/>
      <c r="SPN44"/>
      <c r="SPO44" s="124"/>
      <c r="SPP44"/>
      <c r="SPQ44" s="124"/>
      <c r="SPR44"/>
      <c r="SPS44" s="124"/>
      <c r="SPT44"/>
      <c r="SPU44" s="124"/>
      <c r="SPV44"/>
      <c r="SPW44" s="124"/>
      <c r="SPX44"/>
      <c r="SPY44" s="124"/>
      <c r="SPZ44"/>
      <c r="SQA44" s="124"/>
      <c r="SQB44"/>
      <c r="SQC44" s="124"/>
      <c r="SQD44"/>
      <c r="SQE44" s="124"/>
      <c r="SQF44"/>
      <c r="SQG44" s="124"/>
      <c r="SQH44"/>
      <c r="SQI44" s="124"/>
      <c r="SQJ44"/>
      <c r="SQK44" s="124"/>
      <c r="SQL44"/>
      <c r="SQM44" s="124"/>
      <c r="SQN44"/>
      <c r="SQO44" s="124"/>
      <c r="SQP44"/>
      <c r="SQQ44" s="124"/>
      <c r="SQR44"/>
      <c r="SQS44" s="124"/>
      <c r="SQT44"/>
      <c r="SQU44" s="124"/>
      <c r="SQV44"/>
      <c r="SQW44" s="124"/>
      <c r="SQX44"/>
      <c r="SQY44" s="124"/>
      <c r="SQZ44"/>
      <c r="SRA44" s="124"/>
      <c r="SRB44"/>
      <c r="SRC44" s="124"/>
      <c r="SRD44"/>
      <c r="SRE44" s="124"/>
      <c r="SRF44"/>
      <c r="SRG44" s="124"/>
      <c r="SRH44"/>
      <c r="SRI44" s="124"/>
      <c r="SRJ44"/>
      <c r="SRK44" s="124"/>
      <c r="SRL44"/>
      <c r="SRM44" s="124"/>
      <c r="SRN44"/>
      <c r="SRO44" s="124"/>
      <c r="SRP44"/>
      <c r="SRQ44" s="124"/>
      <c r="SRR44"/>
      <c r="SRS44" s="124"/>
      <c r="SRT44"/>
      <c r="SRU44" s="124"/>
      <c r="SRV44"/>
      <c r="SRW44" s="124"/>
      <c r="SRX44"/>
      <c r="SRY44" s="124"/>
      <c r="SRZ44"/>
      <c r="SSA44" s="124"/>
      <c r="SSB44"/>
      <c r="SSC44" s="124"/>
      <c r="SSD44"/>
      <c r="SSE44" s="124"/>
      <c r="SSF44"/>
      <c r="SSG44" s="124"/>
      <c r="SSH44"/>
      <c r="SSI44" s="124"/>
      <c r="SSJ44"/>
      <c r="SSK44" s="124"/>
      <c r="SSL44"/>
      <c r="SSM44" s="124"/>
      <c r="SSN44"/>
      <c r="SSO44" s="124"/>
      <c r="SSP44"/>
      <c r="SSQ44" s="124"/>
      <c r="SSR44"/>
      <c r="SSS44" s="124"/>
      <c r="SST44"/>
      <c r="SSU44" s="124"/>
      <c r="SSV44"/>
      <c r="SSW44" s="124"/>
      <c r="SSX44"/>
      <c r="SSY44" s="124"/>
      <c r="SSZ44"/>
      <c r="STA44" s="124"/>
      <c r="STB44"/>
      <c r="STC44" s="124"/>
      <c r="STD44"/>
      <c r="STE44" s="124"/>
      <c r="STF44"/>
      <c r="STG44" s="124"/>
      <c r="STH44"/>
      <c r="STI44" s="124"/>
      <c r="STJ44"/>
      <c r="STK44" s="124"/>
      <c r="STL44"/>
      <c r="STM44" s="124"/>
      <c r="STN44"/>
      <c r="STO44" s="124"/>
      <c r="STP44"/>
      <c r="STQ44" s="124"/>
      <c r="STR44"/>
      <c r="STS44" s="124"/>
      <c r="STT44"/>
      <c r="STU44" s="124"/>
      <c r="STV44"/>
      <c r="STW44" s="124"/>
      <c r="STX44"/>
      <c r="STY44" s="124"/>
      <c r="STZ44"/>
      <c r="SUA44" s="124"/>
      <c r="SUB44"/>
      <c r="SUC44" s="124"/>
      <c r="SUD44"/>
      <c r="SUE44" s="124"/>
      <c r="SUF44"/>
      <c r="SUG44" s="124"/>
      <c r="SUH44"/>
      <c r="SUI44" s="124"/>
      <c r="SUJ44"/>
      <c r="SUK44" s="124"/>
      <c r="SUL44"/>
      <c r="SUM44" s="124"/>
      <c r="SUN44"/>
      <c r="SUO44" s="124"/>
      <c r="SUP44"/>
      <c r="SUQ44" s="124"/>
      <c r="SUR44"/>
      <c r="SUS44" s="124"/>
      <c r="SUT44"/>
      <c r="SUU44" s="124"/>
      <c r="SUV44"/>
      <c r="SUW44" s="124"/>
      <c r="SUX44"/>
      <c r="SUY44" s="124"/>
      <c r="SUZ44"/>
      <c r="SVA44" s="124"/>
      <c r="SVB44"/>
      <c r="SVC44" s="124"/>
      <c r="SVD44"/>
      <c r="SVE44" s="124"/>
      <c r="SVF44"/>
      <c r="SVG44" s="124"/>
      <c r="SVH44"/>
      <c r="SVI44" s="124"/>
      <c r="SVJ44"/>
      <c r="SVK44" s="124"/>
      <c r="SVL44"/>
      <c r="SVM44" s="124"/>
      <c r="SVN44"/>
      <c r="SVO44" s="124"/>
      <c r="SVP44"/>
      <c r="SVQ44" s="124"/>
      <c r="SVR44"/>
      <c r="SVS44" s="124"/>
      <c r="SVT44"/>
      <c r="SVU44" s="124"/>
      <c r="SVV44"/>
      <c r="SVW44" s="124"/>
      <c r="SVX44"/>
      <c r="SVY44" s="124"/>
      <c r="SVZ44"/>
      <c r="SWA44" s="124"/>
      <c r="SWB44"/>
      <c r="SWC44" s="124"/>
      <c r="SWD44"/>
      <c r="SWE44" s="124"/>
      <c r="SWF44"/>
      <c r="SWG44" s="124"/>
      <c r="SWH44"/>
      <c r="SWI44" s="124"/>
      <c r="SWJ44"/>
      <c r="SWK44" s="124"/>
      <c r="SWL44"/>
      <c r="SWM44" s="124"/>
      <c r="SWN44"/>
      <c r="SWO44" s="124"/>
      <c r="SWP44"/>
      <c r="SWQ44" s="124"/>
      <c r="SWR44"/>
      <c r="SWS44" s="124"/>
      <c r="SWT44"/>
      <c r="SWU44" s="124"/>
      <c r="SWV44"/>
      <c r="SWW44" s="124"/>
      <c r="SWX44"/>
      <c r="SWY44" s="124"/>
      <c r="SWZ44"/>
      <c r="SXA44" s="124"/>
      <c r="SXB44"/>
      <c r="SXC44" s="124"/>
      <c r="SXD44"/>
      <c r="SXE44" s="124"/>
      <c r="SXF44"/>
      <c r="SXG44" s="124"/>
      <c r="SXH44"/>
      <c r="SXI44" s="124"/>
      <c r="SXJ44"/>
      <c r="SXK44" s="124"/>
      <c r="SXL44"/>
      <c r="SXM44" s="124"/>
      <c r="SXN44"/>
      <c r="SXO44" s="124"/>
      <c r="SXP44"/>
      <c r="SXQ44" s="124"/>
      <c r="SXR44"/>
      <c r="SXS44" s="124"/>
      <c r="SXT44"/>
      <c r="SXU44" s="124"/>
      <c r="SXV44"/>
      <c r="SXW44" s="124"/>
      <c r="SXX44"/>
      <c r="SXY44" s="124"/>
      <c r="SXZ44"/>
      <c r="SYA44" s="124"/>
      <c r="SYB44"/>
      <c r="SYC44" s="124"/>
      <c r="SYD44"/>
      <c r="SYE44" s="124"/>
      <c r="SYF44"/>
      <c r="SYG44" s="124"/>
      <c r="SYH44"/>
      <c r="SYI44" s="124"/>
      <c r="SYJ44"/>
      <c r="SYK44" s="124"/>
      <c r="SYL44"/>
      <c r="SYM44" s="124"/>
      <c r="SYN44"/>
      <c r="SYO44" s="124"/>
      <c r="SYP44"/>
      <c r="SYQ44" s="124"/>
      <c r="SYR44"/>
      <c r="SYS44" s="124"/>
      <c r="SYT44"/>
      <c r="SYU44" s="124"/>
      <c r="SYV44"/>
      <c r="SYW44" s="124"/>
      <c r="SYX44"/>
      <c r="SYY44" s="124"/>
      <c r="SYZ44"/>
      <c r="SZA44" s="124"/>
      <c r="SZB44"/>
      <c r="SZC44" s="124"/>
      <c r="SZD44"/>
      <c r="SZE44" s="124"/>
      <c r="SZF44"/>
      <c r="SZG44" s="124"/>
      <c r="SZH44"/>
      <c r="SZI44" s="124"/>
      <c r="SZJ44"/>
      <c r="SZK44" s="124"/>
      <c r="SZL44"/>
      <c r="SZM44" s="124"/>
      <c r="SZN44"/>
      <c r="SZO44" s="124"/>
      <c r="SZP44"/>
      <c r="SZQ44" s="124"/>
      <c r="SZR44"/>
      <c r="SZS44" s="124"/>
      <c r="SZT44"/>
      <c r="SZU44" s="124"/>
      <c r="SZV44"/>
      <c r="SZW44" s="124"/>
      <c r="SZX44"/>
      <c r="SZY44" s="124"/>
      <c r="SZZ44"/>
      <c r="TAA44" s="124"/>
      <c r="TAB44"/>
      <c r="TAC44" s="124"/>
      <c r="TAD44"/>
      <c r="TAE44" s="124"/>
      <c r="TAF44"/>
      <c r="TAG44" s="124"/>
      <c r="TAH44"/>
      <c r="TAI44" s="124"/>
      <c r="TAJ44"/>
      <c r="TAK44" s="124"/>
      <c r="TAL44"/>
      <c r="TAM44" s="124"/>
      <c r="TAN44"/>
      <c r="TAO44" s="124"/>
      <c r="TAP44"/>
      <c r="TAQ44" s="124"/>
      <c r="TAR44"/>
      <c r="TAS44" s="124"/>
      <c r="TAT44"/>
      <c r="TAU44" s="124"/>
      <c r="TAV44"/>
      <c r="TAW44" s="124"/>
      <c r="TAX44"/>
      <c r="TAY44" s="124"/>
      <c r="TAZ44"/>
      <c r="TBA44" s="124"/>
      <c r="TBB44"/>
      <c r="TBC44" s="124"/>
      <c r="TBD44"/>
      <c r="TBE44" s="124"/>
      <c r="TBF44"/>
      <c r="TBG44" s="124"/>
      <c r="TBH44"/>
      <c r="TBI44" s="124"/>
      <c r="TBJ44"/>
      <c r="TBK44" s="124"/>
      <c r="TBL44"/>
      <c r="TBM44" s="124"/>
      <c r="TBN44"/>
      <c r="TBO44" s="124"/>
      <c r="TBP44"/>
      <c r="TBQ44" s="124"/>
      <c r="TBR44"/>
      <c r="TBS44" s="124"/>
      <c r="TBT44"/>
      <c r="TBU44" s="124"/>
      <c r="TBV44"/>
      <c r="TBW44" s="124"/>
      <c r="TBX44"/>
      <c r="TBY44" s="124"/>
      <c r="TBZ44"/>
      <c r="TCA44" s="124"/>
      <c r="TCB44"/>
      <c r="TCC44" s="124"/>
      <c r="TCD44"/>
      <c r="TCE44" s="124"/>
      <c r="TCF44"/>
      <c r="TCG44" s="124"/>
      <c r="TCH44"/>
      <c r="TCI44" s="124"/>
      <c r="TCJ44"/>
      <c r="TCK44" s="124"/>
      <c r="TCL44"/>
      <c r="TCM44" s="124"/>
      <c r="TCN44"/>
      <c r="TCO44" s="124"/>
      <c r="TCP44"/>
      <c r="TCQ44" s="124"/>
      <c r="TCR44"/>
      <c r="TCS44" s="124"/>
      <c r="TCT44"/>
      <c r="TCU44" s="124"/>
      <c r="TCV44"/>
      <c r="TCW44" s="124"/>
      <c r="TCX44"/>
      <c r="TCY44" s="124"/>
      <c r="TCZ44"/>
      <c r="TDA44" s="124"/>
      <c r="TDB44"/>
      <c r="TDC44" s="124"/>
      <c r="TDD44"/>
      <c r="TDE44" s="124"/>
      <c r="TDF44"/>
      <c r="TDG44" s="124"/>
      <c r="TDH44"/>
      <c r="TDI44" s="124"/>
      <c r="TDJ44"/>
      <c r="TDK44" s="124"/>
      <c r="TDL44"/>
      <c r="TDM44" s="124"/>
      <c r="TDN44"/>
      <c r="TDO44" s="124"/>
      <c r="TDP44"/>
      <c r="TDQ44" s="124"/>
      <c r="TDR44"/>
      <c r="TDS44" s="124"/>
      <c r="TDT44"/>
      <c r="TDU44" s="124"/>
      <c r="TDV44"/>
      <c r="TDW44" s="124"/>
      <c r="TDX44"/>
      <c r="TDY44" s="124"/>
      <c r="TDZ44"/>
      <c r="TEA44" s="124"/>
      <c r="TEB44"/>
      <c r="TEC44" s="124"/>
      <c r="TED44"/>
      <c r="TEE44" s="124"/>
      <c r="TEF44"/>
      <c r="TEG44" s="124"/>
      <c r="TEH44"/>
      <c r="TEI44" s="124"/>
      <c r="TEJ44"/>
      <c r="TEK44" s="124"/>
      <c r="TEL44"/>
      <c r="TEM44" s="124"/>
      <c r="TEN44"/>
      <c r="TEO44" s="124"/>
      <c r="TEP44"/>
      <c r="TEQ44" s="124"/>
      <c r="TER44"/>
      <c r="TES44" s="124"/>
      <c r="TET44"/>
      <c r="TEU44" s="124"/>
      <c r="TEV44"/>
      <c r="TEW44" s="124"/>
      <c r="TEX44"/>
      <c r="TEY44" s="124"/>
      <c r="TEZ44"/>
      <c r="TFA44" s="124"/>
      <c r="TFB44"/>
      <c r="TFC44" s="124"/>
      <c r="TFD44"/>
      <c r="TFE44" s="124"/>
      <c r="TFF44"/>
      <c r="TFG44" s="124"/>
      <c r="TFH44"/>
      <c r="TFI44" s="124"/>
      <c r="TFJ44"/>
      <c r="TFK44" s="124"/>
      <c r="TFL44"/>
      <c r="TFM44" s="124"/>
      <c r="TFN44"/>
      <c r="TFO44" s="124"/>
      <c r="TFP44"/>
      <c r="TFQ44" s="124"/>
      <c r="TFR44"/>
      <c r="TFS44" s="124"/>
      <c r="TFT44"/>
      <c r="TFU44" s="124"/>
      <c r="TFV44"/>
      <c r="TFW44" s="124"/>
      <c r="TFX44"/>
      <c r="TFY44" s="124"/>
      <c r="TFZ44"/>
      <c r="TGA44" s="124"/>
      <c r="TGB44"/>
      <c r="TGC44" s="124"/>
      <c r="TGD44"/>
      <c r="TGE44" s="124"/>
      <c r="TGF44"/>
      <c r="TGG44" s="124"/>
      <c r="TGH44"/>
      <c r="TGI44" s="124"/>
      <c r="TGJ44"/>
      <c r="TGK44" s="124"/>
      <c r="TGL44"/>
      <c r="TGM44" s="124"/>
      <c r="TGN44"/>
      <c r="TGO44" s="124"/>
      <c r="TGP44"/>
      <c r="TGQ44" s="124"/>
      <c r="TGR44"/>
      <c r="TGS44" s="124"/>
      <c r="TGT44"/>
      <c r="TGU44" s="124"/>
      <c r="TGV44"/>
      <c r="TGW44" s="124"/>
      <c r="TGX44"/>
      <c r="TGY44" s="124"/>
      <c r="TGZ44"/>
      <c r="THA44" s="124"/>
      <c r="THB44"/>
      <c r="THC44" s="124"/>
      <c r="THD44"/>
      <c r="THE44" s="124"/>
      <c r="THF44"/>
      <c r="THG44" s="124"/>
      <c r="THH44"/>
      <c r="THI44" s="124"/>
      <c r="THJ44"/>
      <c r="THK44" s="124"/>
      <c r="THL44"/>
      <c r="THM44" s="124"/>
      <c r="THN44"/>
      <c r="THO44" s="124"/>
      <c r="THP44"/>
      <c r="THQ44" s="124"/>
      <c r="THR44"/>
      <c r="THS44" s="124"/>
      <c r="THT44"/>
      <c r="THU44" s="124"/>
      <c r="THV44"/>
      <c r="THW44" s="124"/>
      <c r="THX44"/>
      <c r="THY44" s="124"/>
      <c r="THZ44"/>
      <c r="TIA44" s="124"/>
      <c r="TIB44"/>
      <c r="TIC44" s="124"/>
      <c r="TID44"/>
      <c r="TIE44" s="124"/>
      <c r="TIF44"/>
      <c r="TIG44" s="124"/>
      <c r="TIH44"/>
      <c r="TII44" s="124"/>
      <c r="TIJ44"/>
      <c r="TIK44" s="124"/>
      <c r="TIL44"/>
      <c r="TIM44" s="124"/>
      <c r="TIN44"/>
      <c r="TIO44" s="124"/>
      <c r="TIP44"/>
      <c r="TIQ44" s="124"/>
      <c r="TIR44"/>
      <c r="TIS44" s="124"/>
      <c r="TIT44"/>
      <c r="TIU44" s="124"/>
      <c r="TIV44"/>
      <c r="TIW44" s="124"/>
      <c r="TIX44"/>
      <c r="TIY44" s="124"/>
      <c r="TIZ44"/>
      <c r="TJA44" s="124"/>
      <c r="TJB44"/>
      <c r="TJC44" s="124"/>
      <c r="TJD44"/>
      <c r="TJE44" s="124"/>
      <c r="TJF44"/>
      <c r="TJG44" s="124"/>
      <c r="TJH44"/>
      <c r="TJI44" s="124"/>
      <c r="TJJ44"/>
      <c r="TJK44" s="124"/>
      <c r="TJL44"/>
      <c r="TJM44" s="124"/>
      <c r="TJN44"/>
      <c r="TJO44" s="124"/>
      <c r="TJP44"/>
      <c r="TJQ44" s="124"/>
      <c r="TJR44"/>
      <c r="TJS44" s="124"/>
      <c r="TJT44"/>
      <c r="TJU44" s="124"/>
      <c r="TJV44"/>
      <c r="TJW44" s="124"/>
      <c r="TJX44"/>
      <c r="TJY44" s="124"/>
      <c r="TJZ44"/>
      <c r="TKA44" s="124"/>
      <c r="TKB44"/>
      <c r="TKC44" s="124"/>
      <c r="TKD44"/>
      <c r="TKE44" s="124"/>
      <c r="TKF44"/>
      <c r="TKG44" s="124"/>
      <c r="TKH44"/>
      <c r="TKI44" s="124"/>
      <c r="TKJ44"/>
      <c r="TKK44" s="124"/>
      <c r="TKL44"/>
      <c r="TKM44" s="124"/>
      <c r="TKN44"/>
      <c r="TKO44" s="124"/>
      <c r="TKP44"/>
      <c r="TKQ44" s="124"/>
      <c r="TKR44"/>
      <c r="TKS44" s="124"/>
      <c r="TKT44"/>
      <c r="TKU44" s="124"/>
      <c r="TKV44"/>
      <c r="TKW44" s="124"/>
      <c r="TKX44"/>
      <c r="TKY44" s="124"/>
      <c r="TKZ44"/>
      <c r="TLA44" s="124"/>
      <c r="TLB44"/>
      <c r="TLC44" s="124"/>
      <c r="TLD44"/>
      <c r="TLE44" s="124"/>
      <c r="TLF44"/>
      <c r="TLG44" s="124"/>
      <c r="TLH44"/>
      <c r="TLI44" s="124"/>
      <c r="TLJ44"/>
      <c r="TLK44" s="124"/>
      <c r="TLL44"/>
      <c r="TLM44" s="124"/>
      <c r="TLN44"/>
      <c r="TLO44" s="124"/>
      <c r="TLP44"/>
      <c r="TLQ44" s="124"/>
      <c r="TLR44"/>
      <c r="TLS44" s="124"/>
      <c r="TLT44"/>
      <c r="TLU44" s="124"/>
      <c r="TLV44"/>
      <c r="TLW44" s="124"/>
      <c r="TLX44"/>
      <c r="TLY44" s="124"/>
      <c r="TLZ44"/>
      <c r="TMA44" s="124"/>
      <c r="TMB44"/>
      <c r="TMC44" s="124"/>
      <c r="TMD44"/>
      <c r="TME44" s="124"/>
      <c r="TMF44"/>
      <c r="TMG44" s="124"/>
      <c r="TMH44"/>
      <c r="TMI44" s="124"/>
      <c r="TMJ44"/>
      <c r="TMK44" s="124"/>
      <c r="TML44"/>
      <c r="TMM44" s="124"/>
      <c r="TMN44"/>
      <c r="TMO44" s="124"/>
      <c r="TMP44"/>
      <c r="TMQ44" s="124"/>
      <c r="TMR44"/>
      <c r="TMS44" s="124"/>
      <c r="TMT44"/>
      <c r="TMU44" s="124"/>
      <c r="TMV44"/>
      <c r="TMW44" s="124"/>
      <c r="TMX44"/>
      <c r="TMY44" s="124"/>
      <c r="TMZ44"/>
      <c r="TNA44" s="124"/>
      <c r="TNB44"/>
      <c r="TNC44" s="124"/>
      <c r="TND44"/>
      <c r="TNE44" s="124"/>
      <c r="TNF44"/>
      <c r="TNG44" s="124"/>
      <c r="TNH44"/>
      <c r="TNI44" s="124"/>
      <c r="TNJ44"/>
      <c r="TNK44" s="124"/>
      <c r="TNL44"/>
      <c r="TNM44" s="124"/>
      <c r="TNN44"/>
      <c r="TNO44" s="124"/>
      <c r="TNP44"/>
      <c r="TNQ44" s="124"/>
      <c r="TNR44"/>
      <c r="TNS44" s="124"/>
      <c r="TNT44"/>
      <c r="TNU44" s="124"/>
      <c r="TNV44"/>
      <c r="TNW44" s="124"/>
      <c r="TNX44"/>
      <c r="TNY44" s="124"/>
      <c r="TNZ44"/>
      <c r="TOA44" s="124"/>
      <c r="TOB44"/>
      <c r="TOC44" s="124"/>
      <c r="TOD44"/>
      <c r="TOE44" s="124"/>
      <c r="TOF44"/>
      <c r="TOG44" s="124"/>
      <c r="TOH44"/>
      <c r="TOI44" s="124"/>
      <c r="TOJ44"/>
      <c r="TOK44" s="124"/>
      <c r="TOL44"/>
      <c r="TOM44" s="124"/>
      <c r="TON44"/>
      <c r="TOO44" s="124"/>
      <c r="TOP44"/>
      <c r="TOQ44" s="124"/>
      <c r="TOR44"/>
      <c r="TOS44" s="124"/>
      <c r="TOT44"/>
      <c r="TOU44" s="124"/>
      <c r="TOV44"/>
      <c r="TOW44" s="124"/>
      <c r="TOX44"/>
      <c r="TOY44" s="124"/>
      <c r="TOZ44"/>
      <c r="TPA44" s="124"/>
      <c r="TPB44"/>
      <c r="TPC44" s="124"/>
      <c r="TPD44"/>
      <c r="TPE44" s="124"/>
      <c r="TPF44"/>
      <c r="TPG44" s="124"/>
      <c r="TPH44"/>
      <c r="TPI44" s="124"/>
      <c r="TPJ44"/>
      <c r="TPK44" s="124"/>
      <c r="TPL44"/>
      <c r="TPM44" s="124"/>
      <c r="TPN44"/>
      <c r="TPO44" s="124"/>
      <c r="TPP44"/>
      <c r="TPQ44" s="124"/>
      <c r="TPR44"/>
      <c r="TPS44" s="124"/>
      <c r="TPT44"/>
      <c r="TPU44" s="124"/>
      <c r="TPV44"/>
      <c r="TPW44" s="124"/>
      <c r="TPX44"/>
      <c r="TPY44" s="124"/>
      <c r="TPZ44"/>
      <c r="TQA44" s="124"/>
      <c r="TQB44"/>
      <c r="TQC44" s="124"/>
      <c r="TQD44"/>
      <c r="TQE44" s="124"/>
      <c r="TQF44"/>
      <c r="TQG44" s="124"/>
      <c r="TQH44"/>
      <c r="TQI44" s="124"/>
      <c r="TQJ44"/>
      <c r="TQK44" s="124"/>
      <c r="TQL44"/>
      <c r="TQM44" s="124"/>
      <c r="TQN44"/>
      <c r="TQO44" s="124"/>
      <c r="TQP44"/>
      <c r="TQQ44" s="124"/>
      <c r="TQR44"/>
      <c r="TQS44" s="124"/>
      <c r="TQT44"/>
      <c r="TQU44" s="124"/>
      <c r="TQV44"/>
      <c r="TQW44" s="124"/>
      <c r="TQX44"/>
      <c r="TQY44" s="124"/>
      <c r="TQZ44"/>
      <c r="TRA44" s="124"/>
      <c r="TRB44"/>
      <c r="TRC44" s="124"/>
      <c r="TRD44"/>
      <c r="TRE44" s="124"/>
      <c r="TRF44"/>
      <c r="TRG44" s="124"/>
      <c r="TRH44"/>
      <c r="TRI44" s="124"/>
      <c r="TRJ44"/>
      <c r="TRK44" s="124"/>
      <c r="TRL44"/>
      <c r="TRM44" s="124"/>
      <c r="TRN44"/>
      <c r="TRO44" s="124"/>
      <c r="TRP44"/>
      <c r="TRQ44" s="124"/>
      <c r="TRR44"/>
      <c r="TRS44" s="124"/>
      <c r="TRT44"/>
      <c r="TRU44" s="124"/>
      <c r="TRV44"/>
      <c r="TRW44" s="124"/>
      <c r="TRX44"/>
      <c r="TRY44" s="124"/>
      <c r="TRZ44"/>
      <c r="TSA44" s="124"/>
      <c r="TSB44"/>
      <c r="TSC44" s="124"/>
      <c r="TSD44"/>
      <c r="TSE44" s="124"/>
      <c r="TSF44"/>
      <c r="TSG44" s="124"/>
      <c r="TSH44"/>
      <c r="TSI44" s="124"/>
      <c r="TSJ44"/>
      <c r="TSK44" s="124"/>
      <c r="TSL44"/>
      <c r="TSM44" s="124"/>
      <c r="TSN44"/>
      <c r="TSO44" s="124"/>
      <c r="TSP44"/>
      <c r="TSQ44" s="124"/>
      <c r="TSR44"/>
      <c r="TSS44" s="124"/>
      <c r="TST44"/>
      <c r="TSU44" s="124"/>
      <c r="TSV44"/>
      <c r="TSW44" s="124"/>
      <c r="TSX44"/>
      <c r="TSY44" s="124"/>
      <c r="TSZ44"/>
      <c r="TTA44" s="124"/>
      <c r="TTB44"/>
      <c r="TTC44" s="124"/>
      <c r="TTD44"/>
      <c r="TTE44" s="124"/>
      <c r="TTF44"/>
      <c r="TTG44" s="124"/>
      <c r="TTH44"/>
      <c r="TTI44" s="124"/>
      <c r="TTJ44"/>
      <c r="TTK44" s="124"/>
      <c r="TTL44"/>
      <c r="TTM44" s="124"/>
      <c r="TTN44"/>
      <c r="TTO44" s="124"/>
      <c r="TTP44"/>
      <c r="TTQ44" s="124"/>
      <c r="TTR44"/>
      <c r="TTS44" s="124"/>
      <c r="TTT44"/>
      <c r="TTU44" s="124"/>
      <c r="TTV44"/>
      <c r="TTW44" s="124"/>
      <c r="TTX44"/>
      <c r="TTY44" s="124"/>
      <c r="TTZ44"/>
      <c r="TUA44" s="124"/>
      <c r="TUB44"/>
      <c r="TUC44" s="124"/>
      <c r="TUD44"/>
      <c r="TUE44" s="124"/>
      <c r="TUF44"/>
      <c r="TUG44" s="124"/>
      <c r="TUH44"/>
      <c r="TUI44" s="124"/>
      <c r="TUJ44"/>
      <c r="TUK44" s="124"/>
      <c r="TUL44"/>
      <c r="TUM44" s="124"/>
      <c r="TUN44"/>
      <c r="TUO44" s="124"/>
      <c r="TUP44"/>
      <c r="TUQ44" s="124"/>
      <c r="TUR44"/>
      <c r="TUS44" s="124"/>
      <c r="TUT44"/>
      <c r="TUU44" s="124"/>
      <c r="TUV44"/>
      <c r="TUW44" s="124"/>
      <c r="TUX44"/>
      <c r="TUY44" s="124"/>
      <c r="TUZ44"/>
      <c r="TVA44" s="124"/>
      <c r="TVB44"/>
      <c r="TVC44" s="124"/>
      <c r="TVD44"/>
      <c r="TVE44" s="124"/>
      <c r="TVF44"/>
      <c r="TVG44" s="124"/>
      <c r="TVH44"/>
      <c r="TVI44" s="124"/>
      <c r="TVJ44"/>
      <c r="TVK44" s="124"/>
      <c r="TVL44"/>
      <c r="TVM44" s="124"/>
      <c r="TVN44"/>
      <c r="TVO44" s="124"/>
      <c r="TVP44"/>
      <c r="TVQ44" s="124"/>
      <c r="TVR44"/>
      <c r="TVS44" s="124"/>
      <c r="TVT44"/>
      <c r="TVU44" s="124"/>
      <c r="TVV44"/>
      <c r="TVW44" s="124"/>
      <c r="TVX44"/>
      <c r="TVY44" s="124"/>
      <c r="TVZ44"/>
      <c r="TWA44" s="124"/>
      <c r="TWB44"/>
      <c r="TWC44" s="124"/>
      <c r="TWD44"/>
      <c r="TWE44" s="124"/>
      <c r="TWF44"/>
      <c r="TWG44" s="124"/>
      <c r="TWH44"/>
      <c r="TWI44" s="124"/>
      <c r="TWJ44"/>
      <c r="TWK44" s="124"/>
      <c r="TWL44"/>
      <c r="TWM44" s="124"/>
      <c r="TWN44"/>
      <c r="TWO44" s="124"/>
      <c r="TWP44"/>
      <c r="TWQ44" s="124"/>
      <c r="TWR44"/>
      <c r="TWS44" s="124"/>
      <c r="TWT44"/>
      <c r="TWU44" s="124"/>
      <c r="TWV44"/>
      <c r="TWW44" s="124"/>
      <c r="TWX44"/>
      <c r="TWY44" s="124"/>
      <c r="TWZ44"/>
      <c r="TXA44" s="124"/>
      <c r="TXB44"/>
      <c r="TXC44" s="124"/>
      <c r="TXD44"/>
      <c r="TXE44" s="124"/>
      <c r="TXF44"/>
      <c r="TXG44" s="124"/>
      <c r="TXH44"/>
      <c r="TXI44" s="124"/>
      <c r="TXJ44"/>
      <c r="TXK44" s="124"/>
      <c r="TXL44"/>
      <c r="TXM44" s="124"/>
      <c r="TXN44"/>
      <c r="TXO44" s="124"/>
      <c r="TXP44"/>
      <c r="TXQ44" s="124"/>
      <c r="TXR44"/>
      <c r="TXS44" s="124"/>
      <c r="TXT44"/>
      <c r="TXU44" s="124"/>
      <c r="TXV44"/>
      <c r="TXW44" s="124"/>
      <c r="TXX44"/>
      <c r="TXY44" s="124"/>
      <c r="TXZ44"/>
      <c r="TYA44" s="124"/>
      <c r="TYB44"/>
      <c r="TYC44" s="124"/>
      <c r="TYD44"/>
      <c r="TYE44" s="124"/>
      <c r="TYF44"/>
      <c r="TYG44" s="124"/>
      <c r="TYH44"/>
      <c r="TYI44" s="124"/>
      <c r="TYJ44"/>
      <c r="TYK44" s="124"/>
      <c r="TYL44"/>
      <c r="TYM44" s="124"/>
      <c r="TYN44"/>
      <c r="TYO44" s="124"/>
      <c r="TYP44"/>
      <c r="TYQ44" s="124"/>
      <c r="TYR44"/>
      <c r="TYS44" s="124"/>
      <c r="TYT44"/>
      <c r="TYU44" s="124"/>
      <c r="TYV44"/>
      <c r="TYW44" s="124"/>
      <c r="TYX44"/>
      <c r="TYY44" s="124"/>
      <c r="TYZ44"/>
      <c r="TZA44" s="124"/>
      <c r="TZB44"/>
      <c r="TZC44" s="124"/>
      <c r="TZD44"/>
      <c r="TZE44" s="124"/>
      <c r="TZF44"/>
      <c r="TZG44" s="124"/>
      <c r="TZH44"/>
      <c r="TZI44" s="124"/>
      <c r="TZJ44"/>
      <c r="TZK44" s="124"/>
      <c r="TZL44"/>
      <c r="TZM44" s="124"/>
      <c r="TZN44"/>
      <c r="TZO44" s="124"/>
      <c r="TZP44"/>
      <c r="TZQ44" s="124"/>
      <c r="TZR44"/>
      <c r="TZS44" s="124"/>
      <c r="TZT44"/>
      <c r="TZU44" s="124"/>
      <c r="TZV44"/>
      <c r="TZW44" s="124"/>
      <c r="TZX44"/>
      <c r="TZY44" s="124"/>
      <c r="TZZ44"/>
      <c r="UAA44" s="124"/>
      <c r="UAB44"/>
      <c r="UAC44" s="124"/>
      <c r="UAD44"/>
      <c r="UAE44" s="124"/>
      <c r="UAF44"/>
      <c r="UAG44" s="124"/>
      <c r="UAH44"/>
      <c r="UAI44" s="124"/>
      <c r="UAJ44"/>
      <c r="UAK44" s="124"/>
      <c r="UAL44"/>
      <c r="UAM44" s="124"/>
      <c r="UAN44"/>
      <c r="UAO44" s="124"/>
      <c r="UAP44"/>
      <c r="UAQ44" s="124"/>
      <c r="UAR44"/>
      <c r="UAS44" s="124"/>
      <c r="UAT44"/>
      <c r="UAU44" s="124"/>
      <c r="UAV44"/>
      <c r="UAW44" s="124"/>
      <c r="UAX44"/>
      <c r="UAY44" s="124"/>
      <c r="UAZ44"/>
      <c r="UBA44" s="124"/>
      <c r="UBB44"/>
      <c r="UBC44" s="124"/>
      <c r="UBD44"/>
      <c r="UBE44" s="124"/>
      <c r="UBF44"/>
      <c r="UBG44" s="124"/>
      <c r="UBH44"/>
      <c r="UBI44" s="124"/>
      <c r="UBJ44"/>
      <c r="UBK44" s="124"/>
      <c r="UBL44"/>
      <c r="UBM44" s="124"/>
      <c r="UBN44"/>
      <c r="UBO44" s="124"/>
      <c r="UBP44"/>
      <c r="UBQ44" s="124"/>
      <c r="UBR44"/>
      <c r="UBS44" s="124"/>
      <c r="UBT44"/>
      <c r="UBU44" s="124"/>
      <c r="UBV44"/>
      <c r="UBW44" s="124"/>
      <c r="UBX44"/>
      <c r="UBY44" s="124"/>
      <c r="UBZ44"/>
      <c r="UCA44" s="124"/>
      <c r="UCB44"/>
      <c r="UCC44" s="124"/>
      <c r="UCD44"/>
      <c r="UCE44" s="124"/>
      <c r="UCF44"/>
      <c r="UCG44" s="124"/>
      <c r="UCH44"/>
      <c r="UCI44" s="124"/>
      <c r="UCJ44"/>
      <c r="UCK44" s="124"/>
      <c r="UCL44"/>
      <c r="UCM44" s="124"/>
      <c r="UCN44"/>
      <c r="UCO44" s="124"/>
      <c r="UCP44"/>
      <c r="UCQ44" s="124"/>
      <c r="UCR44"/>
      <c r="UCS44" s="124"/>
      <c r="UCT44"/>
      <c r="UCU44" s="124"/>
      <c r="UCV44"/>
      <c r="UCW44" s="124"/>
      <c r="UCX44"/>
      <c r="UCY44" s="124"/>
      <c r="UCZ44"/>
      <c r="UDA44" s="124"/>
      <c r="UDB44"/>
      <c r="UDC44" s="124"/>
      <c r="UDD44"/>
      <c r="UDE44" s="124"/>
      <c r="UDF44"/>
      <c r="UDG44" s="124"/>
      <c r="UDH44"/>
      <c r="UDI44" s="124"/>
      <c r="UDJ44"/>
      <c r="UDK44" s="124"/>
      <c r="UDL44"/>
      <c r="UDM44" s="124"/>
      <c r="UDN44"/>
      <c r="UDO44" s="124"/>
      <c r="UDP44"/>
      <c r="UDQ44" s="124"/>
      <c r="UDR44"/>
      <c r="UDS44" s="124"/>
      <c r="UDT44"/>
      <c r="UDU44" s="124"/>
      <c r="UDV44"/>
      <c r="UDW44" s="124"/>
      <c r="UDX44"/>
      <c r="UDY44" s="124"/>
      <c r="UDZ44"/>
      <c r="UEA44" s="124"/>
      <c r="UEB44"/>
      <c r="UEC44" s="124"/>
      <c r="UED44"/>
      <c r="UEE44" s="124"/>
      <c r="UEF44"/>
      <c r="UEG44" s="124"/>
      <c r="UEH44"/>
      <c r="UEI44" s="124"/>
      <c r="UEJ44"/>
      <c r="UEK44" s="124"/>
      <c r="UEL44"/>
      <c r="UEM44" s="124"/>
      <c r="UEN44"/>
      <c r="UEO44" s="124"/>
      <c r="UEP44"/>
      <c r="UEQ44" s="124"/>
      <c r="UER44"/>
      <c r="UES44" s="124"/>
      <c r="UET44"/>
      <c r="UEU44" s="124"/>
      <c r="UEV44"/>
      <c r="UEW44" s="124"/>
      <c r="UEX44"/>
      <c r="UEY44" s="124"/>
      <c r="UEZ44"/>
      <c r="UFA44" s="124"/>
      <c r="UFB44"/>
      <c r="UFC44" s="124"/>
      <c r="UFD44"/>
      <c r="UFE44" s="124"/>
      <c r="UFF44"/>
      <c r="UFG44" s="124"/>
      <c r="UFH44"/>
      <c r="UFI44" s="124"/>
      <c r="UFJ44"/>
      <c r="UFK44" s="124"/>
      <c r="UFL44"/>
      <c r="UFM44" s="124"/>
      <c r="UFN44"/>
      <c r="UFO44" s="124"/>
      <c r="UFP44"/>
      <c r="UFQ44" s="124"/>
      <c r="UFR44"/>
      <c r="UFS44" s="124"/>
      <c r="UFT44"/>
      <c r="UFU44" s="124"/>
      <c r="UFV44"/>
      <c r="UFW44" s="124"/>
      <c r="UFX44"/>
      <c r="UFY44" s="124"/>
      <c r="UFZ44"/>
      <c r="UGA44" s="124"/>
      <c r="UGB44"/>
      <c r="UGC44" s="124"/>
      <c r="UGD44"/>
      <c r="UGE44" s="124"/>
      <c r="UGF44"/>
      <c r="UGG44" s="124"/>
      <c r="UGH44"/>
      <c r="UGI44" s="124"/>
      <c r="UGJ44"/>
      <c r="UGK44" s="124"/>
      <c r="UGL44"/>
      <c r="UGM44" s="124"/>
      <c r="UGN44"/>
      <c r="UGO44" s="124"/>
      <c r="UGP44"/>
      <c r="UGQ44" s="124"/>
      <c r="UGR44"/>
      <c r="UGS44" s="124"/>
      <c r="UGT44"/>
      <c r="UGU44" s="124"/>
      <c r="UGV44"/>
      <c r="UGW44" s="124"/>
      <c r="UGX44"/>
      <c r="UGY44" s="124"/>
      <c r="UGZ44"/>
      <c r="UHA44" s="124"/>
      <c r="UHB44"/>
      <c r="UHC44" s="124"/>
      <c r="UHD44"/>
      <c r="UHE44" s="124"/>
      <c r="UHF44"/>
      <c r="UHG44" s="124"/>
      <c r="UHH44"/>
      <c r="UHI44" s="124"/>
      <c r="UHJ44"/>
      <c r="UHK44" s="124"/>
      <c r="UHL44"/>
      <c r="UHM44" s="124"/>
      <c r="UHN44"/>
      <c r="UHO44" s="124"/>
      <c r="UHP44"/>
      <c r="UHQ44" s="124"/>
      <c r="UHR44"/>
      <c r="UHS44" s="124"/>
      <c r="UHT44"/>
      <c r="UHU44" s="124"/>
      <c r="UHV44"/>
      <c r="UHW44" s="124"/>
      <c r="UHX44"/>
      <c r="UHY44" s="124"/>
      <c r="UHZ44"/>
      <c r="UIA44" s="124"/>
      <c r="UIB44"/>
      <c r="UIC44" s="124"/>
      <c r="UID44"/>
      <c r="UIE44" s="124"/>
      <c r="UIF44"/>
      <c r="UIG44" s="124"/>
      <c r="UIH44"/>
      <c r="UII44" s="124"/>
      <c r="UIJ44"/>
      <c r="UIK44" s="124"/>
      <c r="UIL44"/>
      <c r="UIM44" s="124"/>
      <c r="UIN44"/>
      <c r="UIO44" s="124"/>
      <c r="UIP44"/>
      <c r="UIQ44" s="124"/>
      <c r="UIR44"/>
      <c r="UIS44" s="124"/>
      <c r="UIT44"/>
      <c r="UIU44" s="124"/>
      <c r="UIV44"/>
      <c r="UIW44" s="124"/>
      <c r="UIX44"/>
      <c r="UIY44" s="124"/>
      <c r="UIZ44"/>
      <c r="UJA44" s="124"/>
      <c r="UJB44"/>
      <c r="UJC44" s="124"/>
      <c r="UJD44"/>
      <c r="UJE44" s="124"/>
      <c r="UJF44"/>
      <c r="UJG44" s="124"/>
      <c r="UJH44"/>
      <c r="UJI44" s="124"/>
      <c r="UJJ44"/>
      <c r="UJK44" s="124"/>
      <c r="UJL44"/>
      <c r="UJM44" s="124"/>
      <c r="UJN44"/>
      <c r="UJO44" s="124"/>
      <c r="UJP44"/>
      <c r="UJQ44" s="124"/>
      <c r="UJR44"/>
      <c r="UJS44" s="124"/>
      <c r="UJT44"/>
      <c r="UJU44" s="124"/>
      <c r="UJV44"/>
      <c r="UJW44" s="124"/>
      <c r="UJX44"/>
      <c r="UJY44" s="124"/>
      <c r="UJZ44"/>
      <c r="UKA44" s="124"/>
      <c r="UKB44"/>
      <c r="UKC44" s="124"/>
      <c r="UKD44"/>
      <c r="UKE44" s="124"/>
      <c r="UKF44"/>
      <c r="UKG44" s="124"/>
      <c r="UKH44"/>
      <c r="UKI44" s="124"/>
      <c r="UKJ44"/>
      <c r="UKK44" s="124"/>
      <c r="UKL44"/>
      <c r="UKM44" s="124"/>
      <c r="UKN44"/>
      <c r="UKO44" s="124"/>
      <c r="UKP44"/>
      <c r="UKQ44" s="124"/>
      <c r="UKR44"/>
      <c r="UKS44" s="124"/>
      <c r="UKT44"/>
      <c r="UKU44" s="124"/>
      <c r="UKV44"/>
      <c r="UKW44" s="124"/>
      <c r="UKX44"/>
      <c r="UKY44" s="124"/>
      <c r="UKZ44"/>
      <c r="ULA44" s="124"/>
      <c r="ULB44"/>
      <c r="ULC44" s="124"/>
      <c r="ULD44"/>
      <c r="ULE44" s="124"/>
      <c r="ULF44"/>
      <c r="ULG44" s="124"/>
      <c r="ULH44"/>
      <c r="ULI44" s="124"/>
      <c r="ULJ44"/>
      <c r="ULK44" s="124"/>
      <c r="ULL44"/>
      <c r="ULM44" s="124"/>
      <c r="ULN44"/>
      <c r="ULO44" s="124"/>
      <c r="ULP44"/>
      <c r="ULQ44" s="124"/>
      <c r="ULR44"/>
      <c r="ULS44" s="124"/>
      <c r="ULT44"/>
      <c r="ULU44" s="124"/>
      <c r="ULV44"/>
      <c r="ULW44" s="124"/>
      <c r="ULX44"/>
      <c r="ULY44" s="124"/>
      <c r="ULZ44"/>
      <c r="UMA44" s="124"/>
      <c r="UMB44"/>
      <c r="UMC44" s="124"/>
      <c r="UMD44"/>
      <c r="UME44" s="124"/>
      <c r="UMF44"/>
      <c r="UMG44" s="124"/>
      <c r="UMH44"/>
      <c r="UMI44" s="124"/>
      <c r="UMJ44"/>
      <c r="UMK44" s="124"/>
      <c r="UML44"/>
      <c r="UMM44" s="124"/>
      <c r="UMN44"/>
      <c r="UMO44" s="124"/>
      <c r="UMP44"/>
      <c r="UMQ44" s="124"/>
      <c r="UMR44"/>
      <c r="UMS44" s="124"/>
      <c r="UMT44"/>
      <c r="UMU44" s="124"/>
      <c r="UMV44"/>
      <c r="UMW44" s="124"/>
      <c r="UMX44"/>
      <c r="UMY44" s="124"/>
      <c r="UMZ44"/>
      <c r="UNA44" s="124"/>
      <c r="UNB44"/>
      <c r="UNC44" s="124"/>
      <c r="UND44"/>
      <c r="UNE44" s="124"/>
      <c r="UNF44"/>
      <c r="UNG44" s="124"/>
      <c r="UNH44"/>
      <c r="UNI44" s="124"/>
      <c r="UNJ44"/>
      <c r="UNK44" s="124"/>
      <c r="UNL44"/>
      <c r="UNM44" s="124"/>
      <c r="UNN44"/>
      <c r="UNO44" s="124"/>
      <c r="UNP44"/>
      <c r="UNQ44" s="124"/>
      <c r="UNR44"/>
      <c r="UNS44" s="124"/>
      <c r="UNT44"/>
      <c r="UNU44" s="124"/>
      <c r="UNV44"/>
      <c r="UNW44" s="124"/>
      <c r="UNX44"/>
      <c r="UNY44" s="124"/>
      <c r="UNZ44"/>
      <c r="UOA44" s="124"/>
      <c r="UOB44"/>
      <c r="UOC44" s="124"/>
      <c r="UOD44"/>
      <c r="UOE44" s="124"/>
      <c r="UOF44"/>
      <c r="UOG44" s="124"/>
      <c r="UOH44"/>
      <c r="UOI44" s="124"/>
      <c r="UOJ44"/>
      <c r="UOK44" s="124"/>
      <c r="UOL44"/>
      <c r="UOM44" s="124"/>
      <c r="UON44"/>
      <c r="UOO44" s="124"/>
      <c r="UOP44"/>
      <c r="UOQ44" s="124"/>
      <c r="UOR44"/>
      <c r="UOS44" s="124"/>
      <c r="UOT44"/>
      <c r="UOU44" s="124"/>
      <c r="UOV44"/>
      <c r="UOW44" s="124"/>
      <c r="UOX44"/>
      <c r="UOY44" s="124"/>
      <c r="UOZ44"/>
      <c r="UPA44" s="124"/>
      <c r="UPB44"/>
      <c r="UPC44" s="124"/>
      <c r="UPD44"/>
      <c r="UPE44" s="124"/>
      <c r="UPF44"/>
      <c r="UPG44" s="124"/>
      <c r="UPH44"/>
      <c r="UPI44" s="124"/>
      <c r="UPJ44"/>
      <c r="UPK44" s="124"/>
      <c r="UPL44"/>
      <c r="UPM44" s="124"/>
      <c r="UPN44"/>
      <c r="UPO44" s="124"/>
      <c r="UPP44"/>
      <c r="UPQ44" s="124"/>
      <c r="UPR44"/>
      <c r="UPS44" s="124"/>
      <c r="UPT44"/>
      <c r="UPU44" s="124"/>
      <c r="UPV44"/>
      <c r="UPW44" s="124"/>
      <c r="UPX44"/>
      <c r="UPY44" s="124"/>
      <c r="UPZ44"/>
      <c r="UQA44" s="124"/>
      <c r="UQB44"/>
      <c r="UQC44" s="124"/>
      <c r="UQD44"/>
      <c r="UQE44" s="124"/>
      <c r="UQF44"/>
      <c r="UQG44" s="124"/>
      <c r="UQH44"/>
      <c r="UQI44" s="124"/>
      <c r="UQJ44"/>
      <c r="UQK44" s="124"/>
      <c r="UQL44"/>
      <c r="UQM44" s="124"/>
      <c r="UQN44"/>
      <c r="UQO44" s="124"/>
      <c r="UQP44"/>
      <c r="UQQ44" s="124"/>
      <c r="UQR44"/>
      <c r="UQS44" s="124"/>
      <c r="UQT44"/>
      <c r="UQU44" s="124"/>
      <c r="UQV44"/>
      <c r="UQW44" s="124"/>
      <c r="UQX44"/>
      <c r="UQY44" s="124"/>
      <c r="UQZ44"/>
      <c r="URA44" s="124"/>
      <c r="URB44"/>
      <c r="URC44" s="124"/>
      <c r="URD44"/>
      <c r="URE44" s="124"/>
      <c r="URF44"/>
      <c r="URG44" s="124"/>
      <c r="URH44"/>
      <c r="URI44" s="124"/>
      <c r="URJ44"/>
      <c r="URK44" s="124"/>
      <c r="URL44"/>
      <c r="URM44" s="124"/>
      <c r="URN44"/>
      <c r="URO44" s="124"/>
      <c r="URP44"/>
      <c r="URQ44" s="124"/>
      <c r="URR44"/>
      <c r="URS44" s="124"/>
      <c r="URT44"/>
      <c r="URU44" s="124"/>
      <c r="URV44"/>
      <c r="URW44" s="124"/>
      <c r="URX44"/>
      <c r="URY44" s="124"/>
      <c r="URZ44"/>
      <c r="USA44" s="124"/>
      <c r="USB44"/>
      <c r="USC44" s="124"/>
      <c r="USD44"/>
      <c r="USE44" s="124"/>
      <c r="USF44"/>
      <c r="USG44" s="124"/>
      <c r="USH44"/>
      <c r="USI44" s="124"/>
      <c r="USJ44"/>
      <c r="USK44" s="124"/>
      <c r="USL44"/>
      <c r="USM44" s="124"/>
      <c r="USN44"/>
      <c r="USO44" s="124"/>
      <c r="USP44"/>
      <c r="USQ44" s="124"/>
      <c r="USR44"/>
      <c r="USS44" s="124"/>
      <c r="UST44"/>
      <c r="USU44" s="124"/>
      <c r="USV44"/>
      <c r="USW44" s="124"/>
      <c r="USX44"/>
      <c r="USY44" s="124"/>
      <c r="USZ44"/>
      <c r="UTA44" s="124"/>
      <c r="UTB44"/>
      <c r="UTC44" s="124"/>
      <c r="UTD44"/>
      <c r="UTE44" s="124"/>
      <c r="UTF44"/>
      <c r="UTG44" s="124"/>
      <c r="UTH44"/>
      <c r="UTI44" s="124"/>
      <c r="UTJ44"/>
      <c r="UTK44" s="124"/>
      <c r="UTL44"/>
      <c r="UTM44" s="124"/>
      <c r="UTN44"/>
      <c r="UTO44" s="124"/>
      <c r="UTP44"/>
      <c r="UTQ44" s="124"/>
      <c r="UTR44"/>
      <c r="UTS44" s="124"/>
      <c r="UTT44"/>
      <c r="UTU44" s="124"/>
      <c r="UTV44"/>
      <c r="UTW44" s="124"/>
      <c r="UTX44"/>
      <c r="UTY44" s="124"/>
      <c r="UTZ44"/>
      <c r="UUA44" s="124"/>
      <c r="UUB44"/>
      <c r="UUC44" s="124"/>
      <c r="UUD44"/>
      <c r="UUE44" s="124"/>
      <c r="UUF44"/>
      <c r="UUG44" s="124"/>
      <c r="UUH44"/>
      <c r="UUI44" s="124"/>
      <c r="UUJ44"/>
      <c r="UUK44" s="124"/>
      <c r="UUL44"/>
      <c r="UUM44" s="124"/>
      <c r="UUN44"/>
      <c r="UUO44" s="124"/>
      <c r="UUP44"/>
      <c r="UUQ44" s="124"/>
      <c r="UUR44"/>
      <c r="UUS44" s="124"/>
      <c r="UUT44"/>
      <c r="UUU44" s="124"/>
      <c r="UUV44"/>
      <c r="UUW44" s="124"/>
      <c r="UUX44"/>
      <c r="UUY44" s="124"/>
      <c r="UUZ44"/>
      <c r="UVA44" s="124"/>
      <c r="UVB44"/>
      <c r="UVC44" s="124"/>
      <c r="UVD44"/>
      <c r="UVE44" s="124"/>
      <c r="UVF44"/>
      <c r="UVG44" s="124"/>
      <c r="UVH44"/>
      <c r="UVI44" s="124"/>
      <c r="UVJ44"/>
      <c r="UVK44" s="124"/>
      <c r="UVL44"/>
      <c r="UVM44" s="124"/>
      <c r="UVN44"/>
      <c r="UVO44" s="124"/>
      <c r="UVP44"/>
      <c r="UVQ44" s="124"/>
      <c r="UVR44"/>
      <c r="UVS44" s="124"/>
      <c r="UVT44"/>
      <c r="UVU44" s="124"/>
      <c r="UVV44"/>
      <c r="UVW44" s="124"/>
      <c r="UVX44"/>
      <c r="UVY44" s="124"/>
      <c r="UVZ44"/>
      <c r="UWA44" s="124"/>
      <c r="UWB44"/>
      <c r="UWC44" s="124"/>
      <c r="UWD44"/>
      <c r="UWE44" s="124"/>
      <c r="UWF44"/>
      <c r="UWG44" s="124"/>
      <c r="UWH44"/>
      <c r="UWI44" s="124"/>
      <c r="UWJ44"/>
      <c r="UWK44" s="124"/>
      <c r="UWL44"/>
      <c r="UWM44" s="124"/>
      <c r="UWN44"/>
      <c r="UWO44" s="124"/>
      <c r="UWP44"/>
      <c r="UWQ44" s="124"/>
      <c r="UWR44"/>
      <c r="UWS44" s="124"/>
      <c r="UWT44"/>
      <c r="UWU44" s="124"/>
      <c r="UWV44"/>
      <c r="UWW44" s="124"/>
      <c r="UWX44"/>
      <c r="UWY44" s="124"/>
      <c r="UWZ44"/>
      <c r="UXA44" s="124"/>
      <c r="UXB44"/>
      <c r="UXC44" s="124"/>
      <c r="UXD44"/>
      <c r="UXE44" s="124"/>
      <c r="UXF44"/>
      <c r="UXG44" s="124"/>
      <c r="UXH44"/>
      <c r="UXI44" s="124"/>
      <c r="UXJ44"/>
      <c r="UXK44" s="124"/>
      <c r="UXL44"/>
      <c r="UXM44" s="124"/>
      <c r="UXN44"/>
      <c r="UXO44" s="124"/>
      <c r="UXP44"/>
      <c r="UXQ44" s="124"/>
      <c r="UXR44"/>
      <c r="UXS44" s="124"/>
      <c r="UXT44"/>
      <c r="UXU44" s="124"/>
      <c r="UXV44"/>
      <c r="UXW44" s="124"/>
      <c r="UXX44"/>
      <c r="UXY44" s="124"/>
      <c r="UXZ44"/>
      <c r="UYA44" s="124"/>
      <c r="UYB44"/>
      <c r="UYC44" s="124"/>
      <c r="UYD44"/>
      <c r="UYE44" s="124"/>
      <c r="UYF44"/>
      <c r="UYG44" s="124"/>
      <c r="UYH44"/>
      <c r="UYI44" s="124"/>
      <c r="UYJ44"/>
      <c r="UYK44" s="124"/>
      <c r="UYL44"/>
      <c r="UYM44" s="124"/>
      <c r="UYN44"/>
      <c r="UYO44" s="124"/>
      <c r="UYP44"/>
      <c r="UYQ44" s="124"/>
      <c r="UYR44"/>
      <c r="UYS44" s="124"/>
      <c r="UYT44"/>
      <c r="UYU44" s="124"/>
      <c r="UYV44"/>
      <c r="UYW44" s="124"/>
      <c r="UYX44"/>
      <c r="UYY44" s="124"/>
      <c r="UYZ44"/>
      <c r="UZA44" s="124"/>
      <c r="UZB44"/>
      <c r="UZC44" s="124"/>
      <c r="UZD44"/>
      <c r="UZE44" s="124"/>
      <c r="UZF44"/>
      <c r="UZG44" s="124"/>
      <c r="UZH44"/>
      <c r="UZI44" s="124"/>
      <c r="UZJ44"/>
      <c r="UZK44" s="124"/>
      <c r="UZL44"/>
      <c r="UZM44" s="124"/>
      <c r="UZN44"/>
      <c r="UZO44" s="124"/>
      <c r="UZP44"/>
      <c r="UZQ44" s="124"/>
      <c r="UZR44"/>
      <c r="UZS44" s="124"/>
      <c r="UZT44"/>
      <c r="UZU44" s="124"/>
      <c r="UZV44"/>
      <c r="UZW44" s="124"/>
      <c r="UZX44"/>
      <c r="UZY44" s="124"/>
      <c r="UZZ44"/>
      <c r="VAA44" s="124"/>
      <c r="VAB44"/>
      <c r="VAC44" s="124"/>
      <c r="VAD44"/>
      <c r="VAE44" s="124"/>
      <c r="VAF44"/>
      <c r="VAG44" s="124"/>
      <c r="VAH44"/>
      <c r="VAI44" s="124"/>
      <c r="VAJ44"/>
      <c r="VAK44" s="124"/>
      <c r="VAL44"/>
      <c r="VAM44" s="124"/>
      <c r="VAN44"/>
      <c r="VAO44" s="124"/>
      <c r="VAP44"/>
      <c r="VAQ44" s="124"/>
      <c r="VAR44"/>
      <c r="VAS44" s="124"/>
      <c r="VAT44"/>
      <c r="VAU44" s="124"/>
      <c r="VAV44"/>
      <c r="VAW44" s="124"/>
      <c r="VAX44"/>
      <c r="VAY44" s="124"/>
      <c r="VAZ44"/>
      <c r="VBA44" s="124"/>
      <c r="VBB44"/>
      <c r="VBC44" s="124"/>
      <c r="VBD44"/>
      <c r="VBE44" s="124"/>
      <c r="VBF44"/>
      <c r="VBG44" s="124"/>
      <c r="VBH44"/>
      <c r="VBI44" s="124"/>
      <c r="VBJ44"/>
      <c r="VBK44" s="124"/>
      <c r="VBL44"/>
      <c r="VBM44" s="124"/>
      <c r="VBN44"/>
      <c r="VBO44" s="124"/>
      <c r="VBP44"/>
      <c r="VBQ44" s="124"/>
      <c r="VBR44"/>
      <c r="VBS44" s="124"/>
      <c r="VBT44"/>
      <c r="VBU44" s="124"/>
      <c r="VBV44"/>
      <c r="VBW44" s="124"/>
      <c r="VBX44"/>
      <c r="VBY44" s="124"/>
      <c r="VBZ44"/>
      <c r="VCA44" s="124"/>
      <c r="VCB44"/>
      <c r="VCC44" s="124"/>
      <c r="VCD44"/>
      <c r="VCE44" s="124"/>
      <c r="VCF44"/>
      <c r="VCG44" s="124"/>
      <c r="VCH44"/>
      <c r="VCI44" s="124"/>
      <c r="VCJ44"/>
      <c r="VCK44" s="124"/>
      <c r="VCL44"/>
      <c r="VCM44" s="124"/>
      <c r="VCN44"/>
      <c r="VCO44" s="124"/>
      <c r="VCP44"/>
      <c r="VCQ44" s="124"/>
      <c r="VCR44"/>
      <c r="VCS44" s="124"/>
      <c r="VCT44"/>
      <c r="VCU44" s="124"/>
      <c r="VCV44"/>
      <c r="VCW44" s="124"/>
      <c r="VCX44"/>
      <c r="VCY44" s="124"/>
      <c r="VCZ44"/>
      <c r="VDA44" s="124"/>
      <c r="VDB44"/>
      <c r="VDC44" s="124"/>
      <c r="VDD44"/>
      <c r="VDE44" s="124"/>
      <c r="VDF44"/>
      <c r="VDG44" s="124"/>
      <c r="VDH44"/>
      <c r="VDI44" s="124"/>
      <c r="VDJ44"/>
      <c r="VDK44" s="124"/>
      <c r="VDL44"/>
      <c r="VDM44" s="124"/>
      <c r="VDN44"/>
      <c r="VDO44" s="124"/>
      <c r="VDP44"/>
      <c r="VDQ44" s="124"/>
      <c r="VDR44"/>
      <c r="VDS44" s="124"/>
      <c r="VDT44"/>
      <c r="VDU44" s="124"/>
      <c r="VDV44"/>
      <c r="VDW44" s="124"/>
      <c r="VDX44"/>
      <c r="VDY44" s="124"/>
      <c r="VDZ44"/>
      <c r="VEA44" s="124"/>
      <c r="VEB44"/>
      <c r="VEC44" s="124"/>
      <c r="VED44"/>
      <c r="VEE44" s="124"/>
      <c r="VEF44"/>
      <c r="VEG44" s="124"/>
      <c r="VEH44"/>
      <c r="VEI44" s="124"/>
      <c r="VEJ44"/>
      <c r="VEK44" s="124"/>
      <c r="VEL44"/>
      <c r="VEM44" s="124"/>
      <c r="VEN44"/>
      <c r="VEO44" s="124"/>
      <c r="VEP44"/>
      <c r="VEQ44" s="124"/>
      <c r="VER44"/>
      <c r="VES44" s="124"/>
      <c r="VET44"/>
      <c r="VEU44" s="124"/>
      <c r="VEV44"/>
      <c r="VEW44" s="124"/>
      <c r="VEX44"/>
      <c r="VEY44" s="124"/>
      <c r="VEZ44"/>
      <c r="VFA44" s="124"/>
      <c r="VFB44"/>
      <c r="VFC44" s="124"/>
      <c r="VFD44"/>
      <c r="VFE44" s="124"/>
      <c r="VFF44"/>
      <c r="VFG44" s="124"/>
      <c r="VFH44"/>
      <c r="VFI44" s="124"/>
      <c r="VFJ44"/>
      <c r="VFK44" s="124"/>
      <c r="VFL44"/>
      <c r="VFM44" s="124"/>
      <c r="VFN44"/>
      <c r="VFO44" s="124"/>
      <c r="VFP44"/>
      <c r="VFQ44" s="124"/>
      <c r="VFR44"/>
      <c r="VFS44" s="124"/>
      <c r="VFT44"/>
      <c r="VFU44" s="124"/>
      <c r="VFV44"/>
      <c r="VFW44" s="124"/>
      <c r="VFX44"/>
      <c r="VFY44" s="124"/>
      <c r="VFZ44"/>
      <c r="VGA44" s="124"/>
      <c r="VGB44"/>
      <c r="VGC44" s="124"/>
      <c r="VGD44"/>
      <c r="VGE44" s="124"/>
      <c r="VGF44"/>
      <c r="VGG44" s="124"/>
      <c r="VGH44"/>
      <c r="VGI44" s="124"/>
      <c r="VGJ44"/>
      <c r="VGK44" s="124"/>
      <c r="VGL44"/>
      <c r="VGM44" s="124"/>
      <c r="VGN44"/>
      <c r="VGO44" s="124"/>
      <c r="VGP44"/>
      <c r="VGQ44" s="124"/>
      <c r="VGR44"/>
      <c r="VGS44" s="124"/>
      <c r="VGT44"/>
      <c r="VGU44" s="124"/>
      <c r="VGV44"/>
      <c r="VGW44" s="124"/>
      <c r="VGX44"/>
      <c r="VGY44" s="124"/>
      <c r="VGZ44"/>
      <c r="VHA44" s="124"/>
      <c r="VHB44"/>
      <c r="VHC44" s="124"/>
      <c r="VHD44"/>
      <c r="VHE44" s="124"/>
      <c r="VHF44"/>
      <c r="VHG44" s="124"/>
      <c r="VHH44"/>
      <c r="VHI44" s="124"/>
      <c r="VHJ44"/>
      <c r="VHK44" s="124"/>
      <c r="VHL44"/>
      <c r="VHM44" s="124"/>
      <c r="VHN44"/>
      <c r="VHO44" s="124"/>
      <c r="VHP44"/>
      <c r="VHQ44" s="124"/>
      <c r="VHR44"/>
      <c r="VHS44" s="124"/>
      <c r="VHT44"/>
      <c r="VHU44" s="124"/>
      <c r="VHV44"/>
      <c r="VHW44" s="124"/>
      <c r="VHX44"/>
      <c r="VHY44" s="124"/>
      <c r="VHZ44"/>
      <c r="VIA44" s="124"/>
      <c r="VIB44"/>
      <c r="VIC44" s="124"/>
      <c r="VID44"/>
      <c r="VIE44" s="124"/>
      <c r="VIF44"/>
      <c r="VIG44" s="124"/>
      <c r="VIH44"/>
      <c r="VII44" s="124"/>
      <c r="VIJ44"/>
      <c r="VIK44" s="124"/>
      <c r="VIL44"/>
      <c r="VIM44" s="124"/>
      <c r="VIN44"/>
      <c r="VIO44" s="124"/>
      <c r="VIP44"/>
      <c r="VIQ44" s="124"/>
      <c r="VIR44"/>
      <c r="VIS44" s="124"/>
      <c r="VIT44"/>
      <c r="VIU44" s="124"/>
      <c r="VIV44"/>
      <c r="VIW44" s="124"/>
      <c r="VIX44"/>
      <c r="VIY44" s="124"/>
      <c r="VIZ44"/>
      <c r="VJA44" s="124"/>
      <c r="VJB44"/>
      <c r="VJC44" s="124"/>
      <c r="VJD44"/>
      <c r="VJE44" s="124"/>
      <c r="VJF44"/>
      <c r="VJG44" s="124"/>
      <c r="VJH44"/>
      <c r="VJI44" s="124"/>
      <c r="VJJ44"/>
      <c r="VJK44" s="124"/>
      <c r="VJL44"/>
      <c r="VJM44" s="124"/>
      <c r="VJN44"/>
      <c r="VJO44" s="124"/>
      <c r="VJP44"/>
      <c r="VJQ44" s="124"/>
      <c r="VJR44"/>
      <c r="VJS44" s="124"/>
      <c r="VJT44"/>
      <c r="VJU44" s="124"/>
      <c r="VJV44"/>
      <c r="VJW44" s="124"/>
      <c r="VJX44"/>
      <c r="VJY44" s="124"/>
      <c r="VJZ44"/>
      <c r="VKA44" s="124"/>
      <c r="VKB44"/>
      <c r="VKC44" s="124"/>
      <c r="VKD44"/>
      <c r="VKE44" s="124"/>
      <c r="VKF44"/>
      <c r="VKG44" s="124"/>
      <c r="VKH44"/>
      <c r="VKI44" s="124"/>
      <c r="VKJ44"/>
      <c r="VKK44" s="124"/>
      <c r="VKL44"/>
      <c r="VKM44" s="124"/>
      <c r="VKN44"/>
      <c r="VKO44" s="124"/>
      <c r="VKP44"/>
      <c r="VKQ44" s="124"/>
      <c r="VKR44"/>
      <c r="VKS44" s="124"/>
      <c r="VKT44"/>
      <c r="VKU44" s="124"/>
      <c r="VKV44"/>
      <c r="VKW44" s="124"/>
      <c r="VKX44"/>
      <c r="VKY44" s="124"/>
      <c r="VKZ44"/>
      <c r="VLA44" s="124"/>
      <c r="VLB44"/>
      <c r="VLC44" s="124"/>
      <c r="VLD44"/>
      <c r="VLE44" s="124"/>
      <c r="VLF44"/>
      <c r="VLG44" s="124"/>
      <c r="VLH44"/>
      <c r="VLI44" s="124"/>
      <c r="VLJ44"/>
      <c r="VLK44" s="124"/>
      <c r="VLL44"/>
      <c r="VLM44" s="124"/>
      <c r="VLN44"/>
      <c r="VLO44" s="124"/>
      <c r="VLP44"/>
      <c r="VLQ44" s="124"/>
      <c r="VLR44"/>
      <c r="VLS44" s="124"/>
      <c r="VLT44"/>
      <c r="VLU44" s="124"/>
      <c r="VLV44"/>
      <c r="VLW44" s="124"/>
      <c r="VLX44"/>
      <c r="VLY44" s="124"/>
      <c r="VLZ44"/>
      <c r="VMA44" s="124"/>
      <c r="VMB44"/>
      <c r="VMC44" s="124"/>
      <c r="VMD44"/>
      <c r="VME44" s="124"/>
      <c r="VMF44"/>
      <c r="VMG44" s="124"/>
      <c r="VMH44"/>
      <c r="VMI44" s="124"/>
      <c r="VMJ44"/>
      <c r="VMK44" s="124"/>
      <c r="VML44"/>
      <c r="VMM44" s="124"/>
      <c r="VMN44"/>
      <c r="VMO44" s="124"/>
      <c r="VMP44"/>
      <c r="VMQ44" s="124"/>
      <c r="VMR44"/>
      <c r="VMS44" s="124"/>
      <c r="VMT44"/>
      <c r="VMU44" s="124"/>
      <c r="VMV44"/>
      <c r="VMW44" s="124"/>
      <c r="VMX44"/>
      <c r="VMY44" s="124"/>
      <c r="VMZ44"/>
      <c r="VNA44" s="124"/>
      <c r="VNB44"/>
      <c r="VNC44" s="124"/>
      <c r="VND44"/>
      <c r="VNE44" s="124"/>
      <c r="VNF44"/>
      <c r="VNG44" s="124"/>
      <c r="VNH44"/>
      <c r="VNI44" s="124"/>
      <c r="VNJ44"/>
      <c r="VNK44" s="124"/>
      <c r="VNL44"/>
      <c r="VNM44" s="124"/>
      <c r="VNN44"/>
      <c r="VNO44" s="124"/>
      <c r="VNP44"/>
      <c r="VNQ44" s="124"/>
      <c r="VNR44"/>
      <c r="VNS44" s="124"/>
      <c r="VNT44"/>
      <c r="VNU44" s="124"/>
      <c r="VNV44"/>
      <c r="VNW44" s="124"/>
      <c r="VNX44"/>
      <c r="VNY44" s="124"/>
      <c r="VNZ44"/>
      <c r="VOA44" s="124"/>
      <c r="VOB44"/>
      <c r="VOC44" s="124"/>
      <c r="VOD44"/>
      <c r="VOE44" s="124"/>
      <c r="VOF44"/>
      <c r="VOG44" s="124"/>
      <c r="VOH44"/>
      <c r="VOI44" s="124"/>
      <c r="VOJ44"/>
      <c r="VOK44" s="124"/>
      <c r="VOL44"/>
      <c r="VOM44" s="124"/>
      <c r="VON44"/>
      <c r="VOO44" s="124"/>
      <c r="VOP44"/>
      <c r="VOQ44" s="124"/>
      <c r="VOR44"/>
      <c r="VOS44" s="124"/>
      <c r="VOT44"/>
      <c r="VOU44" s="124"/>
      <c r="VOV44"/>
      <c r="VOW44" s="124"/>
      <c r="VOX44"/>
      <c r="VOY44" s="124"/>
      <c r="VOZ44"/>
      <c r="VPA44" s="124"/>
      <c r="VPB44"/>
      <c r="VPC44" s="124"/>
      <c r="VPD44"/>
      <c r="VPE44" s="124"/>
      <c r="VPF44"/>
      <c r="VPG44" s="124"/>
      <c r="VPH44"/>
      <c r="VPI44" s="124"/>
      <c r="VPJ44"/>
      <c r="VPK44" s="124"/>
      <c r="VPL44"/>
      <c r="VPM44" s="124"/>
      <c r="VPN44"/>
      <c r="VPO44" s="124"/>
      <c r="VPP44"/>
      <c r="VPQ44" s="124"/>
      <c r="VPR44"/>
      <c r="VPS44" s="124"/>
      <c r="VPT44"/>
      <c r="VPU44" s="124"/>
      <c r="VPV44"/>
      <c r="VPW44" s="124"/>
      <c r="VPX44"/>
      <c r="VPY44" s="124"/>
      <c r="VPZ44"/>
      <c r="VQA44" s="124"/>
      <c r="VQB44"/>
      <c r="VQC44" s="124"/>
      <c r="VQD44"/>
      <c r="VQE44" s="124"/>
      <c r="VQF44"/>
      <c r="VQG44" s="124"/>
      <c r="VQH44"/>
      <c r="VQI44" s="124"/>
      <c r="VQJ44"/>
      <c r="VQK44" s="124"/>
      <c r="VQL44"/>
      <c r="VQM44" s="124"/>
      <c r="VQN44"/>
      <c r="VQO44" s="124"/>
      <c r="VQP44"/>
      <c r="VQQ44" s="124"/>
      <c r="VQR44"/>
      <c r="VQS44" s="124"/>
      <c r="VQT44"/>
      <c r="VQU44" s="124"/>
      <c r="VQV44"/>
      <c r="VQW44" s="124"/>
      <c r="VQX44"/>
      <c r="VQY44" s="124"/>
      <c r="VQZ44"/>
      <c r="VRA44" s="124"/>
      <c r="VRB44"/>
      <c r="VRC44" s="124"/>
      <c r="VRD44"/>
      <c r="VRE44" s="124"/>
      <c r="VRF44"/>
      <c r="VRG44" s="124"/>
      <c r="VRH44"/>
      <c r="VRI44" s="124"/>
      <c r="VRJ44"/>
      <c r="VRK44" s="124"/>
      <c r="VRL44"/>
      <c r="VRM44" s="124"/>
      <c r="VRN44"/>
      <c r="VRO44" s="124"/>
      <c r="VRP44"/>
      <c r="VRQ44" s="124"/>
      <c r="VRR44"/>
      <c r="VRS44" s="124"/>
      <c r="VRT44"/>
      <c r="VRU44" s="124"/>
      <c r="VRV44"/>
      <c r="VRW44" s="124"/>
      <c r="VRX44"/>
      <c r="VRY44" s="124"/>
      <c r="VRZ44"/>
      <c r="VSA44" s="124"/>
      <c r="VSB44"/>
      <c r="VSC44" s="124"/>
      <c r="VSD44"/>
      <c r="VSE44" s="124"/>
      <c r="VSF44"/>
      <c r="VSG44" s="124"/>
      <c r="VSH44"/>
      <c r="VSI44" s="124"/>
      <c r="VSJ44"/>
      <c r="VSK44" s="124"/>
      <c r="VSL44"/>
      <c r="VSM44" s="124"/>
      <c r="VSN44"/>
      <c r="VSO44" s="124"/>
      <c r="VSP44"/>
      <c r="VSQ44" s="124"/>
      <c r="VSR44"/>
      <c r="VSS44" s="124"/>
      <c r="VST44"/>
      <c r="VSU44" s="124"/>
      <c r="VSV44"/>
      <c r="VSW44" s="124"/>
      <c r="VSX44"/>
      <c r="VSY44" s="124"/>
      <c r="VSZ44"/>
      <c r="VTA44" s="124"/>
      <c r="VTB44"/>
      <c r="VTC44" s="124"/>
      <c r="VTD44"/>
      <c r="VTE44" s="124"/>
      <c r="VTF44"/>
      <c r="VTG44" s="124"/>
      <c r="VTH44"/>
      <c r="VTI44" s="124"/>
      <c r="VTJ44"/>
      <c r="VTK44" s="124"/>
      <c r="VTL44"/>
      <c r="VTM44" s="124"/>
      <c r="VTN44"/>
      <c r="VTO44" s="124"/>
      <c r="VTP44"/>
      <c r="VTQ44" s="124"/>
      <c r="VTR44"/>
      <c r="VTS44" s="124"/>
      <c r="VTT44"/>
      <c r="VTU44" s="124"/>
      <c r="VTV44"/>
      <c r="VTW44" s="124"/>
      <c r="VTX44"/>
      <c r="VTY44" s="124"/>
      <c r="VTZ44"/>
      <c r="VUA44" s="124"/>
      <c r="VUB44"/>
      <c r="VUC44" s="124"/>
      <c r="VUD44"/>
      <c r="VUE44" s="124"/>
      <c r="VUF44"/>
      <c r="VUG44" s="124"/>
      <c r="VUH44"/>
      <c r="VUI44" s="124"/>
      <c r="VUJ44"/>
      <c r="VUK44" s="124"/>
      <c r="VUL44"/>
      <c r="VUM44" s="124"/>
      <c r="VUN44"/>
      <c r="VUO44" s="124"/>
      <c r="VUP44"/>
      <c r="VUQ44" s="124"/>
      <c r="VUR44"/>
      <c r="VUS44" s="124"/>
      <c r="VUT44"/>
      <c r="VUU44" s="124"/>
      <c r="VUV44"/>
      <c r="VUW44" s="124"/>
      <c r="VUX44"/>
      <c r="VUY44" s="124"/>
      <c r="VUZ44"/>
      <c r="VVA44" s="124"/>
      <c r="VVB44"/>
      <c r="VVC44" s="124"/>
      <c r="VVD44"/>
      <c r="VVE44" s="124"/>
      <c r="VVF44"/>
      <c r="VVG44" s="124"/>
      <c r="VVH44"/>
      <c r="VVI44" s="124"/>
      <c r="VVJ44"/>
      <c r="VVK44" s="124"/>
      <c r="VVL44"/>
      <c r="VVM44" s="124"/>
      <c r="VVN44"/>
      <c r="VVO44" s="124"/>
      <c r="VVP44"/>
      <c r="VVQ44" s="124"/>
      <c r="VVR44"/>
      <c r="VVS44" s="124"/>
      <c r="VVT44"/>
      <c r="VVU44" s="124"/>
      <c r="VVV44"/>
      <c r="VVW44" s="124"/>
      <c r="VVX44"/>
      <c r="VVY44" s="124"/>
      <c r="VVZ44"/>
      <c r="VWA44" s="124"/>
      <c r="VWB44"/>
      <c r="VWC44" s="124"/>
      <c r="VWD44"/>
      <c r="VWE44" s="124"/>
      <c r="VWF44"/>
      <c r="VWG44" s="124"/>
      <c r="VWH44"/>
      <c r="VWI44" s="124"/>
      <c r="VWJ44"/>
      <c r="VWK44" s="124"/>
      <c r="VWL44"/>
      <c r="VWM44" s="124"/>
      <c r="VWN44"/>
      <c r="VWO44" s="124"/>
      <c r="VWP44"/>
      <c r="VWQ44" s="124"/>
      <c r="VWR44"/>
      <c r="VWS44" s="124"/>
      <c r="VWT44"/>
      <c r="VWU44" s="124"/>
      <c r="VWV44"/>
      <c r="VWW44" s="124"/>
      <c r="VWX44"/>
      <c r="VWY44" s="124"/>
      <c r="VWZ44"/>
      <c r="VXA44" s="124"/>
      <c r="VXB44"/>
      <c r="VXC44" s="124"/>
      <c r="VXD44"/>
      <c r="VXE44" s="124"/>
      <c r="VXF44"/>
      <c r="VXG44" s="124"/>
      <c r="VXH44"/>
      <c r="VXI44" s="124"/>
      <c r="VXJ44"/>
      <c r="VXK44" s="124"/>
      <c r="VXL44"/>
      <c r="VXM44" s="124"/>
      <c r="VXN44"/>
      <c r="VXO44" s="124"/>
      <c r="VXP44"/>
      <c r="VXQ44" s="124"/>
      <c r="VXR44"/>
      <c r="VXS44" s="124"/>
      <c r="VXT44"/>
      <c r="VXU44" s="124"/>
      <c r="VXV44"/>
      <c r="VXW44" s="124"/>
      <c r="VXX44"/>
      <c r="VXY44" s="124"/>
      <c r="VXZ44"/>
      <c r="VYA44" s="124"/>
      <c r="VYB44"/>
      <c r="VYC44" s="124"/>
      <c r="VYD44"/>
      <c r="VYE44" s="124"/>
      <c r="VYF44"/>
      <c r="VYG44" s="124"/>
      <c r="VYH44"/>
      <c r="VYI44" s="124"/>
      <c r="VYJ44"/>
      <c r="VYK44" s="124"/>
      <c r="VYL44"/>
      <c r="VYM44" s="124"/>
      <c r="VYN44"/>
      <c r="VYO44" s="124"/>
      <c r="VYP44"/>
      <c r="VYQ44" s="124"/>
      <c r="VYR44"/>
      <c r="VYS44" s="124"/>
      <c r="VYT44"/>
      <c r="VYU44" s="124"/>
      <c r="VYV44"/>
      <c r="VYW44" s="124"/>
      <c r="VYX44"/>
      <c r="VYY44" s="124"/>
      <c r="VYZ44"/>
      <c r="VZA44" s="124"/>
      <c r="VZB44"/>
      <c r="VZC44" s="124"/>
      <c r="VZD44"/>
      <c r="VZE44" s="124"/>
      <c r="VZF44"/>
      <c r="VZG44" s="124"/>
      <c r="VZH44"/>
      <c r="VZI44" s="124"/>
      <c r="VZJ44"/>
      <c r="VZK44" s="124"/>
      <c r="VZL44"/>
      <c r="VZM44" s="124"/>
      <c r="VZN44"/>
      <c r="VZO44" s="124"/>
      <c r="VZP44"/>
      <c r="VZQ44" s="124"/>
      <c r="VZR44"/>
      <c r="VZS44" s="124"/>
      <c r="VZT44"/>
      <c r="VZU44" s="124"/>
      <c r="VZV44"/>
      <c r="VZW44" s="124"/>
      <c r="VZX44"/>
      <c r="VZY44" s="124"/>
      <c r="VZZ44"/>
      <c r="WAA44" s="124"/>
      <c r="WAB44"/>
      <c r="WAC44" s="124"/>
      <c r="WAD44"/>
      <c r="WAE44" s="124"/>
      <c r="WAF44"/>
      <c r="WAG44" s="124"/>
      <c r="WAH44"/>
      <c r="WAI44" s="124"/>
      <c r="WAJ44"/>
      <c r="WAK44" s="124"/>
      <c r="WAL44"/>
      <c r="WAM44" s="124"/>
      <c r="WAN44"/>
      <c r="WAO44" s="124"/>
      <c r="WAP44"/>
      <c r="WAQ44" s="124"/>
      <c r="WAR44"/>
      <c r="WAS44" s="124"/>
      <c r="WAT44"/>
      <c r="WAU44" s="124"/>
      <c r="WAV44"/>
      <c r="WAW44" s="124"/>
      <c r="WAX44"/>
      <c r="WAY44" s="124"/>
      <c r="WAZ44"/>
      <c r="WBA44" s="124"/>
      <c r="WBB44"/>
      <c r="WBC44" s="124"/>
      <c r="WBD44"/>
      <c r="WBE44" s="124"/>
      <c r="WBF44"/>
      <c r="WBG44" s="124"/>
      <c r="WBH44"/>
      <c r="WBI44" s="124"/>
      <c r="WBJ44"/>
      <c r="WBK44" s="124"/>
      <c r="WBL44"/>
      <c r="WBM44" s="124"/>
      <c r="WBN44"/>
      <c r="WBO44" s="124"/>
      <c r="WBP44"/>
      <c r="WBQ44" s="124"/>
      <c r="WBR44"/>
      <c r="WBS44" s="124"/>
      <c r="WBT44"/>
      <c r="WBU44" s="124"/>
      <c r="WBV44"/>
      <c r="WBW44" s="124"/>
      <c r="WBX44"/>
      <c r="WBY44" s="124"/>
      <c r="WBZ44"/>
      <c r="WCA44" s="124"/>
      <c r="WCB44"/>
      <c r="WCC44" s="124"/>
      <c r="WCD44"/>
      <c r="WCE44" s="124"/>
      <c r="WCF44"/>
      <c r="WCG44" s="124"/>
      <c r="WCH44"/>
      <c r="WCI44" s="124"/>
      <c r="WCJ44"/>
      <c r="WCK44" s="124"/>
      <c r="WCL44"/>
      <c r="WCM44" s="124"/>
      <c r="WCN44"/>
      <c r="WCO44" s="124"/>
      <c r="WCP44"/>
      <c r="WCQ44" s="124"/>
      <c r="WCR44"/>
      <c r="WCS44" s="124"/>
      <c r="WCT44"/>
      <c r="WCU44" s="124"/>
      <c r="WCV44"/>
      <c r="WCW44" s="124"/>
      <c r="WCX44"/>
      <c r="WCY44" s="124"/>
      <c r="WCZ44"/>
      <c r="WDA44" s="124"/>
      <c r="WDB44"/>
      <c r="WDC44" s="124"/>
      <c r="WDD44"/>
      <c r="WDE44" s="124"/>
      <c r="WDF44"/>
      <c r="WDG44" s="124"/>
      <c r="WDH44"/>
      <c r="WDI44" s="124"/>
      <c r="WDJ44"/>
      <c r="WDK44" s="124"/>
      <c r="WDL44"/>
      <c r="WDM44" s="124"/>
      <c r="WDN44"/>
      <c r="WDO44" s="124"/>
      <c r="WDP44"/>
      <c r="WDQ44" s="124"/>
      <c r="WDR44"/>
      <c r="WDS44" s="124"/>
      <c r="WDT44"/>
      <c r="WDU44" s="124"/>
      <c r="WDV44"/>
      <c r="WDW44" s="124"/>
      <c r="WDX44"/>
      <c r="WDY44" s="124"/>
      <c r="WDZ44"/>
      <c r="WEA44" s="124"/>
      <c r="WEB44"/>
      <c r="WEC44" s="124"/>
      <c r="WED44"/>
      <c r="WEE44" s="124"/>
      <c r="WEF44"/>
      <c r="WEG44" s="124"/>
      <c r="WEH44"/>
      <c r="WEI44" s="124"/>
      <c r="WEJ44"/>
      <c r="WEK44" s="124"/>
      <c r="WEL44"/>
      <c r="WEM44" s="124"/>
      <c r="WEN44"/>
      <c r="WEO44" s="124"/>
      <c r="WEP44"/>
      <c r="WEQ44" s="124"/>
      <c r="WER44"/>
      <c r="WES44" s="124"/>
      <c r="WET44"/>
      <c r="WEU44" s="124"/>
      <c r="WEV44"/>
      <c r="WEW44" s="124"/>
      <c r="WEX44"/>
      <c r="WEY44" s="124"/>
      <c r="WEZ44"/>
      <c r="WFA44" s="124"/>
      <c r="WFB44"/>
      <c r="WFC44" s="124"/>
      <c r="WFD44"/>
      <c r="WFE44" s="124"/>
      <c r="WFF44"/>
      <c r="WFG44" s="124"/>
      <c r="WFH44"/>
      <c r="WFI44" s="124"/>
      <c r="WFJ44"/>
      <c r="WFK44" s="124"/>
      <c r="WFL44"/>
      <c r="WFM44" s="124"/>
      <c r="WFN44"/>
      <c r="WFO44" s="124"/>
      <c r="WFP44"/>
      <c r="WFQ44" s="124"/>
      <c r="WFR44"/>
      <c r="WFS44" s="124"/>
      <c r="WFT44"/>
      <c r="WFU44" s="124"/>
      <c r="WFV44"/>
      <c r="WFW44" s="124"/>
      <c r="WFX44"/>
      <c r="WFY44" s="124"/>
      <c r="WFZ44"/>
      <c r="WGA44" s="124"/>
      <c r="WGB44"/>
      <c r="WGC44" s="124"/>
      <c r="WGD44"/>
      <c r="WGE44" s="124"/>
      <c r="WGF44"/>
      <c r="WGG44" s="124"/>
      <c r="WGH44"/>
      <c r="WGI44" s="124"/>
      <c r="WGJ44"/>
      <c r="WGK44" s="124"/>
      <c r="WGL44"/>
      <c r="WGM44" s="124"/>
      <c r="WGN44"/>
      <c r="WGO44" s="124"/>
      <c r="WGP44"/>
      <c r="WGQ44" s="124"/>
      <c r="WGR44"/>
      <c r="WGS44" s="124"/>
      <c r="WGT44"/>
      <c r="WGU44" s="124"/>
      <c r="WGV44"/>
      <c r="WGW44" s="124"/>
      <c r="WGX44"/>
      <c r="WGY44" s="124"/>
      <c r="WGZ44"/>
      <c r="WHA44" s="124"/>
      <c r="WHB44"/>
      <c r="WHC44" s="124"/>
      <c r="WHD44"/>
      <c r="WHE44" s="124"/>
      <c r="WHF44"/>
      <c r="WHG44" s="124"/>
      <c r="WHH44"/>
      <c r="WHI44" s="124"/>
      <c r="WHJ44"/>
      <c r="WHK44" s="124"/>
      <c r="WHL44"/>
      <c r="WHM44" s="124"/>
      <c r="WHN44"/>
      <c r="WHO44" s="124"/>
      <c r="WHP44"/>
      <c r="WHQ44" s="124"/>
      <c r="WHR44"/>
      <c r="WHS44" s="124"/>
      <c r="WHT44"/>
      <c r="WHU44" s="124"/>
      <c r="WHV44"/>
      <c r="WHW44" s="124"/>
      <c r="WHX44"/>
      <c r="WHY44" s="124"/>
      <c r="WHZ44"/>
      <c r="WIA44" s="124"/>
      <c r="WIB44"/>
      <c r="WIC44" s="124"/>
      <c r="WID44"/>
      <c r="WIE44" s="124"/>
      <c r="WIF44"/>
      <c r="WIG44" s="124"/>
      <c r="WIH44"/>
      <c r="WII44" s="124"/>
      <c r="WIJ44"/>
      <c r="WIK44" s="124"/>
      <c r="WIL44"/>
      <c r="WIM44" s="124"/>
      <c r="WIN44"/>
      <c r="WIO44" s="124"/>
      <c r="WIP44"/>
      <c r="WIQ44" s="124"/>
      <c r="WIR44"/>
      <c r="WIS44" s="124"/>
      <c r="WIT44"/>
      <c r="WIU44" s="124"/>
      <c r="WIV44"/>
      <c r="WIW44" s="124"/>
      <c r="WIX44"/>
      <c r="WIY44" s="124"/>
      <c r="WIZ44"/>
      <c r="WJA44" s="124"/>
      <c r="WJB44"/>
      <c r="WJC44" s="124"/>
      <c r="WJD44"/>
      <c r="WJE44" s="124"/>
      <c r="WJF44"/>
      <c r="WJG44" s="124"/>
      <c r="WJH44"/>
      <c r="WJI44" s="124"/>
      <c r="WJJ44"/>
      <c r="WJK44" s="124"/>
      <c r="WJL44"/>
      <c r="WJM44" s="124"/>
      <c r="WJN44"/>
      <c r="WJO44" s="124"/>
      <c r="WJP44"/>
      <c r="WJQ44" s="124"/>
      <c r="WJR44"/>
      <c r="WJS44" s="124"/>
      <c r="WJT44"/>
      <c r="WJU44" s="124"/>
      <c r="WJV44"/>
      <c r="WJW44" s="124"/>
      <c r="WJX44"/>
      <c r="WJY44" s="124"/>
      <c r="WJZ44"/>
      <c r="WKA44" s="124"/>
      <c r="WKB44"/>
      <c r="WKC44" s="124"/>
      <c r="WKD44"/>
      <c r="WKE44" s="124"/>
      <c r="WKF44"/>
      <c r="WKG44" s="124"/>
      <c r="WKH44"/>
      <c r="WKI44" s="124"/>
      <c r="WKJ44"/>
      <c r="WKK44" s="124"/>
      <c r="WKL44"/>
      <c r="WKM44" s="124"/>
      <c r="WKN44"/>
      <c r="WKO44" s="124"/>
      <c r="WKP44"/>
      <c r="WKQ44" s="124"/>
      <c r="WKR44"/>
      <c r="WKS44" s="124"/>
      <c r="WKT44"/>
      <c r="WKU44" s="124"/>
      <c r="WKV44"/>
      <c r="WKW44" s="124"/>
      <c r="WKX44"/>
      <c r="WKY44" s="124"/>
      <c r="WKZ44"/>
      <c r="WLA44" s="124"/>
      <c r="WLB44"/>
      <c r="WLC44" s="124"/>
      <c r="WLD44"/>
      <c r="WLE44" s="124"/>
      <c r="WLF44"/>
      <c r="WLG44" s="124"/>
      <c r="WLH44"/>
      <c r="WLI44" s="124"/>
      <c r="WLJ44"/>
      <c r="WLK44" s="124"/>
      <c r="WLL44"/>
      <c r="WLM44" s="124"/>
      <c r="WLN44"/>
      <c r="WLO44" s="124"/>
      <c r="WLP44"/>
      <c r="WLQ44" s="124"/>
      <c r="WLR44"/>
      <c r="WLS44" s="124"/>
      <c r="WLT44"/>
      <c r="WLU44" s="124"/>
      <c r="WLV44"/>
      <c r="WLW44" s="124"/>
      <c r="WLX44"/>
      <c r="WLY44" s="124"/>
      <c r="WLZ44"/>
      <c r="WMA44" s="124"/>
      <c r="WMB44"/>
      <c r="WMC44" s="124"/>
      <c r="WMD44"/>
      <c r="WME44" s="124"/>
      <c r="WMF44"/>
      <c r="WMG44" s="124"/>
      <c r="WMH44"/>
      <c r="WMI44" s="124"/>
      <c r="WMJ44"/>
      <c r="WMK44" s="124"/>
      <c r="WML44"/>
      <c r="WMM44" s="124"/>
      <c r="WMN44"/>
      <c r="WMO44" s="124"/>
      <c r="WMP44"/>
      <c r="WMQ44" s="124"/>
      <c r="WMR44"/>
      <c r="WMS44" s="124"/>
      <c r="WMT44"/>
      <c r="WMU44" s="124"/>
      <c r="WMV44"/>
      <c r="WMW44" s="124"/>
      <c r="WMX44"/>
      <c r="WMY44" s="124"/>
      <c r="WMZ44"/>
      <c r="WNA44" s="124"/>
      <c r="WNB44"/>
      <c r="WNC44" s="124"/>
      <c r="WND44"/>
      <c r="WNE44" s="124"/>
      <c r="WNF44"/>
      <c r="WNG44" s="124"/>
      <c r="WNH44"/>
      <c r="WNI44" s="124"/>
      <c r="WNJ44"/>
      <c r="WNK44" s="124"/>
      <c r="WNL44"/>
      <c r="WNM44" s="124"/>
      <c r="WNN44"/>
      <c r="WNO44" s="124"/>
      <c r="WNP44"/>
      <c r="WNQ44" s="124"/>
      <c r="WNR44"/>
      <c r="WNS44" s="124"/>
      <c r="WNT44"/>
      <c r="WNU44" s="124"/>
      <c r="WNV44"/>
      <c r="WNW44" s="124"/>
      <c r="WNX44"/>
      <c r="WNY44" s="124"/>
      <c r="WNZ44"/>
      <c r="WOA44" s="124"/>
      <c r="WOB44"/>
      <c r="WOC44" s="124"/>
      <c r="WOD44"/>
      <c r="WOE44" s="124"/>
      <c r="WOF44"/>
      <c r="WOG44" s="124"/>
      <c r="WOH44"/>
      <c r="WOI44" s="124"/>
      <c r="WOJ44"/>
      <c r="WOK44" s="124"/>
      <c r="WOL44"/>
      <c r="WOM44" s="124"/>
      <c r="WON44"/>
      <c r="WOO44" s="124"/>
      <c r="WOP44"/>
      <c r="WOQ44" s="124"/>
      <c r="WOR44"/>
      <c r="WOS44" s="124"/>
      <c r="WOT44"/>
      <c r="WOU44" s="124"/>
      <c r="WOV44"/>
      <c r="WOW44" s="124"/>
      <c r="WOX44"/>
      <c r="WOY44" s="124"/>
      <c r="WOZ44"/>
      <c r="WPA44" s="124"/>
      <c r="WPB44"/>
      <c r="WPC44" s="124"/>
      <c r="WPD44"/>
      <c r="WPE44" s="124"/>
      <c r="WPF44"/>
      <c r="WPG44" s="124"/>
      <c r="WPH44"/>
      <c r="WPI44" s="124"/>
      <c r="WPJ44"/>
      <c r="WPK44" s="124"/>
      <c r="WPL44"/>
      <c r="WPM44" s="124"/>
      <c r="WPN44"/>
      <c r="WPO44" s="124"/>
      <c r="WPP44"/>
      <c r="WPQ44" s="124"/>
      <c r="WPR44"/>
      <c r="WPS44" s="124"/>
      <c r="WPT44"/>
      <c r="WPU44" s="124"/>
      <c r="WPV44"/>
      <c r="WPW44" s="124"/>
      <c r="WPX44"/>
      <c r="WPY44" s="124"/>
      <c r="WPZ44"/>
      <c r="WQA44" s="124"/>
      <c r="WQB44"/>
      <c r="WQC44" s="124"/>
      <c r="WQD44"/>
      <c r="WQE44" s="124"/>
      <c r="WQF44"/>
      <c r="WQG44" s="124"/>
      <c r="WQH44"/>
      <c r="WQI44" s="124"/>
      <c r="WQJ44"/>
      <c r="WQK44" s="124"/>
      <c r="WQL44"/>
      <c r="WQM44" s="124"/>
      <c r="WQN44"/>
      <c r="WQO44" s="124"/>
      <c r="WQP44"/>
      <c r="WQQ44" s="124"/>
      <c r="WQR44"/>
      <c r="WQS44" s="124"/>
      <c r="WQT44"/>
      <c r="WQU44" s="124"/>
      <c r="WQV44"/>
      <c r="WQW44" s="124"/>
      <c r="WQX44"/>
      <c r="WQY44" s="124"/>
      <c r="WQZ44"/>
      <c r="WRA44" s="124"/>
      <c r="WRB44"/>
      <c r="WRC44" s="124"/>
      <c r="WRD44"/>
      <c r="WRE44" s="124"/>
      <c r="WRF44"/>
      <c r="WRG44" s="124"/>
      <c r="WRH44"/>
      <c r="WRI44" s="124"/>
      <c r="WRJ44"/>
      <c r="WRK44" s="124"/>
      <c r="WRL44"/>
      <c r="WRM44" s="124"/>
      <c r="WRN44"/>
      <c r="WRO44" s="124"/>
      <c r="WRP44"/>
      <c r="WRQ44" s="124"/>
      <c r="WRR44"/>
      <c r="WRS44" s="124"/>
      <c r="WRT44"/>
      <c r="WRU44" s="124"/>
      <c r="WRV44"/>
      <c r="WRW44" s="124"/>
      <c r="WRX44"/>
      <c r="WRY44" s="124"/>
      <c r="WRZ44"/>
      <c r="WSA44" s="124"/>
      <c r="WSB44"/>
      <c r="WSC44" s="124"/>
      <c r="WSD44"/>
      <c r="WSE44" s="124"/>
      <c r="WSF44"/>
      <c r="WSG44" s="124"/>
      <c r="WSH44"/>
      <c r="WSI44" s="124"/>
      <c r="WSJ44"/>
      <c r="WSK44" s="124"/>
      <c r="WSL44"/>
      <c r="WSM44" s="124"/>
      <c r="WSN44"/>
      <c r="WSO44" s="124"/>
      <c r="WSP44"/>
      <c r="WSQ44" s="124"/>
      <c r="WSR44"/>
      <c r="WSS44" s="124"/>
      <c r="WST44"/>
      <c r="WSU44" s="124"/>
      <c r="WSV44"/>
      <c r="WSW44" s="124"/>
      <c r="WSX44"/>
      <c r="WSY44" s="124"/>
      <c r="WSZ44"/>
      <c r="WTA44" s="124"/>
      <c r="WTB44"/>
      <c r="WTC44" s="124"/>
      <c r="WTD44"/>
      <c r="WTE44" s="124"/>
      <c r="WTF44"/>
      <c r="WTG44" s="124"/>
      <c r="WTH44"/>
      <c r="WTI44" s="124"/>
      <c r="WTJ44"/>
      <c r="WTK44" s="124"/>
      <c r="WTL44"/>
      <c r="WTM44" s="124"/>
      <c r="WTN44"/>
      <c r="WTO44" s="124"/>
      <c r="WTP44"/>
      <c r="WTQ44" s="124"/>
      <c r="WTR44"/>
      <c r="WTS44" s="124"/>
      <c r="WTT44"/>
      <c r="WTU44" s="124"/>
      <c r="WTV44"/>
      <c r="WTW44" s="124"/>
      <c r="WTX44"/>
      <c r="WTY44" s="124"/>
      <c r="WTZ44"/>
      <c r="WUA44" s="124"/>
      <c r="WUB44"/>
      <c r="WUC44" s="124"/>
      <c r="WUD44"/>
      <c r="WUE44" s="124"/>
      <c r="WUF44"/>
      <c r="WUG44" s="124"/>
      <c r="WUH44"/>
      <c r="WUI44" s="124"/>
      <c r="WUJ44"/>
      <c r="WUK44" s="124"/>
      <c r="WUL44"/>
      <c r="WUM44" s="124"/>
      <c r="WUN44"/>
      <c r="WUO44" s="124"/>
      <c r="WUP44"/>
      <c r="WUQ44" s="124"/>
      <c r="WUR44"/>
      <c r="WUS44" s="124"/>
      <c r="WUT44"/>
      <c r="WUU44" s="124"/>
      <c r="WUV44"/>
      <c r="WUW44" s="124"/>
      <c r="WUX44"/>
      <c r="WUY44" s="124"/>
      <c r="WUZ44"/>
      <c r="WVA44" s="124"/>
      <c r="WVB44"/>
      <c r="WVC44" s="124"/>
      <c r="WVD44"/>
      <c r="WVE44" s="124"/>
      <c r="WVF44"/>
      <c r="WVG44" s="124"/>
      <c r="WVH44"/>
      <c r="WVI44" s="124"/>
      <c r="WVJ44"/>
      <c r="WVK44" s="124"/>
      <c r="WVL44"/>
      <c r="WVM44" s="124"/>
      <c r="WVN44"/>
      <c r="WVO44" s="124"/>
      <c r="WVP44"/>
      <c r="WVQ44" s="124"/>
      <c r="WVR44"/>
      <c r="WVS44" s="124"/>
      <c r="WVT44"/>
      <c r="WVU44" s="124"/>
      <c r="WVV44"/>
      <c r="WVW44" s="124"/>
      <c r="WVX44"/>
      <c r="WVY44" s="124"/>
      <c r="WVZ44"/>
      <c r="WWA44" s="124"/>
      <c r="WWB44"/>
      <c r="WWC44" s="124"/>
      <c r="WWD44"/>
      <c r="WWE44" s="124"/>
      <c r="WWF44"/>
      <c r="WWG44" s="124"/>
      <c r="WWH44"/>
      <c r="WWI44" s="124"/>
      <c r="WWJ44"/>
      <c r="WWK44" s="124"/>
      <c r="WWL44"/>
      <c r="WWM44" s="124"/>
      <c r="WWN44"/>
      <c r="WWO44" s="124"/>
      <c r="WWP44"/>
      <c r="WWQ44" s="124"/>
      <c r="WWR44"/>
      <c r="WWS44" s="124"/>
      <c r="WWT44"/>
      <c r="WWU44" s="124"/>
      <c r="WWV44"/>
      <c r="WWW44" s="124"/>
      <c r="WWX44"/>
      <c r="WWY44" s="124"/>
      <c r="WWZ44"/>
      <c r="WXA44" s="124"/>
      <c r="WXB44"/>
      <c r="WXC44" s="124"/>
      <c r="WXD44"/>
      <c r="WXE44" s="124"/>
      <c r="WXF44"/>
      <c r="WXG44" s="124"/>
      <c r="WXH44"/>
      <c r="WXI44" s="124"/>
      <c r="WXJ44"/>
      <c r="WXK44" s="124"/>
      <c r="WXL44"/>
      <c r="WXM44" s="124"/>
      <c r="WXN44"/>
      <c r="WXO44" s="124"/>
      <c r="WXP44"/>
      <c r="WXQ44" s="124"/>
      <c r="WXR44"/>
      <c r="WXS44" s="124"/>
      <c r="WXT44"/>
      <c r="WXU44" s="124"/>
      <c r="WXV44"/>
      <c r="WXW44" s="124"/>
      <c r="WXX44"/>
      <c r="WXY44" s="124"/>
      <c r="WXZ44"/>
      <c r="WYA44" s="124"/>
      <c r="WYB44"/>
      <c r="WYC44" s="124"/>
      <c r="WYD44"/>
      <c r="WYE44" s="124"/>
      <c r="WYF44"/>
      <c r="WYG44" s="124"/>
      <c r="WYH44"/>
      <c r="WYI44" s="124"/>
      <c r="WYJ44"/>
      <c r="WYK44" s="124"/>
      <c r="WYL44"/>
      <c r="WYM44" s="124"/>
      <c r="WYN44"/>
      <c r="WYO44" s="124"/>
      <c r="WYP44"/>
      <c r="WYQ44" s="124"/>
      <c r="WYR44"/>
      <c r="WYS44" s="124"/>
      <c r="WYT44"/>
      <c r="WYU44" s="124"/>
      <c r="WYV44"/>
      <c r="WYW44" s="124"/>
      <c r="WYX44"/>
      <c r="WYY44" s="124"/>
      <c r="WYZ44"/>
      <c r="WZA44" s="124"/>
      <c r="WZB44"/>
      <c r="WZC44" s="124"/>
      <c r="WZD44"/>
      <c r="WZE44" s="124"/>
      <c r="WZF44"/>
      <c r="WZG44" s="124"/>
      <c r="WZH44"/>
      <c r="WZI44" s="124"/>
      <c r="WZJ44"/>
      <c r="WZK44" s="124"/>
      <c r="WZL44"/>
      <c r="WZM44" s="124"/>
      <c r="WZN44"/>
      <c r="WZO44" s="124"/>
      <c r="WZP44"/>
      <c r="WZQ44" s="124"/>
      <c r="WZR44"/>
      <c r="WZS44" s="124"/>
      <c r="WZT44"/>
      <c r="WZU44" s="124"/>
      <c r="WZV44"/>
      <c r="WZW44" s="124"/>
      <c r="WZX44"/>
      <c r="WZY44" s="124"/>
      <c r="WZZ44"/>
      <c r="XAA44" s="124"/>
      <c r="XAB44"/>
      <c r="XAC44" s="124"/>
      <c r="XAD44"/>
      <c r="XAE44" s="124"/>
      <c r="XAF44"/>
      <c r="XAG44" s="124"/>
      <c r="XAH44"/>
      <c r="XAI44" s="124"/>
      <c r="XAJ44"/>
      <c r="XAK44" s="124"/>
      <c r="XAL44"/>
      <c r="XAM44" s="124"/>
      <c r="XAN44"/>
      <c r="XAO44" s="124"/>
      <c r="XAP44"/>
      <c r="XAQ44" s="124"/>
      <c r="XAR44"/>
      <c r="XAS44" s="124"/>
      <c r="XAT44"/>
      <c r="XAU44" s="124"/>
      <c r="XAV44"/>
      <c r="XAW44" s="124"/>
      <c r="XAX44"/>
      <c r="XAY44" s="124"/>
      <c r="XAZ44"/>
      <c r="XBA44" s="124"/>
      <c r="XBB44"/>
      <c r="XBC44" s="124"/>
      <c r="XBD44"/>
      <c r="XBE44" s="124"/>
      <c r="XBF44"/>
      <c r="XBG44" s="124"/>
      <c r="XBH44"/>
      <c r="XBI44" s="124"/>
      <c r="XBJ44"/>
      <c r="XBK44" s="124"/>
      <c r="XBL44"/>
      <c r="XBM44" s="124"/>
      <c r="XBN44"/>
      <c r="XBO44" s="124"/>
      <c r="XBP44"/>
      <c r="XBQ44" s="124"/>
      <c r="XBR44"/>
      <c r="XBS44" s="124"/>
      <c r="XBT44"/>
      <c r="XBU44" s="124"/>
      <c r="XBV44"/>
      <c r="XBW44" s="124"/>
      <c r="XBX44"/>
      <c r="XBY44" s="124"/>
      <c r="XBZ44"/>
      <c r="XCA44" s="124"/>
      <c r="XCB44"/>
      <c r="XCC44" s="124"/>
      <c r="XCD44"/>
      <c r="XCE44" s="124"/>
      <c r="XCF44"/>
      <c r="XCG44" s="124"/>
      <c r="XCH44"/>
      <c r="XCI44" s="124"/>
      <c r="XCJ44"/>
      <c r="XCK44" s="124"/>
      <c r="XCL44"/>
      <c r="XCM44" s="124"/>
      <c r="XCN44"/>
      <c r="XCO44" s="124"/>
      <c r="XCP44"/>
      <c r="XCQ44" s="124"/>
      <c r="XCR44"/>
      <c r="XCS44" s="124"/>
      <c r="XCT44"/>
      <c r="XCU44" s="124"/>
      <c r="XCV44"/>
      <c r="XCW44" s="124"/>
      <c r="XCX44"/>
      <c r="XCY44" s="124"/>
      <c r="XCZ44"/>
      <c r="XDA44" s="124"/>
      <c r="XDB44"/>
      <c r="XDC44" s="124"/>
      <c r="XDD44"/>
      <c r="XDE44" s="124"/>
      <c r="XDF44"/>
      <c r="XDG44" s="124"/>
      <c r="XDH44"/>
      <c r="XDI44" s="124"/>
      <c r="XDJ44"/>
      <c r="XDK44" s="124"/>
      <c r="XDL44"/>
      <c r="XDM44" s="124"/>
      <c r="XDN44"/>
      <c r="XDO44" s="124"/>
      <c r="XDP44"/>
      <c r="XDQ44" s="124"/>
      <c r="XDR44"/>
      <c r="XDS44" s="124"/>
      <c r="XDT44"/>
      <c r="XDU44" s="124"/>
      <c r="XDV44"/>
      <c r="XDW44" s="124"/>
      <c r="XDX44"/>
      <c r="XDY44" s="124"/>
      <c r="XDZ44"/>
      <c r="XEA44" s="124"/>
      <c r="XEB44"/>
      <c r="XEC44" s="124"/>
      <c r="XED44"/>
      <c r="XEE44" s="124"/>
      <c r="XEF44"/>
      <c r="XEG44" s="124"/>
      <c r="XEH44"/>
      <c r="XEI44" s="124"/>
      <c r="XEJ44"/>
      <c r="XEK44" s="124"/>
      <c r="XEL44"/>
      <c r="XEM44" s="124"/>
      <c r="XEN44"/>
      <c r="XEO44" s="124"/>
      <c r="XEP44"/>
      <c r="XEQ44" s="124"/>
      <c r="XER44"/>
      <c r="XES44" s="124"/>
      <c r="XET44"/>
      <c r="XEU44" s="124"/>
      <c r="XEV44"/>
      <c r="XEW44" s="124"/>
      <c r="XEX44"/>
      <c r="XEY44" s="124"/>
      <c r="XEZ44"/>
      <c r="XFA44" s="124"/>
      <c r="XFB44"/>
      <c r="XFC44" s="124"/>
      <c r="XFD44"/>
    </row>
    <row r="45" spans="1:16384" s="7" customFormat="1" x14ac:dyDescent="0.4">
      <c r="A45" s="124"/>
      <c r="B45"/>
      <c r="C45" s="161"/>
      <c r="D45"/>
      <c r="E45" s="160"/>
      <c r="F45"/>
      <c r="G45" s="124"/>
      <c r="H45"/>
      <c r="I45" s="124"/>
      <c r="J45"/>
      <c r="K45" s="124"/>
      <c r="L45"/>
      <c r="M45" s="124"/>
      <c r="N45"/>
      <c r="O45" s="124"/>
      <c r="P45"/>
      <c r="Q45" s="124"/>
      <c r="R45"/>
      <c r="S45" s="124"/>
      <c r="T45"/>
      <c r="U45" s="124"/>
      <c r="V45"/>
      <c r="W45" s="124"/>
      <c r="X45"/>
      <c r="Y45" s="124"/>
      <c r="Z45"/>
      <c r="AA45" s="124"/>
      <c r="AB45"/>
      <c r="AC45" s="124"/>
      <c r="AD45"/>
      <c r="AE45" s="124"/>
      <c r="AF45"/>
      <c r="AG45" s="124"/>
      <c r="AH45"/>
      <c r="AI45" s="124"/>
      <c r="AJ45"/>
      <c r="AK45" s="124"/>
      <c r="AL45"/>
      <c r="AM45" s="124"/>
      <c r="AN45"/>
      <c r="AO45" s="124"/>
      <c r="AP45"/>
      <c r="AQ45" s="124"/>
      <c r="AR45"/>
      <c r="AS45" s="124"/>
      <c r="AT45"/>
      <c r="AU45" s="124"/>
      <c r="AV45"/>
      <c r="AW45" s="124"/>
      <c r="AX45"/>
      <c r="AY45" s="124"/>
      <c r="AZ45"/>
      <c r="BA45" s="124"/>
      <c r="BB45"/>
      <c r="BC45" s="124"/>
      <c r="BD45"/>
      <c r="BE45" s="124"/>
      <c r="BF45"/>
      <c r="BG45" s="124"/>
      <c r="BH45"/>
      <c r="BI45" s="124"/>
      <c r="BJ45"/>
      <c r="BK45" s="124"/>
      <c r="BL45"/>
      <c r="BM45" s="124"/>
      <c r="BN45"/>
      <c r="BO45" s="124"/>
      <c r="BP45"/>
      <c r="BQ45" s="124"/>
      <c r="BR45"/>
      <c r="BS45" s="124"/>
      <c r="BT45"/>
      <c r="BU45" s="124"/>
      <c r="BV45"/>
      <c r="BW45" s="124"/>
      <c r="BX45"/>
      <c r="BY45" s="124"/>
      <c r="BZ45"/>
      <c r="CA45" s="124"/>
      <c r="CB45"/>
      <c r="CC45" s="124"/>
      <c r="CD45"/>
      <c r="CE45" s="124"/>
      <c r="CF45"/>
      <c r="CG45" s="124"/>
      <c r="CH45"/>
      <c r="CI45" s="124"/>
      <c r="CJ45"/>
      <c r="CK45" s="124"/>
      <c r="CL45"/>
      <c r="CM45" s="124"/>
      <c r="CN45"/>
      <c r="CO45" s="124"/>
      <c r="CP45"/>
      <c r="CQ45" s="124"/>
      <c r="CR45"/>
      <c r="CS45" s="124"/>
      <c r="CT45"/>
      <c r="CU45" s="124"/>
      <c r="CV45"/>
      <c r="CW45" s="124"/>
      <c r="CX45"/>
      <c r="CY45" s="124"/>
      <c r="CZ45"/>
      <c r="DA45" s="124"/>
      <c r="DB45"/>
      <c r="DC45" s="124"/>
      <c r="DD45"/>
      <c r="DE45" s="124"/>
      <c r="DF45"/>
      <c r="DG45" s="124"/>
      <c r="DH45"/>
      <c r="DI45" s="124"/>
      <c r="DJ45"/>
      <c r="DK45" s="124"/>
      <c r="DL45"/>
      <c r="DM45" s="124"/>
      <c r="DN45"/>
      <c r="DO45" s="124"/>
      <c r="DP45"/>
      <c r="DQ45" s="124"/>
      <c r="DR45"/>
      <c r="DS45" s="124"/>
      <c r="DT45"/>
      <c r="DU45" s="124"/>
      <c r="DV45"/>
      <c r="DW45" s="124"/>
      <c r="DX45"/>
      <c r="DY45" s="124"/>
      <c r="DZ45"/>
      <c r="EA45" s="124"/>
      <c r="EB45"/>
      <c r="EC45" s="124"/>
      <c r="ED45"/>
      <c r="EE45" s="124"/>
      <c r="EF45"/>
      <c r="EG45" s="124"/>
      <c r="EH45"/>
      <c r="EI45" s="124"/>
      <c r="EJ45"/>
      <c r="EK45" s="124"/>
      <c r="EL45"/>
      <c r="EM45" s="124"/>
      <c r="EN45"/>
      <c r="EO45" s="124"/>
      <c r="EP45"/>
      <c r="EQ45" s="124"/>
      <c r="ER45"/>
      <c r="ES45" s="124"/>
      <c r="ET45"/>
      <c r="EU45" s="124"/>
      <c r="EV45"/>
      <c r="EW45" s="124"/>
      <c r="EX45"/>
      <c r="EY45" s="124"/>
      <c r="EZ45"/>
      <c r="FA45" s="124"/>
      <c r="FB45"/>
      <c r="FC45" s="124"/>
      <c r="FD45"/>
      <c r="FE45" s="124"/>
      <c r="FF45"/>
      <c r="FG45" s="124"/>
      <c r="FH45"/>
      <c r="FI45" s="124"/>
      <c r="FJ45"/>
      <c r="FK45" s="124"/>
      <c r="FL45"/>
      <c r="FM45" s="124"/>
      <c r="FN45"/>
      <c r="FO45" s="124"/>
      <c r="FP45"/>
      <c r="FQ45" s="124"/>
      <c r="FR45"/>
      <c r="FS45" s="124"/>
      <c r="FT45"/>
      <c r="FU45" s="124"/>
      <c r="FV45"/>
      <c r="FW45" s="124"/>
      <c r="FX45"/>
      <c r="FY45" s="124"/>
      <c r="FZ45"/>
      <c r="GA45" s="124"/>
      <c r="GB45"/>
      <c r="GC45" s="124"/>
      <c r="GD45"/>
      <c r="GE45" s="124"/>
      <c r="GF45"/>
      <c r="GG45" s="124"/>
      <c r="GH45"/>
      <c r="GI45" s="124"/>
      <c r="GJ45"/>
      <c r="GK45" s="124"/>
      <c r="GL45"/>
      <c r="GM45" s="124"/>
      <c r="GN45"/>
      <c r="GO45" s="124"/>
      <c r="GP45"/>
      <c r="GQ45" s="124"/>
      <c r="GR45"/>
      <c r="GS45" s="124"/>
      <c r="GT45"/>
      <c r="GU45" s="124"/>
      <c r="GV45"/>
      <c r="GW45" s="124"/>
      <c r="GX45"/>
      <c r="GY45" s="124"/>
      <c r="GZ45"/>
      <c r="HA45" s="124"/>
      <c r="HB45"/>
      <c r="HC45" s="124"/>
      <c r="HD45"/>
      <c r="HE45" s="124"/>
      <c r="HF45"/>
      <c r="HG45" s="124"/>
      <c r="HH45"/>
      <c r="HI45" s="124"/>
      <c r="HJ45"/>
      <c r="HK45" s="124"/>
      <c r="HL45"/>
      <c r="HM45" s="124"/>
      <c r="HN45"/>
      <c r="HO45" s="124"/>
      <c r="HP45"/>
      <c r="HQ45" s="124"/>
      <c r="HR45"/>
      <c r="HS45" s="124"/>
      <c r="HT45"/>
      <c r="HU45" s="124"/>
      <c r="HV45"/>
      <c r="HW45" s="124"/>
      <c r="HX45"/>
      <c r="HY45" s="124"/>
      <c r="HZ45"/>
      <c r="IA45" s="124"/>
      <c r="IB45"/>
      <c r="IC45" s="124"/>
      <c r="ID45"/>
      <c r="IE45" s="124"/>
      <c r="IF45"/>
      <c r="IG45" s="124"/>
      <c r="IH45"/>
      <c r="II45" s="124"/>
      <c r="IJ45"/>
      <c r="IK45" s="124"/>
      <c r="IL45"/>
      <c r="IM45" s="124"/>
      <c r="IN45"/>
      <c r="IO45" s="124"/>
      <c r="IP45"/>
      <c r="IQ45" s="124"/>
      <c r="IR45"/>
      <c r="IS45" s="124"/>
      <c r="IT45"/>
      <c r="IU45" s="124"/>
      <c r="IV45"/>
      <c r="IW45" s="124"/>
      <c r="IX45"/>
      <c r="IY45" s="124"/>
      <c r="IZ45"/>
      <c r="JA45" s="124"/>
      <c r="JB45"/>
      <c r="JC45" s="124"/>
      <c r="JD45"/>
      <c r="JE45" s="124"/>
      <c r="JF45"/>
      <c r="JG45" s="124"/>
      <c r="JH45"/>
      <c r="JI45" s="124"/>
      <c r="JJ45"/>
      <c r="JK45" s="124"/>
      <c r="JL45"/>
      <c r="JM45" s="124"/>
      <c r="JN45"/>
      <c r="JO45" s="124"/>
      <c r="JP45"/>
      <c r="JQ45" s="124"/>
      <c r="JR45"/>
      <c r="JS45" s="124"/>
      <c r="JT45"/>
      <c r="JU45" s="124"/>
      <c r="JV45"/>
      <c r="JW45" s="124"/>
      <c r="JX45"/>
      <c r="JY45" s="124"/>
      <c r="JZ45"/>
      <c r="KA45" s="124"/>
      <c r="KB45"/>
      <c r="KC45" s="124"/>
      <c r="KD45"/>
      <c r="KE45" s="124"/>
      <c r="KF45"/>
      <c r="KG45" s="124"/>
      <c r="KH45"/>
      <c r="KI45" s="124"/>
      <c r="KJ45"/>
      <c r="KK45" s="124"/>
      <c r="KL45"/>
      <c r="KM45" s="124"/>
      <c r="KN45"/>
      <c r="KO45" s="124"/>
      <c r="KP45"/>
      <c r="KQ45" s="124"/>
      <c r="KR45"/>
      <c r="KS45" s="124"/>
      <c r="KT45"/>
      <c r="KU45" s="124"/>
      <c r="KV45"/>
      <c r="KW45" s="124"/>
      <c r="KX45"/>
      <c r="KY45" s="124"/>
      <c r="KZ45"/>
      <c r="LA45" s="124"/>
      <c r="LB45"/>
      <c r="LC45" s="124"/>
      <c r="LD45"/>
      <c r="LE45" s="124"/>
      <c r="LF45"/>
      <c r="LG45" s="124"/>
      <c r="LH45"/>
      <c r="LI45" s="124"/>
      <c r="LJ45"/>
      <c r="LK45" s="124"/>
      <c r="LL45"/>
      <c r="LM45" s="124"/>
      <c r="LN45"/>
      <c r="LO45" s="124"/>
      <c r="LP45"/>
      <c r="LQ45" s="124"/>
      <c r="LR45"/>
      <c r="LS45" s="124"/>
      <c r="LT45"/>
      <c r="LU45" s="124"/>
      <c r="LV45"/>
      <c r="LW45" s="124"/>
      <c r="LX45"/>
      <c r="LY45" s="124"/>
      <c r="LZ45"/>
      <c r="MA45" s="124"/>
      <c r="MB45"/>
      <c r="MC45" s="124"/>
      <c r="MD45"/>
      <c r="ME45" s="124"/>
      <c r="MF45"/>
      <c r="MG45" s="124"/>
      <c r="MH45"/>
      <c r="MI45" s="124"/>
      <c r="MJ45"/>
      <c r="MK45" s="124"/>
      <c r="ML45"/>
      <c r="MM45" s="124"/>
      <c r="MN45"/>
      <c r="MO45" s="124"/>
      <c r="MP45"/>
      <c r="MQ45" s="124"/>
      <c r="MR45"/>
      <c r="MS45" s="124"/>
      <c r="MT45"/>
      <c r="MU45" s="124"/>
      <c r="MV45"/>
      <c r="MW45" s="124"/>
      <c r="MX45"/>
      <c r="MY45" s="124"/>
      <c r="MZ45"/>
      <c r="NA45" s="124"/>
      <c r="NB45"/>
      <c r="NC45" s="124"/>
      <c r="ND45"/>
      <c r="NE45" s="124"/>
      <c r="NF45"/>
      <c r="NG45" s="124"/>
      <c r="NH45"/>
      <c r="NI45" s="124"/>
      <c r="NJ45"/>
      <c r="NK45" s="124"/>
      <c r="NL45"/>
      <c r="NM45" s="124"/>
      <c r="NN45"/>
      <c r="NO45" s="124"/>
      <c r="NP45"/>
      <c r="NQ45" s="124"/>
      <c r="NR45"/>
      <c r="NS45" s="124"/>
      <c r="NT45"/>
      <c r="NU45" s="124"/>
      <c r="NV45"/>
      <c r="NW45" s="124"/>
      <c r="NX45"/>
      <c r="NY45" s="124"/>
      <c r="NZ45"/>
      <c r="OA45" s="124"/>
      <c r="OB45"/>
      <c r="OC45" s="124"/>
      <c r="OD45"/>
      <c r="OE45" s="124"/>
      <c r="OF45"/>
      <c r="OG45" s="124"/>
      <c r="OH45"/>
      <c r="OI45" s="124"/>
      <c r="OJ45"/>
      <c r="OK45" s="124"/>
      <c r="OL45"/>
      <c r="OM45" s="124"/>
      <c r="ON45"/>
      <c r="OO45" s="124"/>
      <c r="OP45"/>
      <c r="OQ45" s="124"/>
      <c r="OR45"/>
      <c r="OS45" s="124"/>
      <c r="OT45"/>
      <c r="OU45" s="124"/>
      <c r="OV45"/>
      <c r="OW45" s="124"/>
      <c r="OX45"/>
      <c r="OY45" s="124"/>
      <c r="OZ45"/>
      <c r="PA45" s="124"/>
      <c r="PB45"/>
      <c r="PC45" s="124"/>
      <c r="PD45"/>
      <c r="PE45" s="124"/>
      <c r="PF45"/>
      <c r="PG45" s="124"/>
      <c r="PH45"/>
      <c r="PI45" s="124"/>
      <c r="PJ45"/>
      <c r="PK45" s="124"/>
      <c r="PL45"/>
      <c r="PM45" s="124"/>
      <c r="PN45"/>
      <c r="PO45" s="124"/>
      <c r="PP45"/>
      <c r="PQ45" s="124"/>
      <c r="PR45"/>
      <c r="PS45" s="124"/>
      <c r="PT45"/>
      <c r="PU45" s="124"/>
      <c r="PV45"/>
      <c r="PW45" s="124"/>
      <c r="PX45"/>
      <c r="PY45" s="124"/>
      <c r="PZ45"/>
      <c r="QA45" s="124"/>
      <c r="QB45"/>
      <c r="QC45" s="124"/>
      <c r="QD45"/>
      <c r="QE45" s="124"/>
      <c r="QF45"/>
      <c r="QG45" s="124"/>
      <c r="QH45"/>
      <c r="QI45" s="124"/>
      <c r="QJ45"/>
      <c r="QK45" s="124"/>
      <c r="QL45"/>
      <c r="QM45" s="124"/>
      <c r="QN45"/>
      <c r="QO45" s="124"/>
      <c r="QP45"/>
      <c r="QQ45" s="124"/>
      <c r="QR45"/>
      <c r="QS45" s="124"/>
      <c r="QT45"/>
      <c r="QU45" s="124"/>
      <c r="QV45"/>
      <c r="QW45" s="124"/>
      <c r="QX45"/>
      <c r="QY45" s="124"/>
      <c r="QZ45"/>
      <c r="RA45" s="124"/>
      <c r="RB45"/>
      <c r="RC45" s="124"/>
      <c r="RD45"/>
      <c r="RE45" s="124"/>
      <c r="RF45"/>
      <c r="RG45" s="124"/>
      <c r="RH45"/>
      <c r="RI45" s="124"/>
      <c r="RJ45"/>
      <c r="RK45" s="124"/>
      <c r="RL45"/>
      <c r="RM45" s="124"/>
      <c r="RN45"/>
      <c r="RO45" s="124"/>
      <c r="RP45"/>
      <c r="RQ45" s="124"/>
      <c r="RR45"/>
      <c r="RS45" s="124"/>
      <c r="RT45"/>
      <c r="RU45" s="124"/>
      <c r="RV45"/>
      <c r="RW45" s="124"/>
      <c r="RX45"/>
      <c r="RY45" s="124"/>
      <c r="RZ45"/>
      <c r="SA45" s="124"/>
      <c r="SB45"/>
      <c r="SC45" s="124"/>
      <c r="SD45"/>
      <c r="SE45" s="124"/>
      <c r="SF45"/>
      <c r="SG45" s="124"/>
      <c r="SH45"/>
      <c r="SI45" s="124"/>
      <c r="SJ45"/>
      <c r="SK45" s="124"/>
      <c r="SL45"/>
      <c r="SM45" s="124"/>
      <c r="SN45"/>
      <c r="SO45" s="124"/>
      <c r="SP45"/>
      <c r="SQ45" s="124"/>
      <c r="SR45"/>
      <c r="SS45" s="124"/>
      <c r="ST45"/>
      <c r="SU45" s="124"/>
      <c r="SV45"/>
      <c r="SW45" s="124"/>
      <c r="SX45"/>
      <c r="SY45" s="124"/>
      <c r="SZ45"/>
      <c r="TA45" s="124"/>
      <c r="TB45"/>
      <c r="TC45" s="124"/>
      <c r="TD45"/>
      <c r="TE45" s="124"/>
      <c r="TF45"/>
      <c r="TG45" s="124"/>
      <c r="TH45"/>
      <c r="TI45" s="124"/>
      <c r="TJ45"/>
      <c r="TK45" s="124"/>
      <c r="TL45"/>
      <c r="TM45" s="124"/>
      <c r="TN45"/>
      <c r="TO45" s="124"/>
      <c r="TP45"/>
      <c r="TQ45" s="124"/>
      <c r="TR45"/>
      <c r="TS45" s="124"/>
      <c r="TT45"/>
      <c r="TU45" s="124"/>
      <c r="TV45"/>
      <c r="TW45" s="124"/>
      <c r="TX45"/>
      <c r="TY45" s="124"/>
      <c r="TZ45"/>
      <c r="UA45" s="124"/>
      <c r="UB45"/>
      <c r="UC45" s="124"/>
      <c r="UD45"/>
      <c r="UE45" s="124"/>
      <c r="UF45"/>
      <c r="UG45" s="124"/>
      <c r="UH45"/>
      <c r="UI45" s="124"/>
      <c r="UJ45"/>
      <c r="UK45" s="124"/>
      <c r="UL45"/>
      <c r="UM45" s="124"/>
      <c r="UN45"/>
      <c r="UO45" s="124"/>
      <c r="UP45"/>
      <c r="UQ45" s="124"/>
      <c r="UR45"/>
      <c r="US45" s="124"/>
      <c r="UT45"/>
      <c r="UU45" s="124"/>
      <c r="UV45"/>
      <c r="UW45" s="124"/>
      <c r="UX45"/>
      <c r="UY45" s="124"/>
      <c r="UZ45"/>
      <c r="VA45" s="124"/>
      <c r="VB45"/>
      <c r="VC45" s="124"/>
      <c r="VD45"/>
      <c r="VE45" s="124"/>
      <c r="VF45"/>
      <c r="VG45" s="124"/>
      <c r="VH45"/>
      <c r="VI45" s="124"/>
      <c r="VJ45"/>
      <c r="VK45" s="124"/>
      <c r="VL45"/>
      <c r="VM45" s="124"/>
      <c r="VN45"/>
      <c r="VO45" s="124"/>
      <c r="VP45"/>
      <c r="VQ45" s="124"/>
      <c r="VR45"/>
      <c r="VS45" s="124"/>
      <c r="VT45"/>
      <c r="VU45" s="124"/>
      <c r="VV45"/>
      <c r="VW45" s="124"/>
      <c r="VX45"/>
      <c r="VY45" s="124"/>
      <c r="VZ45"/>
      <c r="WA45" s="124"/>
      <c r="WB45"/>
      <c r="WC45" s="124"/>
      <c r="WD45"/>
      <c r="WE45" s="124"/>
      <c r="WF45"/>
      <c r="WG45" s="124"/>
      <c r="WH45"/>
      <c r="WI45" s="124"/>
      <c r="WJ45"/>
      <c r="WK45" s="124"/>
      <c r="WL45"/>
      <c r="WM45" s="124"/>
      <c r="WN45"/>
      <c r="WO45" s="124"/>
      <c r="WP45"/>
      <c r="WQ45" s="124"/>
      <c r="WR45"/>
      <c r="WS45" s="124"/>
      <c r="WT45"/>
      <c r="WU45" s="124"/>
      <c r="WV45"/>
      <c r="WW45" s="124"/>
      <c r="WX45"/>
      <c r="WY45" s="124"/>
      <c r="WZ45"/>
      <c r="XA45" s="124"/>
      <c r="XB45"/>
      <c r="XC45" s="124"/>
      <c r="XD45"/>
      <c r="XE45" s="124"/>
      <c r="XF45"/>
      <c r="XG45" s="124"/>
      <c r="XH45"/>
      <c r="XI45" s="124"/>
      <c r="XJ45"/>
      <c r="XK45" s="124"/>
      <c r="XL45"/>
      <c r="XM45" s="124"/>
      <c r="XN45"/>
      <c r="XO45" s="124"/>
      <c r="XP45"/>
      <c r="XQ45" s="124"/>
      <c r="XR45"/>
      <c r="XS45" s="124"/>
      <c r="XT45"/>
      <c r="XU45" s="124"/>
      <c r="XV45"/>
      <c r="XW45" s="124"/>
      <c r="XX45"/>
      <c r="XY45" s="124"/>
      <c r="XZ45"/>
      <c r="YA45" s="124"/>
      <c r="YB45"/>
      <c r="YC45" s="124"/>
      <c r="YD45"/>
      <c r="YE45" s="124"/>
      <c r="YF45"/>
      <c r="YG45" s="124"/>
      <c r="YH45"/>
      <c r="YI45" s="124"/>
      <c r="YJ45"/>
      <c r="YK45" s="124"/>
      <c r="YL45"/>
      <c r="YM45" s="124"/>
      <c r="YN45"/>
      <c r="YO45" s="124"/>
      <c r="YP45"/>
      <c r="YQ45" s="124"/>
      <c r="YR45"/>
      <c r="YS45" s="124"/>
      <c r="YT45"/>
      <c r="YU45" s="124"/>
      <c r="YV45"/>
      <c r="YW45" s="124"/>
      <c r="YX45"/>
      <c r="YY45" s="124"/>
      <c r="YZ45"/>
      <c r="ZA45" s="124"/>
      <c r="ZB45"/>
      <c r="ZC45" s="124"/>
      <c r="ZD45"/>
      <c r="ZE45" s="124"/>
      <c r="ZF45"/>
      <c r="ZG45" s="124"/>
      <c r="ZH45"/>
      <c r="ZI45" s="124"/>
      <c r="ZJ45"/>
      <c r="ZK45" s="124"/>
      <c r="ZL45"/>
      <c r="ZM45" s="124"/>
      <c r="ZN45"/>
      <c r="ZO45" s="124"/>
      <c r="ZP45"/>
      <c r="ZQ45" s="124"/>
      <c r="ZR45"/>
      <c r="ZS45" s="124"/>
      <c r="ZT45"/>
      <c r="ZU45" s="124"/>
      <c r="ZV45"/>
      <c r="ZW45" s="124"/>
      <c r="ZX45"/>
      <c r="ZY45" s="124"/>
      <c r="ZZ45"/>
      <c r="AAA45" s="124"/>
      <c r="AAB45"/>
      <c r="AAC45" s="124"/>
      <c r="AAD45"/>
      <c r="AAE45" s="124"/>
      <c r="AAF45"/>
      <c r="AAG45" s="124"/>
      <c r="AAH45"/>
      <c r="AAI45" s="124"/>
      <c r="AAJ45"/>
      <c r="AAK45" s="124"/>
      <c r="AAL45"/>
      <c r="AAM45" s="124"/>
      <c r="AAN45"/>
      <c r="AAO45" s="124"/>
      <c r="AAP45"/>
      <c r="AAQ45" s="124"/>
      <c r="AAR45"/>
      <c r="AAS45" s="124"/>
      <c r="AAT45"/>
      <c r="AAU45" s="124"/>
      <c r="AAV45"/>
      <c r="AAW45" s="124"/>
      <c r="AAX45"/>
      <c r="AAY45" s="124"/>
      <c r="AAZ45"/>
      <c r="ABA45" s="124"/>
      <c r="ABB45"/>
      <c r="ABC45" s="124"/>
      <c r="ABD45"/>
      <c r="ABE45" s="124"/>
      <c r="ABF45"/>
      <c r="ABG45" s="124"/>
      <c r="ABH45"/>
      <c r="ABI45" s="124"/>
      <c r="ABJ45"/>
      <c r="ABK45" s="124"/>
      <c r="ABL45"/>
      <c r="ABM45" s="124"/>
      <c r="ABN45"/>
      <c r="ABO45" s="124"/>
      <c r="ABP45"/>
      <c r="ABQ45" s="124"/>
      <c r="ABR45"/>
      <c r="ABS45" s="124"/>
      <c r="ABT45"/>
      <c r="ABU45" s="124"/>
      <c r="ABV45"/>
      <c r="ABW45" s="124"/>
      <c r="ABX45"/>
      <c r="ABY45" s="124"/>
      <c r="ABZ45"/>
      <c r="ACA45" s="124"/>
      <c r="ACB45"/>
      <c r="ACC45" s="124"/>
      <c r="ACD45"/>
      <c r="ACE45" s="124"/>
      <c r="ACF45"/>
      <c r="ACG45" s="124"/>
      <c r="ACH45"/>
      <c r="ACI45" s="124"/>
      <c r="ACJ45"/>
      <c r="ACK45" s="124"/>
      <c r="ACL45"/>
      <c r="ACM45" s="124"/>
      <c r="ACN45"/>
      <c r="ACO45" s="124"/>
      <c r="ACP45"/>
      <c r="ACQ45" s="124"/>
      <c r="ACR45"/>
      <c r="ACS45" s="124"/>
      <c r="ACT45"/>
      <c r="ACU45" s="124"/>
      <c r="ACV45"/>
      <c r="ACW45" s="124"/>
      <c r="ACX45"/>
      <c r="ACY45" s="124"/>
      <c r="ACZ45"/>
      <c r="ADA45" s="124"/>
      <c r="ADB45"/>
      <c r="ADC45" s="124"/>
      <c r="ADD45"/>
      <c r="ADE45" s="124"/>
      <c r="ADF45"/>
      <c r="ADG45" s="124"/>
      <c r="ADH45"/>
      <c r="ADI45" s="124"/>
      <c r="ADJ45"/>
      <c r="ADK45" s="124"/>
      <c r="ADL45"/>
      <c r="ADM45" s="124"/>
      <c r="ADN45"/>
      <c r="ADO45" s="124"/>
      <c r="ADP45"/>
      <c r="ADQ45" s="124"/>
      <c r="ADR45"/>
      <c r="ADS45" s="124"/>
      <c r="ADT45"/>
      <c r="ADU45" s="124"/>
      <c r="ADV45"/>
      <c r="ADW45" s="124"/>
      <c r="ADX45"/>
      <c r="ADY45" s="124"/>
      <c r="ADZ45"/>
      <c r="AEA45" s="124"/>
      <c r="AEB45"/>
      <c r="AEC45" s="124"/>
      <c r="AED45"/>
      <c r="AEE45" s="124"/>
      <c r="AEF45"/>
      <c r="AEG45" s="124"/>
      <c r="AEH45"/>
      <c r="AEI45" s="124"/>
      <c r="AEJ45"/>
      <c r="AEK45" s="124"/>
      <c r="AEL45"/>
      <c r="AEM45" s="124"/>
      <c r="AEN45"/>
      <c r="AEO45" s="124"/>
      <c r="AEP45"/>
      <c r="AEQ45" s="124"/>
      <c r="AER45"/>
      <c r="AES45" s="124"/>
      <c r="AET45"/>
      <c r="AEU45" s="124"/>
      <c r="AEV45"/>
      <c r="AEW45" s="124"/>
      <c r="AEX45"/>
      <c r="AEY45" s="124"/>
      <c r="AEZ45"/>
      <c r="AFA45" s="124"/>
      <c r="AFB45"/>
      <c r="AFC45" s="124"/>
      <c r="AFD45"/>
      <c r="AFE45" s="124"/>
      <c r="AFF45"/>
      <c r="AFG45" s="124"/>
      <c r="AFH45"/>
      <c r="AFI45" s="124"/>
      <c r="AFJ45"/>
      <c r="AFK45" s="124"/>
      <c r="AFL45"/>
      <c r="AFM45" s="124"/>
      <c r="AFN45"/>
      <c r="AFO45" s="124"/>
      <c r="AFP45"/>
      <c r="AFQ45" s="124"/>
      <c r="AFR45"/>
      <c r="AFS45" s="124"/>
      <c r="AFT45"/>
      <c r="AFU45" s="124"/>
      <c r="AFV45"/>
      <c r="AFW45" s="124"/>
      <c r="AFX45"/>
      <c r="AFY45" s="124"/>
      <c r="AFZ45"/>
      <c r="AGA45" s="124"/>
      <c r="AGB45"/>
      <c r="AGC45" s="124"/>
      <c r="AGD45"/>
      <c r="AGE45" s="124"/>
      <c r="AGF45"/>
      <c r="AGG45" s="124"/>
      <c r="AGH45"/>
      <c r="AGI45" s="124"/>
      <c r="AGJ45"/>
      <c r="AGK45" s="124"/>
      <c r="AGL45"/>
      <c r="AGM45" s="124"/>
      <c r="AGN45"/>
      <c r="AGO45" s="124"/>
      <c r="AGP45"/>
      <c r="AGQ45" s="124"/>
      <c r="AGR45"/>
      <c r="AGS45" s="124"/>
      <c r="AGT45"/>
      <c r="AGU45" s="124"/>
      <c r="AGV45"/>
      <c r="AGW45" s="124"/>
      <c r="AGX45"/>
      <c r="AGY45" s="124"/>
      <c r="AGZ45"/>
      <c r="AHA45" s="124"/>
      <c r="AHB45"/>
      <c r="AHC45" s="124"/>
      <c r="AHD45"/>
      <c r="AHE45" s="124"/>
      <c r="AHF45"/>
      <c r="AHG45" s="124"/>
      <c r="AHH45"/>
      <c r="AHI45" s="124"/>
      <c r="AHJ45"/>
      <c r="AHK45" s="124"/>
      <c r="AHL45"/>
      <c r="AHM45" s="124"/>
      <c r="AHN45"/>
      <c r="AHO45" s="124"/>
      <c r="AHP45"/>
      <c r="AHQ45" s="124"/>
      <c r="AHR45"/>
      <c r="AHS45" s="124"/>
      <c r="AHT45"/>
      <c r="AHU45" s="124"/>
      <c r="AHV45"/>
      <c r="AHW45" s="124"/>
      <c r="AHX45"/>
      <c r="AHY45" s="124"/>
      <c r="AHZ45"/>
      <c r="AIA45" s="124"/>
      <c r="AIB45"/>
      <c r="AIC45" s="124"/>
      <c r="AID45"/>
      <c r="AIE45" s="124"/>
      <c r="AIF45"/>
      <c r="AIG45" s="124"/>
      <c r="AIH45"/>
      <c r="AII45" s="124"/>
      <c r="AIJ45"/>
      <c r="AIK45" s="124"/>
      <c r="AIL45"/>
      <c r="AIM45" s="124"/>
      <c r="AIN45"/>
      <c r="AIO45" s="124"/>
      <c r="AIP45"/>
      <c r="AIQ45" s="124"/>
      <c r="AIR45"/>
      <c r="AIS45" s="124"/>
      <c r="AIT45"/>
      <c r="AIU45" s="124"/>
      <c r="AIV45"/>
      <c r="AIW45" s="124"/>
      <c r="AIX45"/>
      <c r="AIY45" s="124"/>
      <c r="AIZ45"/>
      <c r="AJA45" s="124"/>
      <c r="AJB45"/>
      <c r="AJC45" s="124"/>
      <c r="AJD45"/>
      <c r="AJE45" s="124"/>
      <c r="AJF45"/>
      <c r="AJG45" s="124"/>
      <c r="AJH45"/>
      <c r="AJI45" s="124"/>
      <c r="AJJ45"/>
      <c r="AJK45" s="124"/>
      <c r="AJL45"/>
      <c r="AJM45" s="124"/>
      <c r="AJN45"/>
      <c r="AJO45" s="124"/>
      <c r="AJP45"/>
      <c r="AJQ45" s="124"/>
      <c r="AJR45"/>
      <c r="AJS45" s="124"/>
      <c r="AJT45"/>
      <c r="AJU45" s="124"/>
      <c r="AJV45"/>
      <c r="AJW45" s="124"/>
      <c r="AJX45"/>
      <c r="AJY45" s="124"/>
      <c r="AJZ45"/>
      <c r="AKA45" s="124"/>
      <c r="AKB45"/>
      <c r="AKC45" s="124"/>
      <c r="AKD45"/>
      <c r="AKE45" s="124"/>
      <c r="AKF45"/>
      <c r="AKG45" s="124"/>
      <c r="AKH45"/>
      <c r="AKI45" s="124"/>
      <c r="AKJ45"/>
      <c r="AKK45" s="124"/>
      <c r="AKL45"/>
      <c r="AKM45" s="124"/>
      <c r="AKN45"/>
      <c r="AKO45" s="124"/>
      <c r="AKP45"/>
      <c r="AKQ45" s="124"/>
      <c r="AKR45"/>
      <c r="AKS45" s="124"/>
      <c r="AKT45"/>
      <c r="AKU45" s="124"/>
      <c r="AKV45"/>
      <c r="AKW45" s="124"/>
      <c r="AKX45"/>
      <c r="AKY45" s="124"/>
      <c r="AKZ45"/>
      <c r="ALA45" s="124"/>
      <c r="ALB45"/>
      <c r="ALC45" s="124"/>
      <c r="ALD45"/>
      <c r="ALE45" s="124"/>
      <c r="ALF45"/>
      <c r="ALG45" s="124"/>
      <c r="ALH45"/>
      <c r="ALI45" s="124"/>
      <c r="ALJ45"/>
      <c r="ALK45" s="124"/>
      <c r="ALL45"/>
      <c r="ALM45" s="124"/>
      <c r="ALN45"/>
      <c r="ALO45" s="124"/>
      <c r="ALP45"/>
      <c r="ALQ45" s="124"/>
      <c r="ALR45"/>
      <c r="ALS45" s="124"/>
      <c r="ALT45"/>
      <c r="ALU45" s="124"/>
      <c r="ALV45"/>
      <c r="ALW45" s="124"/>
      <c r="ALX45"/>
      <c r="ALY45" s="124"/>
      <c r="ALZ45"/>
      <c r="AMA45" s="124"/>
      <c r="AMB45"/>
      <c r="AMC45" s="124"/>
      <c r="AMD45"/>
      <c r="AME45" s="124"/>
      <c r="AMF45"/>
      <c r="AMG45" s="124"/>
      <c r="AMH45"/>
      <c r="AMI45" s="124"/>
      <c r="AMJ45"/>
      <c r="AMK45" s="124"/>
      <c r="AML45"/>
      <c r="AMM45" s="124"/>
      <c r="AMN45"/>
      <c r="AMO45" s="124"/>
      <c r="AMP45"/>
      <c r="AMQ45" s="124"/>
      <c r="AMR45"/>
      <c r="AMS45" s="124"/>
      <c r="AMT45"/>
      <c r="AMU45" s="124"/>
      <c r="AMV45"/>
      <c r="AMW45" s="124"/>
      <c r="AMX45"/>
      <c r="AMY45" s="124"/>
      <c r="AMZ45"/>
      <c r="ANA45" s="124"/>
      <c r="ANB45"/>
      <c r="ANC45" s="124"/>
      <c r="AND45"/>
      <c r="ANE45" s="124"/>
      <c r="ANF45"/>
      <c r="ANG45" s="124"/>
      <c r="ANH45"/>
      <c r="ANI45" s="124"/>
      <c r="ANJ45"/>
      <c r="ANK45" s="124"/>
      <c r="ANL45"/>
      <c r="ANM45" s="124"/>
      <c r="ANN45"/>
      <c r="ANO45" s="124"/>
      <c r="ANP45"/>
      <c r="ANQ45" s="124"/>
      <c r="ANR45"/>
      <c r="ANS45" s="124"/>
      <c r="ANT45"/>
      <c r="ANU45" s="124"/>
      <c r="ANV45"/>
      <c r="ANW45" s="124"/>
      <c r="ANX45"/>
      <c r="ANY45" s="124"/>
      <c r="ANZ45"/>
      <c r="AOA45" s="124"/>
      <c r="AOB45"/>
      <c r="AOC45" s="124"/>
      <c r="AOD45"/>
      <c r="AOE45" s="124"/>
      <c r="AOF45"/>
      <c r="AOG45" s="124"/>
      <c r="AOH45"/>
      <c r="AOI45" s="124"/>
      <c r="AOJ45"/>
      <c r="AOK45" s="124"/>
      <c r="AOL45"/>
      <c r="AOM45" s="124"/>
      <c r="AON45"/>
      <c r="AOO45" s="124"/>
      <c r="AOP45"/>
      <c r="AOQ45" s="124"/>
      <c r="AOR45"/>
      <c r="AOS45" s="124"/>
      <c r="AOT45"/>
      <c r="AOU45" s="124"/>
      <c r="AOV45"/>
      <c r="AOW45" s="124"/>
      <c r="AOX45"/>
      <c r="AOY45" s="124"/>
      <c r="AOZ45"/>
      <c r="APA45" s="124"/>
      <c r="APB45"/>
      <c r="APC45" s="124"/>
      <c r="APD45"/>
      <c r="APE45" s="124"/>
      <c r="APF45"/>
      <c r="APG45" s="124"/>
      <c r="APH45"/>
      <c r="API45" s="124"/>
      <c r="APJ45"/>
      <c r="APK45" s="124"/>
      <c r="APL45"/>
      <c r="APM45" s="124"/>
      <c r="APN45"/>
      <c r="APO45" s="124"/>
      <c r="APP45"/>
      <c r="APQ45" s="124"/>
      <c r="APR45"/>
      <c r="APS45" s="124"/>
      <c r="APT45"/>
      <c r="APU45" s="124"/>
      <c r="APV45"/>
      <c r="APW45" s="124"/>
      <c r="APX45"/>
      <c r="APY45" s="124"/>
      <c r="APZ45"/>
      <c r="AQA45" s="124"/>
      <c r="AQB45"/>
      <c r="AQC45" s="124"/>
      <c r="AQD45"/>
      <c r="AQE45" s="124"/>
      <c r="AQF45"/>
      <c r="AQG45" s="124"/>
      <c r="AQH45"/>
      <c r="AQI45" s="124"/>
      <c r="AQJ45"/>
      <c r="AQK45" s="124"/>
      <c r="AQL45"/>
      <c r="AQM45" s="124"/>
      <c r="AQN45"/>
      <c r="AQO45" s="124"/>
      <c r="AQP45"/>
      <c r="AQQ45" s="124"/>
      <c r="AQR45"/>
      <c r="AQS45" s="124"/>
      <c r="AQT45"/>
      <c r="AQU45" s="124"/>
      <c r="AQV45"/>
      <c r="AQW45" s="124"/>
      <c r="AQX45"/>
      <c r="AQY45" s="124"/>
      <c r="AQZ45"/>
      <c r="ARA45" s="124"/>
      <c r="ARB45"/>
      <c r="ARC45" s="124"/>
      <c r="ARD45"/>
      <c r="ARE45" s="124"/>
      <c r="ARF45"/>
      <c r="ARG45" s="124"/>
      <c r="ARH45"/>
      <c r="ARI45" s="124"/>
      <c r="ARJ45"/>
      <c r="ARK45" s="124"/>
      <c r="ARL45"/>
      <c r="ARM45" s="124"/>
      <c r="ARN45"/>
      <c r="ARO45" s="124"/>
      <c r="ARP45"/>
      <c r="ARQ45" s="124"/>
      <c r="ARR45"/>
      <c r="ARS45" s="124"/>
      <c r="ART45"/>
      <c r="ARU45" s="124"/>
      <c r="ARV45"/>
      <c r="ARW45" s="124"/>
      <c r="ARX45"/>
      <c r="ARY45" s="124"/>
      <c r="ARZ45"/>
      <c r="ASA45" s="124"/>
      <c r="ASB45"/>
      <c r="ASC45" s="124"/>
      <c r="ASD45"/>
      <c r="ASE45" s="124"/>
      <c r="ASF45"/>
      <c r="ASG45" s="124"/>
      <c r="ASH45"/>
      <c r="ASI45" s="124"/>
      <c r="ASJ45"/>
      <c r="ASK45" s="124"/>
      <c r="ASL45"/>
      <c r="ASM45" s="124"/>
      <c r="ASN45"/>
      <c r="ASO45" s="124"/>
      <c r="ASP45"/>
      <c r="ASQ45" s="124"/>
      <c r="ASR45"/>
      <c r="ASS45" s="124"/>
      <c r="AST45"/>
      <c r="ASU45" s="124"/>
      <c r="ASV45"/>
      <c r="ASW45" s="124"/>
      <c r="ASX45"/>
      <c r="ASY45" s="124"/>
      <c r="ASZ45"/>
      <c r="ATA45" s="124"/>
      <c r="ATB45"/>
      <c r="ATC45" s="124"/>
      <c r="ATD45"/>
      <c r="ATE45" s="124"/>
      <c r="ATF45"/>
      <c r="ATG45" s="124"/>
      <c r="ATH45"/>
      <c r="ATI45" s="124"/>
      <c r="ATJ45"/>
      <c r="ATK45" s="124"/>
      <c r="ATL45"/>
      <c r="ATM45" s="124"/>
      <c r="ATN45"/>
      <c r="ATO45" s="124"/>
      <c r="ATP45"/>
      <c r="ATQ45" s="124"/>
      <c r="ATR45"/>
      <c r="ATS45" s="124"/>
      <c r="ATT45"/>
      <c r="ATU45" s="124"/>
      <c r="ATV45"/>
      <c r="ATW45" s="124"/>
      <c r="ATX45"/>
      <c r="ATY45" s="124"/>
      <c r="ATZ45"/>
      <c r="AUA45" s="124"/>
      <c r="AUB45"/>
      <c r="AUC45" s="124"/>
      <c r="AUD45"/>
      <c r="AUE45" s="124"/>
      <c r="AUF45"/>
      <c r="AUG45" s="124"/>
      <c r="AUH45"/>
      <c r="AUI45" s="124"/>
      <c r="AUJ45"/>
      <c r="AUK45" s="124"/>
      <c r="AUL45"/>
      <c r="AUM45" s="124"/>
      <c r="AUN45"/>
      <c r="AUO45" s="124"/>
      <c r="AUP45"/>
      <c r="AUQ45" s="124"/>
      <c r="AUR45"/>
      <c r="AUS45" s="124"/>
      <c r="AUT45"/>
      <c r="AUU45" s="124"/>
      <c r="AUV45"/>
      <c r="AUW45" s="124"/>
      <c r="AUX45"/>
      <c r="AUY45" s="124"/>
      <c r="AUZ45"/>
      <c r="AVA45" s="124"/>
      <c r="AVB45"/>
      <c r="AVC45" s="124"/>
      <c r="AVD45"/>
      <c r="AVE45" s="124"/>
      <c r="AVF45"/>
      <c r="AVG45" s="124"/>
      <c r="AVH45"/>
      <c r="AVI45" s="124"/>
      <c r="AVJ45"/>
      <c r="AVK45" s="124"/>
      <c r="AVL45"/>
      <c r="AVM45" s="124"/>
      <c r="AVN45"/>
      <c r="AVO45" s="124"/>
      <c r="AVP45"/>
      <c r="AVQ45" s="124"/>
      <c r="AVR45"/>
      <c r="AVS45" s="124"/>
      <c r="AVT45"/>
      <c r="AVU45" s="124"/>
      <c r="AVV45"/>
      <c r="AVW45" s="124"/>
      <c r="AVX45"/>
      <c r="AVY45" s="124"/>
      <c r="AVZ45"/>
      <c r="AWA45" s="124"/>
      <c r="AWB45"/>
      <c r="AWC45" s="124"/>
      <c r="AWD45"/>
      <c r="AWE45" s="124"/>
      <c r="AWF45"/>
      <c r="AWG45" s="124"/>
      <c r="AWH45"/>
      <c r="AWI45" s="124"/>
      <c r="AWJ45"/>
      <c r="AWK45" s="124"/>
      <c r="AWL45"/>
      <c r="AWM45" s="124"/>
      <c r="AWN45"/>
      <c r="AWO45" s="124"/>
      <c r="AWP45"/>
      <c r="AWQ45" s="124"/>
      <c r="AWR45"/>
      <c r="AWS45" s="124"/>
      <c r="AWT45"/>
      <c r="AWU45" s="124"/>
      <c r="AWV45"/>
      <c r="AWW45" s="124"/>
      <c r="AWX45"/>
      <c r="AWY45" s="124"/>
      <c r="AWZ45"/>
      <c r="AXA45" s="124"/>
      <c r="AXB45"/>
      <c r="AXC45" s="124"/>
      <c r="AXD45"/>
      <c r="AXE45" s="124"/>
      <c r="AXF45"/>
      <c r="AXG45" s="124"/>
      <c r="AXH45"/>
      <c r="AXI45" s="124"/>
      <c r="AXJ45"/>
      <c r="AXK45" s="124"/>
      <c r="AXL45"/>
      <c r="AXM45" s="124"/>
      <c r="AXN45"/>
      <c r="AXO45" s="124"/>
      <c r="AXP45"/>
      <c r="AXQ45" s="124"/>
      <c r="AXR45"/>
      <c r="AXS45" s="124"/>
      <c r="AXT45"/>
      <c r="AXU45" s="124"/>
      <c r="AXV45"/>
      <c r="AXW45" s="124"/>
      <c r="AXX45"/>
      <c r="AXY45" s="124"/>
      <c r="AXZ45"/>
      <c r="AYA45" s="124"/>
      <c r="AYB45"/>
      <c r="AYC45" s="124"/>
      <c r="AYD45"/>
      <c r="AYE45" s="124"/>
      <c r="AYF45"/>
      <c r="AYG45" s="124"/>
      <c r="AYH45"/>
      <c r="AYI45" s="124"/>
      <c r="AYJ45"/>
      <c r="AYK45" s="124"/>
      <c r="AYL45"/>
      <c r="AYM45" s="124"/>
      <c r="AYN45"/>
      <c r="AYO45" s="124"/>
      <c r="AYP45"/>
      <c r="AYQ45" s="124"/>
      <c r="AYR45"/>
      <c r="AYS45" s="124"/>
      <c r="AYT45"/>
      <c r="AYU45" s="124"/>
      <c r="AYV45"/>
      <c r="AYW45" s="124"/>
      <c r="AYX45"/>
      <c r="AYY45" s="124"/>
      <c r="AYZ45"/>
      <c r="AZA45" s="124"/>
      <c r="AZB45"/>
      <c r="AZC45" s="124"/>
      <c r="AZD45"/>
      <c r="AZE45" s="124"/>
      <c r="AZF45"/>
      <c r="AZG45" s="124"/>
      <c r="AZH45"/>
      <c r="AZI45" s="124"/>
      <c r="AZJ45"/>
      <c r="AZK45" s="124"/>
      <c r="AZL45"/>
      <c r="AZM45" s="124"/>
      <c r="AZN45"/>
      <c r="AZO45" s="124"/>
      <c r="AZP45"/>
      <c r="AZQ45" s="124"/>
      <c r="AZR45"/>
      <c r="AZS45" s="124"/>
      <c r="AZT45"/>
      <c r="AZU45" s="124"/>
      <c r="AZV45"/>
      <c r="AZW45" s="124"/>
      <c r="AZX45"/>
      <c r="AZY45" s="124"/>
      <c r="AZZ45"/>
      <c r="BAA45" s="124"/>
      <c r="BAB45"/>
      <c r="BAC45" s="124"/>
      <c r="BAD45"/>
      <c r="BAE45" s="124"/>
      <c r="BAF45"/>
      <c r="BAG45" s="124"/>
      <c r="BAH45"/>
      <c r="BAI45" s="124"/>
      <c r="BAJ45"/>
      <c r="BAK45" s="124"/>
      <c r="BAL45"/>
      <c r="BAM45" s="124"/>
      <c r="BAN45"/>
      <c r="BAO45" s="124"/>
      <c r="BAP45"/>
      <c r="BAQ45" s="124"/>
      <c r="BAR45"/>
      <c r="BAS45" s="124"/>
      <c r="BAT45"/>
      <c r="BAU45" s="124"/>
      <c r="BAV45"/>
      <c r="BAW45" s="124"/>
      <c r="BAX45"/>
      <c r="BAY45" s="124"/>
      <c r="BAZ45"/>
      <c r="BBA45" s="124"/>
      <c r="BBB45"/>
      <c r="BBC45" s="124"/>
      <c r="BBD45"/>
      <c r="BBE45" s="124"/>
      <c r="BBF45"/>
      <c r="BBG45" s="124"/>
      <c r="BBH45"/>
      <c r="BBI45" s="124"/>
      <c r="BBJ45"/>
      <c r="BBK45" s="124"/>
      <c r="BBL45"/>
      <c r="BBM45" s="124"/>
      <c r="BBN45"/>
      <c r="BBO45" s="124"/>
      <c r="BBP45"/>
      <c r="BBQ45" s="124"/>
      <c r="BBR45"/>
      <c r="BBS45" s="124"/>
      <c r="BBT45"/>
      <c r="BBU45" s="124"/>
      <c r="BBV45"/>
      <c r="BBW45" s="124"/>
      <c r="BBX45"/>
      <c r="BBY45" s="124"/>
      <c r="BBZ45"/>
      <c r="BCA45" s="124"/>
      <c r="BCB45"/>
      <c r="BCC45" s="124"/>
      <c r="BCD45"/>
      <c r="BCE45" s="124"/>
      <c r="BCF45"/>
      <c r="BCG45" s="124"/>
      <c r="BCH45"/>
      <c r="BCI45" s="124"/>
      <c r="BCJ45"/>
      <c r="BCK45" s="124"/>
      <c r="BCL45"/>
      <c r="BCM45" s="124"/>
      <c r="BCN45"/>
      <c r="BCO45" s="124"/>
      <c r="BCP45"/>
      <c r="BCQ45" s="124"/>
      <c r="BCR45"/>
      <c r="BCS45" s="124"/>
      <c r="BCT45"/>
      <c r="BCU45" s="124"/>
      <c r="BCV45"/>
      <c r="BCW45" s="124"/>
      <c r="BCX45"/>
      <c r="BCY45" s="124"/>
      <c r="BCZ45"/>
      <c r="BDA45" s="124"/>
      <c r="BDB45"/>
      <c r="BDC45" s="124"/>
      <c r="BDD45"/>
      <c r="BDE45" s="124"/>
      <c r="BDF45"/>
      <c r="BDG45" s="124"/>
      <c r="BDH45"/>
      <c r="BDI45" s="124"/>
      <c r="BDJ45"/>
      <c r="BDK45" s="124"/>
      <c r="BDL45"/>
      <c r="BDM45" s="124"/>
      <c r="BDN45"/>
      <c r="BDO45" s="124"/>
      <c r="BDP45"/>
      <c r="BDQ45" s="124"/>
      <c r="BDR45"/>
      <c r="BDS45" s="124"/>
      <c r="BDT45"/>
      <c r="BDU45" s="124"/>
      <c r="BDV45"/>
      <c r="BDW45" s="124"/>
      <c r="BDX45"/>
      <c r="BDY45" s="124"/>
      <c r="BDZ45"/>
      <c r="BEA45" s="124"/>
      <c r="BEB45"/>
      <c r="BEC45" s="124"/>
      <c r="BED45"/>
      <c r="BEE45" s="124"/>
      <c r="BEF45"/>
      <c r="BEG45" s="124"/>
      <c r="BEH45"/>
      <c r="BEI45" s="124"/>
      <c r="BEJ45"/>
      <c r="BEK45" s="124"/>
      <c r="BEL45"/>
      <c r="BEM45" s="124"/>
      <c r="BEN45"/>
      <c r="BEO45" s="124"/>
      <c r="BEP45"/>
      <c r="BEQ45" s="124"/>
      <c r="BER45"/>
      <c r="BES45" s="124"/>
      <c r="BET45"/>
      <c r="BEU45" s="124"/>
      <c r="BEV45"/>
      <c r="BEW45" s="124"/>
      <c r="BEX45"/>
      <c r="BEY45" s="124"/>
      <c r="BEZ45"/>
      <c r="BFA45" s="124"/>
      <c r="BFB45"/>
      <c r="BFC45" s="124"/>
      <c r="BFD45"/>
      <c r="BFE45" s="124"/>
      <c r="BFF45"/>
      <c r="BFG45" s="124"/>
      <c r="BFH45"/>
      <c r="BFI45" s="124"/>
      <c r="BFJ45"/>
      <c r="BFK45" s="124"/>
      <c r="BFL45"/>
      <c r="BFM45" s="124"/>
      <c r="BFN45"/>
      <c r="BFO45" s="124"/>
      <c r="BFP45"/>
      <c r="BFQ45" s="124"/>
      <c r="BFR45"/>
      <c r="BFS45" s="124"/>
      <c r="BFT45"/>
      <c r="BFU45" s="124"/>
      <c r="BFV45"/>
      <c r="BFW45" s="124"/>
      <c r="BFX45"/>
      <c r="BFY45" s="124"/>
      <c r="BFZ45"/>
      <c r="BGA45" s="124"/>
      <c r="BGB45"/>
      <c r="BGC45" s="124"/>
      <c r="BGD45"/>
      <c r="BGE45" s="124"/>
      <c r="BGF45"/>
      <c r="BGG45" s="124"/>
      <c r="BGH45"/>
      <c r="BGI45" s="124"/>
      <c r="BGJ45"/>
      <c r="BGK45" s="124"/>
      <c r="BGL45"/>
      <c r="BGM45" s="124"/>
      <c r="BGN45"/>
      <c r="BGO45" s="124"/>
      <c r="BGP45"/>
      <c r="BGQ45" s="124"/>
      <c r="BGR45"/>
      <c r="BGS45" s="124"/>
      <c r="BGT45"/>
      <c r="BGU45" s="124"/>
      <c r="BGV45"/>
      <c r="BGW45" s="124"/>
      <c r="BGX45"/>
      <c r="BGY45" s="124"/>
      <c r="BGZ45"/>
      <c r="BHA45" s="124"/>
      <c r="BHB45"/>
      <c r="BHC45" s="124"/>
      <c r="BHD45"/>
      <c r="BHE45" s="124"/>
      <c r="BHF45"/>
      <c r="BHG45" s="124"/>
      <c r="BHH45"/>
      <c r="BHI45" s="124"/>
      <c r="BHJ45"/>
      <c r="BHK45" s="124"/>
      <c r="BHL45"/>
      <c r="BHM45" s="124"/>
      <c r="BHN45"/>
      <c r="BHO45" s="124"/>
      <c r="BHP45"/>
      <c r="BHQ45" s="124"/>
      <c r="BHR45"/>
      <c r="BHS45" s="124"/>
      <c r="BHT45"/>
      <c r="BHU45" s="124"/>
      <c r="BHV45"/>
      <c r="BHW45" s="124"/>
      <c r="BHX45"/>
      <c r="BHY45" s="124"/>
      <c r="BHZ45"/>
      <c r="BIA45" s="124"/>
      <c r="BIB45"/>
      <c r="BIC45" s="124"/>
      <c r="BID45"/>
      <c r="BIE45" s="124"/>
      <c r="BIF45"/>
      <c r="BIG45" s="124"/>
      <c r="BIH45"/>
      <c r="BII45" s="124"/>
      <c r="BIJ45"/>
      <c r="BIK45" s="124"/>
      <c r="BIL45"/>
      <c r="BIM45" s="124"/>
      <c r="BIN45"/>
      <c r="BIO45" s="124"/>
      <c r="BIP45"/>
      <c r="BIQ45" s="124"/>
      <c r="BIR45"/>
      <c r="BIS45" s="124"/>
      <c r="BIT45"/>
      <c r="BIU45" s="124"/>
      <c r="BIV45"/>
      <c r="BIW45" s="124"/>
      <c r="BIX45"/>
      <c r="BIY45" s="124"/>
      <c r="BIZ45"/>
      <c r="BJA45" s="124"/>
      <c r="BJB45"/>
      <c r="BJC45" s="124"/>
      <c r="BJD45"/>
      <c r="BJE45" s="124"/>
      <c r="BJF45"/>
      <c r="BJG45" s="124"/>
      <c r="BJH45"/>
      <c r="BJI45" s="124"/>
      <c r="BJJ45"/>
      <c r="BJK45" s="124"/>
      <c r="BJL45"/>
      <c r="BJM45" s="124"/>
      <c r="BJN45"/>
      <c r="BJO45" s="124"/>
      <c r="BJP45"/>
      <c r="BJQ45" s="124"/>
      <c r="BJR45"/>
      <c r="BJS45" s="124"/>
      <c r="BJT45"/>
      <c r="BJU45" s="124"/>
      <c r="BJV45"/>
      <c r="BJW45" s="124"/>
      <c r="BJX45"/>
      <c r="BJY45" s="124"/>
      <c r="BJZ45"/>
      <c r="BKA45" s="124"/>
      <c r="BKB45"/>
      <c r="BKC45" s="124"/>
      <c r="BKD45"/>
      <c r="BKE45" s="124"/>
      <c r="BKF45"/>
      <c r="BKG45" s="124"/>
      <c r="BKH45"/>
      <c r="BKI45" s="124"/>
      <c r="BKJ45"/>
      <c r="BKK45" s="124"/>
      <c r="BKL45"/>
      <c r="BKM45" s="124"/>
      <c r="BKN45"/>
      <c r="BKO45" s="124"/>
      <c r="BKP45"/>
      <c r="BKQ45" s="124"/>
      <c r="BKR45"/>
      <c r="BKS45" s="124"/>
      <c r="BKT45"/>
      <c r="BKU45" s="124"/>
      <c r="BKV45"/>
      <c r="BKW45" s="124"/>
      <c r="BKX45"/>
      <c r="BKY45" s="124"/>
      <c r="BKZ45"/>
      <c r="BLA45" s="124"/>
      <c r="BLB45"/>
      <c r="BLC45" s="124"/>
      <c r="BLD45"/>
      <c r="BLE45" s="124"/>
      <c r="BLF45"/>
      <c r="BLG45" s="124"/>
      <c r="BLH45"/>
      <c r="BLI45" s="124"/>
      <c r="BLJ45"/>
      <c r="BLK45" s="124"/>
      <c r="BLL45"/>
      <c r="BLM45" s="124"/>
      <c r="BLN45"/>
      <c r="BLO45" s="124"/>
      <c r="BLP45"/>
      <c r="BLQ45" s="124"/>
      <c r="BLR45"/>
      <c r="BLS45" s="124"/>
      <c r="BLT45"/>
      <c r="BLU45" s="124"/>
      <c r="BLV45"/>
      <c r="BLW45" s="124"/>
      <c r="BLX45"/>
      <c r="BLY45" s="124"/>
      <c r="BLZ45"/>
      <c r="BMA45" s="124"/>
      <c r="BMB45"/>
      <c r="BMC45" s="124"/>
      <c r="BMD45"/>
      <c r="BME45" s="124"/>
      <c r="BMF45"/>
      <c r="BMG45" s="124"/>
      <c r="BMH45"/>
      <c r="BMI45" s="124"/>
      <c r="BMJ45"/>
      <c r="BMK45" s="124"/>
      <c r="BML45"/>
      <c r="BMM45" s="124"/>
      <c r="BMN45"/>
      <c r="BMO45" s="124"/>
      <c r="BMP45"/>
      <c r="BMQ45" s="124"/>
      <c r="BMR45"/>
      <c r="BMS45" s="124"/>
      <c r="BMT45"/>
      <c r="BMU45" s="124"/>
      <c r="BMV45"/>
      <c r="BMW45" s="124"/>
      <c r="BMX45"/>
      <c r="BMY45" s="124"/>
      <c r="BMZ45"/>
      <c r="BNA45" s="124"/>
      <c r="BNB45"/>
      <c r="BNC45" s="124"/>
      <c r="BND45"/>
      <c r="BNE45" s="124"/>
      <c r="BNF45"/>
      <c r="BNG45" s="124"/>
      <c r="BNH45"/>
      <c r="BNI45" s="124"/>
      <c r="BNJ45"/>
      <c r="BNK45" s="124"/>
      <c r="BNL45"/>
      <c r="BNM45" s="124"/>
      <c r="BNN45"/>
      <c r="BNO45" s="124"/>
      <c r="BNP45"/>
      <c r="BNQ45" s="124"/>
      <c r="BNR45"/>
      <c r="BNS45" s="124"/>
      <c r="BNT45"/>
      <c r="BNU45" s="124"/>
      <c r="BNV45"/>
      <c r="BNW45" s="124"/>
      <c r="BNX45"/>
      <c r="BNY45" s="124"/>
      <c r="BNZ45"/>
      <c r="BOA45" s="124"/>
      <c r="BOB45"/>
      <c r="BOC45" s="124"/>
      <c r="BOD45"/>
      <c r="BOE45" s="124"/>
      <c r="BOF45"/>
      <c r="BOG45" s="124"/>
      <c r="BOH45"/>
      <c r="BOI45" s="124"/>
      <c r="BOJ45"/>
      <c r="BOK45" s="124"/>
      <c r="BOL45"/>
      <c r="BOM45" s="124"/>
      <c r="BON45"/>
      <c r="BOO45" s="124"/>
      <c r="BOP45"/>
      <c r="BOQ45" s="124"/>
      <c r="BOR45"/>
      <c r="BOS45" s="124"/>
      <c r="BOT45"/>
      <c r="BOU45" s="124"/>
      <c r="BOV45"/>
      <c r="BOW45" s="124"/>
      <c r="BOX45"/>
      <c r="BOY45" s="124"/>
      <c r="BOZ45"/>
      <c r="BPA45" s="124"/>
      <c r="BPB45"/>
      <c r="BPC45" s="124"/>
      <c r="BPD45"/>
      <c r="BPE45" s="124"/>
      <c r="BPF45"/>
      <c r="BPG45" s="124"/>
      <c r="BPH45"/>
      <c r="BPI45" s="124"/>
      <c r="BPJ45"/>
      <c r="BPK45" s="124"/>
      <c r="BPL45"/>
      <c r="BPM45" s="124"/>
      <c r="BPN45"/>
      <c r="BPO45" s="124"/>
      <c r="BPP45"/>
      <c r="BPQ45" s="124"/>
      <c r="BPR45"/>
      <c r="BPS45" s="124"/>
      <c r="BPT45"/>
      <c r="BPU45" s="124"/>
      <c r="BPV45"/>
      <c r="BPW45" s="124"/>
      <c r="BPX45"/>
      <c r="BPY45" s="124"/>
      <c r="BPZ45"/>
      <c r="BQA45" s="124"/>
      <c r="BQB45"/>
      <c r="BQC45" s="124"/>
      <c r="BQD45"/>
      <c r="BQE45" s="124"/>
      <c r="BQF45"/>
      <c r="BQG45" s="124"/>
      <c r="BQH45"/>
      <c r="BQI45" s="124"/>
      <c r="BQJ45"/>
      <c r="BQK45" s="124"/>
      <c r="BQL45"/>
      <c r="BQM45" s="124"/>
      <c r="BQN45"/>
      <c r="BQO45" s="124"/>
      <c r="BQP45"/>
      <c r="BQQ45" s="124"/>
      <c r="BQR45"/>
      <c r="BQS45" s="124"/>
      <c r="BQT45"/>
      <c r="BQU45" s="124"/>
      <c r="BQV45"/>
      <c r="BQW45" s="124"/>
      <c r="BQX45"/>
      <c r="BQY45" s="124"/>
      <c r="BQZ45"/>
      <c r="BRA45" s="124"/>
      <c r="BRB45"/>
      <c r="BRC45" s="124"/>
      <c r="BRD45"/>
      <c r="BRE45" s="124"/>
      <c r="BRF45"/>
      <c r="BRG45" s="124"/>
      <c r="BRH45"/>
      <c r="BRI45" s="124"/>
      <c r="BRJ45"/>
      <c r="BRK45" s="124"/>
      <c r="BRL45"/>
      <c r="BRM45" s="124"/>
      <c r="BRN45"/>
      <c r="BRO45" s="124"/>
      <c r="BRP45"/>
      <c r="BRQ45" s="124"/>
      <c r="BRR45"/>
      <c r="BRS45" s="124"/>
      <c r="BRT45"/>
      <c r="BRU45" s="124"/>
      <c r="BRV45"/>
      <c r="BRW45" s="124"/>
      <c r="BRX45"/>
      <c r="BRY45" s="124"/>
      <c r="BRZ45"/>
      <c r="BSA45" s="124"/>
      <c r="BSB45"/>
      <c r="BSC45" s="124"/>
      <c r="BSD45"/>
      <c r="BSE45" s="124"/>
      <c r="BSF45"/>
      <c r="BSG45" s="124"/>
      <c r="BSH45"/>
      <c r="BSI45" s="124"/>
      <c r="BSJ45"/>
      <c r="BSK45" s="124"/>
      <c r="BSL45"/>
      <c r="BSM45" s="124"/>
      <c r="BSN45"/>
      <c r="BSO45" s="124"/>
      <c r="BSP45"/>
      <c r="BSQ45" s="124"/>
      <c r="BSR45"/>
      <c r="BSS45" s="124"/>
      <c r="BST45"/>
      <c r="BSU45" s="124"/>
      <c r="BSV45"/>
      <c r="BSW45" s="124"/>
      <c r="BSX45"/>
      <c r="BSY45" s="124"/>
      <c r="BSZ45"/>
      <c r="BTA45" s="124"/>
      <c r="BTB45"/>
      <c r="BTC45" s="124"/>
      <c r="BTD45"/>
      <c r="BTE45" s="124"/>
      <c r="BTF45"/>
      <c r="BTG45" s="124"/>
      <c r="BTH45"/>
      <c r="BTI45" s="124"/>
      <c r="BTJ45"/>
      <c r="BTK45" s="124"/>
      <c r="BTL45"/>
      <c r="BTM45" s="124"/>
      <c r="BTN45"/>
      <c r="BTO45" s="124"/>
      <c r="BTP45"/>
      <c r="BTQ45" s="124"/>
      <c r="BTR45"/>
      <c r="BTS45" s="124"/>
      <c r="BTT45"/>
      <c r="BTU45" s="124"/>
      <c r="BTV45"/>
      <c r="BTW45" s="124"/>
      <c r="BTX45"/>
      <c r="BTY45" s="124"/>
      <c r="BTZ45"/>
      <c r="BUA45" s="124"/>
      <c r="BUB45"/>
      <c r="BUC45" s="124"/>
      <c r="BUD45"/>
      <c r="BUE45" s="124"/>
      <c r="BUF45"/>
      <c r="BUG45" s="124"/>
      <c r="BUH45"/>
      <c r="BUI45" s="124"/>
      <c r="BUJ45"/>
      <c r="BUK45" s="124"/>
      <c r="BUL45"/>
      <c r="BUM45" s="124"/>
      <c r="BUN45"/>
      <c r="BUO45" s="124"/>
      <c r="BUP45"/>
      <c r="BUQ45" s="124"/>
      <c r="BUR45"/>
      <c r="BUS45" s="124"/>
      <c r="BUT45"/>
      <c r="BUU45" s="124"/>
      <c r="BUV45"/>
      <c r="BUW45" s="124"/>
      <c r="BUX45"/>
      <c r="BUY45" s="124"/>
      <c r="BUZ45"/>
      <c r="BVA45" s="124"/>
      <c r="BVB45"/>
      <c r="BVC45" s="124"/>
      <c r="BVD45"/>
      <c r="BVE45" s="124"/>
      <c r="BVF45"/>
      <c r="BVG45" s="124"/>
      <c r="BVH45"/>
      <c r="BVI45" s="124"/>
      <c r="BVJ45"/>
      <c r="BVK45" s="124"/>
      <c r="BVL45"/>
      <c r="BVM45" s="124"/>
      <c r="BVN45"/>
      <c r="BVO45" s="124"/>
      <c r="BVP45"/>
      <c r="BVQ45" s="124"/>
      <c r="BVR45"/>
      <c r="BVS45" s="124"/>
      <c r="BVT45"/>
      <c r="BVU45" s="124"/>
      <c r="BVV45"/>
      <c r="BVW45" s="124"/>
      <c r="BVX45"/>
      <c r="BVY45" s="124"/>
      <c r="BVZ45"/>
      <c r="BWA45" s="124"/>
      <c r="BWB45"/>
      <c r="BWC45" s="124"/>
      <c r="BWD45"/>
      <c r="BWE45" s="124"/>
      <c r="BWF45"/>
      <c r="BWG45" s="124"/>
      <c r="BWH45"/>
      <c r="BWI45" s="124"/>
      <c r="BWJ45"/>
      <c r="BWK45" s="124"/>
      <c r="BWL45"/>
      <c r="BWM45" s="124"/>
      <c r="BWN45"/>
      <c r="BWO45" s="124"/>
      <c r="BWP45"/>
      <c r="BWQ45" s="124"/>
      <c r="BWR45"/>
      <c r="BWS45" s="124"/>
      <c r="BWT45"/>
      <c r="BWU45" s="124"/>
      <c r="BWV45"/>
      <c r="BWW45" s="124"/>
      <c r="BWX45"/>
      <c r="BWY45" s="124"/>
      <c r="BWZ45"/>
      <c r="BXA45" s="124"/>
      <c r="BXB45"/>
      <c r="BXC45" s="124"/>
      <c r="BXD45"/>
      <c r="BXE45" s="124"/>
      <c r="BXF45"/>
      <c r="BXG45" s="124"/>
      <c r="BXH45"/>
      <c r="BXI45" s="124"/>
      <c r="BXJ45"/>
      <c r="BXK45" s="124"/>
      <c r="BXL45"/>
      <c r="BXM45" s="124"/>
      <c r="BXN45"/>
      <c r="BXO45" s="124"/>
      <c r="BXP45"/>
      <c r="BXQ45" s="124"/>
      <c r="BXR45"/>
      <c r="BXS45" s="124"/>
      <c r="BXT45"/>
      <c r="BXU45" s="124"/>
      <c r="BXV45"/>
      <c r="BXW45" s="124"/>
      <c r="BXX45"/>
      <c r="BXY45" s="124"/>
      <c r="BXZ45"/>
      <c r="BYA45" s="124"/>
      <c r="BYB45"/>
      <c r="BYC45" s="124"/>
      <c r="BYD45"/>
      <c r="BYE45" s="124"/>
      <c r="BYF45"/>
      <c r="BYG45" s="124"/>
      <c r="BYH45"/>
      <c r="BYI45" s="124"/>
      <c r="BYJ45"/>
      <c r="BYK45" s="124"/>
      <c r="BYL45"/>
      <c r="BYM45" s="124"/>
      <c r="BYN45"/>
      <c r="BYO45" s="124"/>
      <c r="BYP45"/>
      <c r="BYQ45" s="124"/>
      <c r="BYR45"/>
      <c r="BYS45" s="124"/>
      <c r="BYT45"/>
      <c r="BYU45" s="124"/>
      <c r="BYV45"/>
      <c r="BYW45" s="124"/>
      <c r="BYX45"/>
      <c r="BYY45" s="124"/>
      <c r="BYZ45"/>
      <c r="BZA45" s="124"/>
      <c r="BZB45"/>
      <c r="BZC45" s="124"/>
      <c r="BZD45"/>
      <c r="BZE45" s="124"/>
      <c r="BZF45"/>
      <c r="BZG45" s="124"/>
      <c r="BZH45"/>
      <c r="BZI45" s="124"/>
      <c r="BZJ45"/>
      <c r="BZK45" s="124"/>
      <c r="BZL45"/>
      <c r="BZM45" s="124"/>
      <c r="BZN45"/>
      <c r="BZO45" s="124"/>
      <c r="BZP45"/>
      <c r="BZQ45" s="124"/>
      <c r="BZR45"/>
      <c r="BZS45" s="124"/>
      <c r="BZT45"/>
      <c r="BZU45" s="124"/>
      <c r="BZV45"/>
      <c r="BZW45" s="124"/>
      <c r="BZX45"/>
      <c r="BZY45" s="124"/>
      <c r="BZZ45"/>
      <c r="CAA45" s="124"/>
      <c r="CAB45"/>
      <c r="CAC45" s="124"/>
      <c r="CAD45"/>
      <c r="CAE45" s="124"/>
      <c r="CAF45"/>
      <c r="CAG45" s="124"/>
      <c r="CAH45"/>
      <c r="CAI45" s="124"/>
      <c r="CAJ45"/>
      <c r="CAK45" s="124"/>
      <c r="CAL45"/>
      <c r="CAM45" s="124"/>
      <c r="CAN45"/>
      <c r="CAO45" s="124"/>
      <c r="CAP45"/>
      <c r="CAQ45" s="124"/>
      <c r="CAR45"/>
      <c r="CAS45" s="124"/>
      <c r="CAT45"/>
      <c r="CAU45" s="124"/>
      <c r="CAV45"/>
      <c r="CAW45" s="124"/>
      <c r="CAX45"/>
      <c r="CAY45" s="124"/>
      <c r="CAZ45"/>
      <c r="CBA45" s="124"/>
      <c r="CBB45"/>
      <c r="CBC45" s="124"/>
      <c r="CBD45"/>
      <c r="CBE45" s="124"/>
      <c r="CBF45"/>
      <c r="CBG45" s="124"/>
      <c r="CBH45"/>
      <c r="CBI45" s="124"/>
      <c r="CBJ45"/>
      <c r="CBK45" s="124"/>
      <c r="CBL45"/>
      <c r="CBM45" s="124"/>
      <c r="CBN45"/>
      <c r="CBO45" s="124"/>
      <c r="CBP45"/>
      <c r="CBQ45" s="124"/>
      <c r="CBR45"/>
      <c r="CBS45" s="124"/>
      <c r="CBT45"/>
      <c r="CBU45" s="124"/>
      <c r="CBV45"/>
      <c r="CBW45" s="124"/>
      <c r="CBX45"/>
      <c r="CBY45" s="124"/>
      <c r="CBZ45"/>
      <c r="CCA45" s="124"/>
      <c r="CCB45"/>
      <c r="CCC45" s="124"/>
      <c r="CCD45"/>
      <c r="CCE45" s="124"/>
      <c r="CCF45"/>
      <c r="CCG45" s="124"/>
      <c r="CCH45"/>
      <c r="CCI45" s="124"/>
      <c r="CCJ45"/>
      <c r="CCK45" s="124"/>
      <c r="CCL45"/>
      <c r="CCM45" s="124"/>
      <c r="CCN45"/>
      <c r="CCO45" s="124"/>
      <c r="CCP45"/>
      <c r="CCQ45" s="124"/>
      <c r="CCR45"/>
      <c r="CCS45" s="124"/>
      <c r="CCT45"/>
      <c r="CCU45" s="124"/>
      <c r="CCV45"/>
      <c r="CCW45" s="124"/>
      <c r="CCX45"/>
      <c r="CCY45" s="124"/>
      <c r="CCZ45"/>
      <c r="CDA45" s="124"/>
      <c r="CDB45"/>
      <c r="CDC45" s="124"/>
      <c r="CDD45"/>
      <c r="CDE45" s="124"/>
      <c r="CDF45"/>
      <c r="CDG45" s="124"/>
      <c r="CDH45"/>
      <c r="CDI45" s="124"/>
      <c r="CDJ45"/>
      <c r="CDK45" s="124"/>
      <c r="CDL45"/>
      <c r="CDM45" s="124"/>
      <c r="CDN45"/>
      <c r="CDO45" s="124"/>
      <c r="CDP45"/>
      <c r="CDQ45" s="124"/>
      <c r="CDR45"/>
      <c r="CDS45" s="124"/>
      <c r="CDT45"/>
      <c r="CDU45" s="124"/>
      <c r="CDV45"/>
      <c r="CDW45" s="124"/>
      <c r="CDX45"/>
      <c r="CDY45" s="124"/>
      <c r="CDZ45"/>
      <c r="CEA45" s="124"/>
      <c r="CEB45"/>
      <c r="CEC45" s="124"/>
      <c r="CED45"/>
      <c r="CEE45" s="124"/>
      <c r="CEF45"/>
      <c r="CEG45" s="124"/>
      <c r="CEH45"/>
      <c r="CEI45" s="124"/>
      <c r="CEJ45"/>
      <c r="CEK45" s="124"/>
      <c r="CEL45"/>
      <c r="CEM45" s="124"/>
      <c r="CEN45"/>
      <c r="CEO45" s="124"/>
      <c r="CEP45"/>
      <c r="CEQ45" s="124"/>
      <c r="CER45"/>
      <c r="CES45" s="124"/>
      <c r="CET45"/>
      <c r="CEU45" s="124"/>
      <c r="CEV45"/>
      <c r="CEW45" s="124"/>
      <c r="CEX45"/>
      <c r="CEY45" s="124"/>
      <c r="CEZ45"/>
      <c r="CFA45" s="124"/>
      <c r="CFB45"/>
      <c r="CFC45" s="124"/>
      <c r="CFD45"/>
      <c r="CFE45" s="124"/>
      <c r="CFF45"/>
      <c r="CFG45" s="124"/>
      <c r="CFH45"/>
      <c r="CFI45" s="124"/>
      <c r="CFJ45"/>
      <c r="CFK45" s="124"/>
      <c r="CFL45"/>
      <c r="CFM45" s="124"/>
      <c r="CFN45"/>
      <c r="CFO45" s="124"/>
      <c r="CFP45"/>
      <c r="CFQ45" s="124"/>
      <c r="CFR45"/>
      <c r="CFS45" s="124"/>
      <c r="CFT45"/>
      <c r="CFU45" s="124"/>
      <c r="CFV45"/>
      <c r="CFW45" s="124"/>
      <c r="CFX45"/>
      <c r="CFY45" s="124"/>
      <c r="CFZ45"/>
      <c r="CGA45" s="124"/>
      <c r="CGB45"/>
      <c r="CGC45" s="124"/>
      <c r="CGD45"/>
      <c r="CGE45" s="124"/>
      <c r="CGF45"/>
      <c r="CGG45" s="124"/>
      <c r="CGH45"/>
      <c r="CGI45" s="124"/>
      <c r="CGJ45"/>
      <c r="CGK45" s="124"/>
      <c r="CGL45"/>
      <c r="CGM45" s="124"/>
      <c r="CGN45"/>
      <c r="CGO45" s="124"/>
      <c r="CGP45"/>
      <c r="CGQ45" s="124"/>
      <c r="CGR45"/>
      <c r="CGS45" s="124"/>
      <c r="CGT45"/>
      <c r="CGU45" s="124"/>
      <c r="CGV45"/>
      <c r="CGW45" s="124"/>
      <c r="CGX45"/>
      <c r="CGY45" s="124"/>
      <c r="CGZ45"/>
      <c r="CHA45" s="124"/>
      <c r="CHB45"/>
      <c r="CHC45" s="124"/>
      <c r="CHD45"/>
      <c r="CHE45" s="124"/>
      <c r="CHF45"/>
      <c r="CHG45" s="124"/>
      <c r="CHH45"/>
      <c r="CHI45" s="124"/>
      <c r="CHJ45"/>
      <c r="CHK45" s="124"/>
      <c r="CHL45"/>
      <c r="CHM45" s="124"/>
      <c r="CHN45"/>
      <c r="CHO45" s="124"/>
      <c r="CHP45"/>
      <c r="CHQ45" s="124"/>
      <c r="CHR45"/>
      <c r="CHS45" s="124"/>
      <c r="CHT45"/>
      <c r="CHU45" s="124"/>
      <c r="CHV45"/>
      <c r="CHW45" s="124"/>
      <c r="CHX45"/>
      <c r="CHY45" s="124"/>
      <c r="CHZ45"/>
      <c r="CIA45" s="124"/>
      <c r="CIB45"/>
      <c r="CIC45" s="124"/>
      <c r="CID45"/>
      <c r="CIE45" s="124"/>
      <c r="CIF45"/>
      <c r="CIG45" s="124"/>
      <c r="CIH45"/>
      <c r="CII45" s="124"/>
      <c r="CIJ45"/>
      <c r="CIK45" s="124"/>
      <c r="CIL45"/>
      <c r="CIM45" s="124"/>
      <c r="CIN45"/>
      <c r="CIO45" s="124"/>
      <c r="CIP45"/>
      <c r="CIQ45" s="124"/>
      <c r="CIR45"/>
      <c r="CIS45" s="124"/>
      <c r="CIT45"/>
      <c r="CIU45" s="124"/>
      <c r="CIV45"/>
      <c r="CIW45" s="124"/>
      <c r="CIX45"/>
      <c r="CIY45" s="124"/>
      <c r="CIZ45"/>
      <c r="CJA45" s="124"/>
      <c r="CJB45"/>
      <c r="CJC45" s="124"/>
      <c r="CJD45"/>
      <c r="CJE45" s="124"/>
      <c r="CJF45"/>
      <c r="CJG45" s="124"/>
      <c r="CJH45"/>
      <c r="CJI45" s="124"/>
      <c r="CJJ45"/>
      <c r="CJK45" s="124"/>
      <c r="CJL45"/>
      <c r="CJM45" s="124"/>
      <c r="CJN45"/>
      <c r="CJO45" s="124"/>
      <c r="CJP45"/>
      <c r="CJQ45" s="124"/>
      <c r="CJR45"/>
      <c r="CJS45" s="124"/>
      <c r="CJT45"/>
      <c r="CJU45" s="124"/>
      <c r="CJV45"/>
      <c r="CJW45" s="124"/>
      <c r="CJX45"/>
      <c r="CJY45" s="124"/>
      <c r="CJZ45"/>
      <c r="CKA45" s="124"/>
      <c r="CKB45"/>
      <c r="CKC45" s="124"/>
      <c r="CKD45"/>
      <c r="CKE45" s="124"/>
      <c r="CKF45"/>
      <c r="CKG45" s="124"/>
      <c r="CKH45"/>
      <c r="CKI45" s="124"/>
      <c r="CKJ45"/>
      <c r="CKK45" s="124"/>
      <c r="CKL45"/>
      <c r="CKM45" s="124"/>
      <c r="CKN45"/>
      <c r="CKO45" s="124"/>
      <c r="CKP45"/>
      <c r="CKQ45" s="124"/>
      <c r="CKR45"/>
      <c r="CKS45" s="124"/>
      <c r="CKT45"/>
      <c r="CKU45" s="124"/>
      <c r="CKV45"/>
      <c r="CKW45" s="124"/>
      <c r="CKX45"/>
      <c r="CKY45" s="124"/>
      <c r="CKZ45"/>
      <c r="CLA45" s="124"/>
      <c r="CLB45"/>
      <c r="CLC45" s="124"/>
      <c r="CLD45"/>
      <c r="CLE45" s="124"/>
      <c r="CLF45"/>
      <c r="CLG45" s="124"/>
      <c r="CLH45"/>
      <c r="CLI45" s="124"/>
      <c r="CLJ45"/>
      <c r="CLK45" s="124"/>
      <c r="CLL45"/>
      <c r="CLM45" s="124"/>
      <c r="CLN45"/>
      <c r="CLO45" s="124"/>
      <c r="CLP45"/>
      <c r="CLQ45" s="124"/>
      <c r="CLR45"/>
      <c r="CLS45" s="124"/>
      <c r="CLT45"/>
      <c r="CLU45" s="124"/>
      <c r="CLV45"/>
      <c r="CLW45" s="124"/>
      <c r="CLX45"/>
      <c r="CLY45" s="124"/>
      <c r="CLZ45"/>
      <c r="CMA45" s="124"/>
      <c r="CMB45"/>
      <c r="CMC45" s="124"/>
      <c r="CMD45"/>
      <c r="CME45" s="124"/>
      <c r="CMF45"/>
      <c r="CMG45" s="124"/>
      <c r="CMH45"/>
      <c r="CMI45" s="124"/>
      <c r="CMJ45"/>
      <c r="CMK45" s="124"/>
      <c r="CML45"/>
      <c r="CMM45" s="124"/>
      <c r="CMN45"/>
      <c r="CMO45" s="124"/>
      <c r="CMP45"/>
      <c r="CMQ45" s="124"/>
      <c r="CMR45"/>
      <c r="CMS45" s="124"/>
      <c r="CMT45"/>
      <c r="CMU45" s="124"/>
      <c r="CMV45"/>
      <c r="CMW45" s="124"/>
      <c r="CMX45"/>
      <c r="CMY45" s="124"/>
      <c r="CMZ45"/>
      <c r="CNA45" s="124"/>
      <c r="CNB45"/>
      <c r="CNC45" s="124"/>
      <c r="CND45"/>
      <c r="CNE45" s="124"/>
      <c r="CNF45"/>
      <c r="CNG45" s="124"/>
      <c r="CNH45"/>
      <c r="CNI45" s="124"/>
      <c r="CNJ45"/>
      <c r="CNK45" s="124"/>
      <c r="CNL45"/>
      <c r="CNM45" s="124"/>
      <c r="CNN45"/>
      <c r="CNO45" s="124"/>
      <c r="CNP45"/>
      <c r="CNQ45" s="124"/>
      <c r="CNR45"/>
      <c r="CNS45" s="124"/>
      <c r="CNT45"/>
      <c r="CNU45" s="124"/>
      <c r="CNV45"/>
      <c r="CNW45" s="124"/>
      <c r="CNX45"/>
      <c r="CNY45" s="124"/>
      <c r="CNZ45"/>
      <c r="COA45" s="124"/>
      <c r="COB45"/>
      <c r="COC45" s="124"/>
      <c r="COD45"/>
      <c r="COE45" s="124"/>
      <c r="COF45"/>
      <c r="COG45" s="124"/>
      <c r="COH45"/>
      <c r="COI45" s="124"/>
      <c r="COJ45"/>
      <c r="COK45" s="124"/>
      <c r="COL45"/>
      <c r="COM45" s="124"/>
      <c r="CON45"/>
      <c r="COO45" s="124"/>
      <c r="COP45"/>
      <c r="COQ45" s="124"/>
      <c r="COR45"/>
      <c r="COS45" s="124"/>
      <c r="COT45"/>
      <c r="COU45" s="124"/>
      <c r="COV45"/>
      <c r="COW45" s="124"/>
      <c r="COX45"/>
      <c r="COY45" s="124"/>
      <c r="COZ45"/>
      <c r="CPA45" s="124"/>
      <c r="CPB45"/>
      <c r="CPC45" s="124"/>
      <c r="CPD45"/>
      <c r="CPE45" s="124"/>
      <c r="CPF45"/>
      <c r="CPG45" s="124"/>
      <c r="CPH45"/>
      <c r="CPI45" s="124"/>
      <c r="CPJ45"/>
      <c r="CPK45" s="124"/>
      <c r="CPL45"/>
      <c r="CPM45" s="124"/>
      <c r="CPN45"/>
      <c r="CPO45" s="124"/>
      <c r="CPP45"/>
      <c r="CPQ45" s="124"/>
      <c r="CPR45"/>
      <c r="CPS45" s="124"/>
      <c r="CPT45"/>
      <c r="CPU45" s="124"/>
      <c r="CPV45"/>
      <c r="CPW45" s="124"/>
      <c r="CPX45"/>
      <c r="CPY45" s="124"/>
      <c r="CPZ45"/>
      <c r="CQA45" s="124"/>
      <c r="CQB45"/>
      <c r="CQC45" s="124"/>
      <c r="CQD45"/>
      <c r="CQE45" s="124"/>
      <c r="CQF45"/>
      <c r="CQG45" s="124"/>
      <c r="CQH45"/>
      <c r="CQI45" s="124"/>
      <c r="CQJ45"/>
      <c r="CQK45" s="124"/>
      <c r="CQL45"/>
      <c r="CQM45" s="124"/>
      <c r="CQN45"/>
      <c r="CQO45" s="124"/>
      <c r="CQP45"/>
      <c r="CQQ45" s="124"/>
      <c r="CQR45"/>
      <c r="CQS45" s="124"/>
      <c r="CQT45"/>
      <c r="CQU45" s="124"/>
      <c r="CQV45"/>
      <c r="CQW45" s="124"/>
      <c r="CQX45"/>
      <c r="CQY45" s="124"/>
      <c r="CQZ45"/>
      <c r="CRA45" s="124"/>
      <c r="CRB45"/>
      <c r="CRC45" s="124"/>
      <c r="CRD45"/>
      <c r="CRE45" s="124"/>
      <c r="CRF45"/>
      <c r="CRG45" s="124"/>
      <c r="CRH45"/>
      <c r="CRI45" s="124"/>
      <c r="CRJ45"/>
      <c r="CRK45" s="124"/>
      <c r="CRL45"/>
      <c r="CRM45" s="124"/>
      <c r="CRN45"/>
      <c r="CRO45" s="124"/>
      <c r="CRP45"/>
      <c r="CRQ45" s="124"/>
      <c r="CRR45"/>
      <c r="CRS45" s="124"/>
      <c r="CRT45"/>
      <c r="CRU45" s="124"/>
      <c r="CRV45"/>
      <c r="CRW45" s="124"/>
      <c r="CRX45"/>
      <c r="CRY45" s="124"/>
      <c r="CRZ45"/>
      <c r="CSA45" s="124"/>
      <c r="CSB45"/>
      <c r="CSC45" s="124"/>
      <c r="CSD45"/>
      <c r="CSE45" s="124"/>
      <c r="CSF45"/>
      <c r="CSG45" s="124"/>
      <c r="CSH45"/>
      <c r="CSI45" s="124"/>
      <c r="CSJ45"/>
      <c r="CSK45" s="124"/>
      <c r="CSL45"/>
      <c r="CSM45" s="124"/>
      <c r="CSN45"/>
      <c r="CSO45" s="124"/>
      <c r="CSP45"/>
      <c r="CSQ45" s="124"/>
      <c r="CSR45"/>
      <c r="CSS45" s="124"/>
      <c r="CST45"/>
      <c r="CSU45" s="124"/>
      <c r="CSV45"/>
      <c r="CSW45" s="124"/>
      <c r="CSX45"/>
      <c r="CSY45" s="124"/>
      <c r="CSZ45"/>
      <c r="CTA45" s="124"/>
      <c r="CTB45"/>
      <c r="CTC45" s="124"/>
      <c r="CTD45"/>
      <c r="CTE45" s="124"/>
      <c r="CTF45"/>
      <c r="CTG45" s="124"/>
      <c r="CTH45"/>
      <c r="CTI45" s="124"/>
      <c r="CTJ45"/>
      <c r="CTK45" s="124"/>
      <c r="CTL45"/>
      <c r="CTM45" s="124"/>
      <c r="CTN45"/>
      <c r="CTO45" s="124"/>
      <c r="CTP45"/>
      <c r="CTQ45" s="124"/>
      <c r="CTR45"/>
      <c r="CTS45" s="124"/>
      <c r="CTT45"/>
      <c r="CTU45" s="124"/>
      <c r="CTV45"/>
      <c r="CTW45" s="124"/>
      <c r="CTX45"/>
      <c r="CTY45" s="124"/>
      <c r="CTZ45"/>
      <c r="CUA45" s="124"/>
      <c r="CUB45"/>
      <c r="CUC45" s="124"/>
      <c r="CUD45"/>
      <c r="CUE45" s="124"/>
      <c r="CUF45"/>
      <c r="CUG45" s="124"/>
      <c r="CUH45"/>
      <c r="CUI45" s="124"/>
      <c r="CUJ45"/>
      <c r="CUK45" s="124"/>
      <c r="CUL45"/>
      <c r="CUM45" s="124"/>
      <c r="CUN45"/>
      <c r="CUO45" s="124"/>
      <c r="CUP45"/>
      <c r="CUQ45" s="124"/>
      <c r="CUR45"/>
      <c r="CUS45" s="124"/>
      <c r="CUT45"/>
      <c r="CUU45" s="124"/>
      <c r="CUV45"/>
      <c r="CUW45" s="124"/>
      <c r="CUX45"/>
      <c r="CUY45" s="124"/>
      <c r="CUZ45"/>
      <c r="CVA45" s="124"/>
      <c r="CVB45"/>
      <c r="CVC45" s="124"/>
      <c r="CVD45"/>
      <c r="CVE45" s="124"/>
      <c r="CVF45"/>
      <c r="CVG45" s="124"/>
      <c r="CVH45"/>
      <c r="CVI45" s="124"/>
      <c r="CVJ45"/>
      <c r="CVK45" s="124"/>
      <c r="CVL45"/>
      <c r="CVM45" s="124"/>
      <c r="CVN45"/>
      <c r="CVO45" s="124"/>
      <c r="CVP45"/>
      <c r="CVQ45" s="124"/>
      <c r="CVR45"/>
      <c r="CVS45" s="124"/>
      <c r="CVT45"/>
      <c r="CVU45" s="124"/>
      <c r="CVV45"/>
      <c r="CVW45" s="124"/>
      <c r="CVX45"/>
      <c r="CVY45" s="124"/>
      <c r="CVZ45"/>
      <c r="CWA45" s="124"/>
      <c r="CWB45"/>
      <c r="CWC45" s="124"/>
      <c r="CWD45"/>
      <c r="CWE45" s="124"/>
      <c r="CWF45"/>
      <c r="CWG45" s="124"/>
      <c r="CWH45"/>
      <c r="CWI45" s="124"/>
      <c r="CWJ45"/>
      <c r="CWK45" s="124"/>
      <c r="CWL45"/>
      <c r="CWM45" s="124"/>
      <c r="CWN45"/>
      <c r="CWO45" s="124"/>
      <c r="CWP45"/>
      <c r="CWQ45" s="124"/>
      <c r="CWR45"/>
      <c r="CWS45" s="124"/>
      <c r="CWT45"/>
      <c r="CWU45" s="124"/>
      <c r="CWV45"/>
      <c r="CWW45" s="124"/>
      <c r="CWX45"/>
      <c r="CWY45" s="124"/>
      <c r="CWZ45"/>
      <c r="CXA45" s="124"/>
      <c r="CXB45"/>
      <c r="CXC45" s="124"/>
      <c r="CXD45"/>
      <c r="CXE45" s="124"/>
      <c r="CXF45"/>
      <c r="CXG45" s="124"/>
      <c r="CXH45"/>
      <c r="CXI45" s="124"/>
      <c r="CXJ45"/>
      <c r="CXK45" s="124"/>
      <c r="CXL45"/>
      <c r="CXM45" s="124"/>
      <c r="CXN45"/>
      <c r="CXO45" s="124"/>
      <c r="CXP45"/>
      <c r="CXQ45" s="124"/>
      <c r="CXR45"/>
      <c r="CXS45" s="124"/>
      <c r="CXT45"/>
      <c r="CXU45" s="124"/>
      <c r="CXV45"/>
      <c r="CXW45" s="124"/>
      <c r="CXX45"/>
      <c r="CXY45" s="124"/>
      <c r="CXZ45"/>
      <c r="CYA45" s="124"/>
      <c r="CYB45"/>
      <c r="CYC45" s="124"/>
      <c r="CYD45"/>
      <c r="CYE45" s="124"/>
      <c r="CYF45"/>
      <c r="CYG45" s="124"/>
      <c r="CYH45"/>
      <c r="CYI45" s="124"/>
      <c r="CYJ45"/>
      <c r="CYK45" s="124"/>
      <c r="CYL45"/>
      <c r="CYM45" s="124"/>
      <c r="CYN45"/>
      <c r="CYO45" s="124"/>
      <c r="CYP45"/>
      <c r="CYQ45" s="124"/>
      <c r="CYR45"/>
      <c r="CYS45" s="124"/>
      <c r="CYT45"/>
      <c r="CYU45" s="124"/>
      <c r="CYV45"/>
      <c r="CYW45" s="124"/>
      <c r="CYX45"/>
      <c r="CYY45" s="124"/>
      <c r="CYZ45"/>
      <c r="CZA45" s="124"/>
      <c r="CZB45"/>
      <c r="CZC45" s="124"/>
      <c r="CZD45"/>
      <c r="CZE45" s="124"/>
      <c r="CZF45"/>
      <c r="CZG45" s="124"/>
      <c r="CZH45"/>
      <c r="CZI45" s="124"/>
      <c r="CZJ45"/>
      <c r="CZK45" s="124"/>
      <c r="CZL45"/>
      <c r="CZM45" s="124"/>
      <c r="CZN45"/>
      <c r="CZO45" s="124"/>
      <c r="CZP45"/>
      <c r="CZQ45" s="124"/>
      <c r="CZR45"/>
      <c r="CZS45" s="124"/>
      <c r="CZT45"/>
      <c r="CZU45" s="124"/>
      <c r="CZV45"/>
      <c r="CZW45" s="124"/>
      <c r="CZX45"/>
      <c r="CZY45" s="124"/>
      <c r="CZZ45"/>
      <c r="DAA45" s="124"/>
      <c r="DAB45"/>
      <c r="DAC45" s="124"/>
      <c r="DAD45"/>
      <c r="DAE45" s="124"/>
      <c r="DAF45"/>
      <c r="DAG45" s="124"/>
      <c r="DAH45"/>
      <c r="DAI45" s="124"/>
      <c r="DAJ45"/>
      <c r="DAK45" s="124"/>
      <c r="DAL45"/>
      <c r="DAM45" s="124"/>
      <c r="DAN45"/>
      <c r="DAO45" s="124"/>
      <c r="DAP45"/>
      <c r="DAQ45" s="124"/>
      <c r="DAR45"/>
      <c r="DAS45" s="124"/>
      <c r="DAT45"/>
      <c r="DAU45" s="124"/>
      <c r="DAV45"/>
      <c r="DAW45" s="124"/>
      <c r="DAX45"/>
      <c r="DAY45" s="124"/>
      <c r="DAZ45"/>
      <c r="DBA45" s="124"/>
      <c r="DBB45"/>
      <c r="DBC45" s="124"/>
      <c r="DBD45"/>
      <c r="DBE45" s="124"/>
      <c r="DBF45"/>
      <c r="DBG45" s="124"/>
      <c r="DBH45"/>
      <c r="DBI45" s="124"/>
      <c r="DBJ45"/>
      <c r="DBK45" s="124"/>
      <c r="DBL45"/>
      <c r="DBM45" s="124"/>
      <c r="DBN45"/>
      <c r="DBO45" s="124"/>
      <c r="DBP45"/>
      <c r="DBQ45" s="124"/>
      <c r="DBR45"/>
      <c r="DBS45" s="124"/>
      <c r="DBT45"/>
      <c r="DBU45" s="124"/>
      <c r="DBV45"/>
      <c r="DBW45" s="124"/>
      <c r="DBX45"/>
      <c r="DBY45" s="124"/>
      <c r="DBZ45"/>
      <c r="DCA45" s="124"/>
      <c r="DCB45"/>
      <c r="DCC45" s="124"/>
      <c r="DCD45"/>
      <c r="DCE45" s="124"/>
      <c r="DCF45"/>
      <c r="DCG45" s="124"/>
      <c r="DCH45"/>
      <c r="DCI45" s="124"/>
      <c r="DCJ45"/>
      <c r="DCK45" s="124"/>
      <c r="DCL45"/>
      <c r="DCM45" s="124"/>
      <c r="DCN45"/>
      <c r="DCO45" s="124"/>
      <c r="DCP45"/>
      <c r="DCQ45" s="124"/>
      <c r="DCR45"/>
      <c r="DCS45" s="124"/>
      <c r="DCT45"/>
      <c r="DCU45" s="124"/>
      <c r="DCV45"/>
      <c r="DCW45" s="124"/>
      <c r="DCX45"/>
      <c r="DCY45" s="124"/>
      <c r="DCZ45"/>
      <c r="DDA45" s="124"/>
      <c r="DDB45"/>
      <c r="DDC45" s="124"/>
      <c r="DDD45"/>
      <c r="DDE45" s="124"/>
      <c r="DDF45"/>
      <c r="DDG45" s="124"/>
      <c r="DDH45"/>
      <c r="DDI45" s="124"/>
      <c r="DDJ45"/>
      <c r="DDK45" s="124"/>
      <c r="DDL45"/>
      <c r="DDM45" s="124"/>
      <c r="DDN45"/>
      <c r="DDO45" s="124"/>
      <c r="DDP45"/>
      <c r="DDQ45" s="124"/>
      <c r="DDR45"/>
      <c r="DDS45" s="124"/>
      <c r="DDT45"/>
      <c r="DDU45" s="124"/>
      <c r="DDV45"/>
      <c r="DDW45" s="124"/>
      <c r="DDX45"/>
      <c r="DDY45" s="124"/>
      <c r="DDZ45"/>
      <c r="DEA45" s="124"/>
      <c r="DEB45"/>
      <c r="DEC45" s="124"/>
      <c r="DED45"/>
      <c r="DEE45" s="124"/>
      <c r="DEF45"/>
      <c r="DEG45" s="124"/>
      <c r="DEH45"/>
      <c r="DEI45" s="124"/>
      <c r="DEJ45"/>
      <c r="DEK45" s="124"/>
      <c r="DEL45"/>
      <c r="DEM45" s="124"/>
      <c r="DEN45"/>
      <c r="DEO45" s="124"/>
      <c r="DEP45"/>
      <c r="DEQ45" s="124"/>
      <c r="DER45"/>
      <c r="DES45" s="124"/>
      <c r="DET45"/>
      <c r="DEU45" s="124"/>
      <c r="DEV45"/>
      <c r="DEW45" s="124"/>
      <c r="DEX45"/>
      <c r="DEY45" s="124"/>
      <c r="DEZ45"/>
      <c r="DFA45" s="124"/>
      <c r="DFB45"/>
      <c r="DFC45" s="124"/>
      <c r="DFD45"/>
      <c r="DFE45" s="124"/>
      <c r="DFF45"/>
      <c r="DFG45" s="124"/>
      <c r="DFH45"/>
      <c r="DFI45" s="124"/>
      <c r="DFJ45"/>
      <c r="DFK45" s="124"/>
      <c r="DFL45"/>
      <c r="DFM45" s="124"/>
      <c r="DFN45"/>
      <c r="DFO45" s="124"/>
      <c r="DFP45"/>
      <c r="DFQ45" s="124"/>
      <c r="DFR45"/>
      <c r="DFS45" s="124"/>
      <c r="DFT45"/>
      <c r="DFU45" s="124"/>
      <c r="DFV45"/>
      <c r="DFW45" s="124"/>
      <c r="DFX45"/>
      <c r="DFY45" s="124"/>
      <c r="DFZ45"/>
      <c r="DGA45" s="124"/>
      <c r="DGB45"/>
      <c r="DGC45" s="124"/>
      <c r="DGD45"/>
      <c r="DGE45" s="124"/>
      <c r="DGF45"/>
      <c r="DGG45" s="124"/>
      <c r="DGH45"/>
      <c r="DGI45" s="124"/>
      <c r="DGJ45"/>
      <c r="DGK45" s="124"/>
      <c r="DGL45"/>
      <c r="DGM45" s="124"/>
      <c r="DGN45"/>
      <c r="DGO45" s="124"/>
      <c r="DGP45"/>
      <c r="DGQ45" s="124"/>
      <c r="DGR45"/>
      <c r="DGS45" s="124"/>
      <c r="DGT45"/>
      <c r="DGU45" s="124"/>
      <c r="DGV45"/>
      <c r="DGW45" s="124"/>
      <c r="DGX45"/>
      <c r="DGY45" s="124"/>
      <c r="DGZ45"/>
      <c r="DHA45" s="124"/>
      <c r="DHB45"/>
      <c r="DHC45" s="124"/>
      <c r="DHD45"/>
      <c r="DHE45" s="124"/>
      <c r="DHF45"/>
      <c r="DHG45" s="124"/>
      <c r="DHH45"/>
      <c r="DHI45" s="124"/>
      <c r="DHJ45"/>
      <c r="DHK45" s="124"/>
      <c r="DHL45"/>
      <c r="DHM45" s="124"/>
      <c r="DHN45"/>
      <c r="DHO45" s="124"/>
      <c r="DHP45"/>
      <c r="DHQ45" s="124"/>
      <c r="DHR45"/>
      <c r="DHS45" s="124"/>
      <c r="DHT45"/>
      <c r="DHU45" s="124"/>
      <c r="DHV45"/>
      <c r="DHW45" s="124"/>
      <c r="DHX45"/>
      <c r="DHY45" s="124"/>
      <c r="DHZ45"/>
      <c r="DIA45" s="124"/>
      <c r="DIB45"/>
      <c r="DIC45" s="124"/>
      <c r="DID45"/>
      <c r="DIE45" s="124"/>
      <c r="DIF45"/>
      <c r="DIG45" s="124"/>
      <c r="DIH45"/>
      <c r="DII45" s="124"/>
      <c r="DIJ45"/>
      <c r="DIK45" s="124"/>
      <c r="DIL45"/>
      <c r="DIM45" s="124"/>
      <c r="DIN45"/>
      <c r="DIO45" s="124"/>
      <c r="DIP45"/>
      <c r="DIQ45" s="124"/>
      <c r="DIR45"/>
      <c r="DIS45" s="124"/>
      <c r="DIT45"/>
      <c r="DIU45" s="124"/>
      <c r="DIV45"/>
      <c r="DIW45" s="124"/>
      <c r="DIX45"/>
      <c r="DIY45" s="124"/>
      <c r="DIZ45"/>
      <c r="DJA45" s="124"/>
      <c r="DJB45"/>
      <c r="DJC45" s="124"/>
      <c r="DJD45"/>
      <c r="DJE45" s="124"/>
      <c r="DJF45"/>
      <c r="DJG45" s="124"/>
      <c r="DJH45"/>
      <c r="DJI45" s="124"/>
      <c r="DJJ45"/>
      <c r="DJK45" s="124"/>
      <c r="DJL45"/>
      <c r="DJM45" s="124"/>
      <c r="DJN45"/>
      <c r="DJO45" s="124"/>
      <c r="DJP45"/>
      <c r="DJQ45" s="124"/>
      <c r="DJR45"/>
      <c r="DJS45" s="124"/>
      <c r="DJT45"/>
      <c r="DJU45" s="124"/>
      <c r="DJV45"/>
      <c r="DJW45" s="124"/>
      <c r="DJX45"/>
      <c r="DJY45" s="124"/>
      <c r="DJZ45"/>
      <c r="DKA45" s="124"/>
      <c r="DKB45"/>
      <c r="DKC45" s="124"/>
      <c r="DKD45"/>
      <c r="DKE45" s="124"/>
      <c r="DKF45"/>
      <c r="DKG45" s="124"/>
      <c r="DKH45"/>
      <c r="DKI45" s="124"/>
      <c r="DKJ45"/>
      <c r="DKK45" s="124"/>
      <c r="DKL45"/>
      <c r="DKM45" s="124"/>
      <c r="DKN45"/>
      <c r="DKO45" s="124"/>
      <c r="DKP45"/>
      <c r="DKQ45" s="124"/>
      <c r="DKR45"/>
      <c r="DKS45" s="124"/>
      <c r="DKT45"/>
      <c r="DKU45" s="124"/>
      <c r="DKV45"/>
      <c r="DKW45" s="124"/>
      <c r="DKX45"/>
      <c r="DKY45" s="124"/>
      <c r="DKZ45"/>
      <c r="DLA45" s="124"/>
      <c r="DLB45"/>
      <c r="DLC45" s="124"/>
      <c r="DLD45"/>
      <c r="DLE45" s="124"/>
      <c r="DLF45"/>
      <c r="DLG45" s="124"/>
      <c r="DLH45"/>
      <c r="DLI45" s="124"/>
      <c r="DLJ45"/>
      <c r="DLK45" s="124"/>
      <c r="DLL45"/>
      <c r="DLM45" s="124"/>
      <c r="DLN45"/>
      <c r="DLO45" s="124"/>
      <c r="DLP45"/>
      <c r="DLQ45" s="124"/>
      <c r="DLR45"/>
      <c r="DLS45" s="124"/>
      <c r="DLT45"/>
      <c r="DLU45" s="124"/>
      <c r="DLV45"/>
      <c r="DLW45" s="124"/>
      <c r="DLX45"/>
      <c r="DLY45" s="124"/>
      <c r="DLZ45"/>
      <c r="DMA45" s="124"/>
      <c r="DMB45"/>
      <c r="DMC45" s="124"/>
      <c r="DMD45"/>
      <c r="DME45" s="124"/>
      <c r="DMF45"/>
      <c r="DMG45" s="124"/>
      <c r="DMH45"/>
      <c r="DMI45" s="124"/>
      <c r="DMJ45"/>
      <c r="DMK45" s="124"/>
      <c r="DML45"/>
      <c r="DMM45" s="124"/>
      <c r="DMN45"/>
      <c r="DMO45" s="124"/>
      <c r="DMP45"/>
      <c r="DMQ45" s="124"/>
      <c r="DMR45"/>
      <c r="DMS45" s="124"/>
      <c r="DMT45"/>
      <c r="DMU45" s="124"/>
      <c r="DMV45"/>
      <c r="DMW45" s="124"/>
      <c r="DMX45"/>
      <c r="DMY45" s="124"/>
      <c r="DMZ45"/>
      <c r="DNA45" s="124"/>
      <c r="DNB45"/>
      <c r="DNC45" s="124"/>
      <c r="DND45"/>
      <c r="DNE45" s="124"/>
      <c r="DNF45"/>
      <c r="DNG45" s="124"/>
      <c r="DNH45"/>
      <c r="DNI45" s="124"/>
      <c r="DNJ45"/>
      <c r="DNK45" s="124"/>
      <c r="DNL45"/>
      <c r="DNM45" s="124"/>
      <c r="DNN45"/>
      <c r="DNO45" s="124"/>
      <c r="DNP45"/>
      <c r="DNQ45" s="124"/>
      <c r="DNR45"/>
      <c r="DNS45" s="124"/>
      <c r="DNT45"/>
      <c r="DNU45" s="124"/>
      <c r="DNV45"/>
      <c r="DNW45" s="124"/>
      <c r="DNX45"/>
      <c r="DNY45" s="124"/>
      <c r="DNZ45"/>
      <c r="DOA45" s="124"/>
      <c r="DOB45"/>
      <c r="DOC45" s="124"/>
      <c r="DOD45"/>
      <c r="DOE45" s="124"/>
      <c r="DOF45"/>
      <c r="DOG45" s="124"/>
      <c r="DOH45"/>
      <c r="DOI45" s="124"/>
      <c r="DOJ45"/>
      <c r="DOK45" s="124"/>
      <c r="DOL45"/>
      <c r="DOM45" s="124"/>
      <c r="DON45"/>
      <c r="DOO45" s="124"/>
      <c r="DOP45"/>
      <c r="DOQ45" s="124"/>
      <c r="DOR45"/>
      <c r="DOS45" s="124"/>
      <c r="DOT45"/>
      <c r="DOU45" s="124"/>
      <c r="DOV45"/>
      <c r="DOW45" s="124"/>
      <c r="DOX45"/>
      <c r="DOY45" s="124"/>
      <c r="DOZ45"/>
      <c r="DPA45" s="124"/>
      <c r="DPB45"/>
      <c r="DPC45" s="124"/>
      <c r="DPD45"/>
      <c r="DPE45" s="124"/>
      <c r="DPF45"/>
      <c r="DPG45" s="124"/>
      <c r="DPH45"/>
      <c r="DPI45" s="124"/>
      <c r="DPJ45"/>
      <c r="DPK45" s="124"/>
      <c r="DPL45"/>
      <c r="DPM45" s="124"/>
      <c r="DPN45"/>
      <c r="DPO45" s="124"/>
      <c r="DPP45"/>
      <c r="DPQ45" s="124"/>
      <c r="DPR45"/>
      <c r="DPS45" s="124"/>
      <c r="DPT45"/>
      <c r="DPU45" s="124"/>
      <c r="DPV45"/>
      <c r="DPW45" s="124"/>
      <c r="DPX45"/>
      <c r="DPY45" s="124"/>
      <c r="DPZ45"/>
      <c r="DQA45" s="124"/>
      <c r="DQB45"/>
      <c r="DQC45" s="124"/>
      <c r="DQD45"/>
      <c r="DQE45" s="124"/>
      <c r="DQF45"/>
      <c r="DQG45" s="124"/>
      <c r="DQH45"/>
      <c r="DQI45" s="124"/>
      <c r="DQJ45"/>
      <c r="DQK45" s="124"/>
      <c r="DQL45"/>
      <c r="DQM45" s="124"/>
      <c r="DQN45"/>
      <c r="DQO45" s="124"/>
      <c r="DQP45"/>
      <c r="DQQ45" s="124"/>
      <c r="DQR45"/>
      <c r="DQS45" s="124"/>
      <c r="DQT45"/>
      <c r="DQU45" s="124"/>
      <c r="DQV45"/>
      <c r="DQW45" s="124"/>
      <c r="DQX45"/>
      <c r="DQY45" s="124"/>
      <c r="DQZ45"/>
      <c r="DRA45" s="124"/>
      <c r="DRB45"/>
      <c r="DRC45" s="124"/>
      <c r="DRD45"/>
      <c r="DRE45" s="124"/>
      <c r="DRF45"/>
      <c r="DRG45" s="124"/>
      <c r="DRH45"/>
      <c r="DRI45" s="124"/>
      <c r="DRJ45"/>
      <c r="DRK45" s="124"/>
      <c r="DRL45"/>
      <c r="DRM45" s="124"/>
      <c r="DRN45"/>
      <c r="DRO45" s="124"/>
      <c r="DRP45"/>
      <c r="DRQ45" s="124"/>
      <c r="DRR45"/>
      <c r="DRS45" s="124"/>
      <c r="DRT45"/>
      <c r="DRU45" s="124"/>
      <c r="DRV45"/>
      <c r="DRW45" s="124"/>
      <c r="DRX45"/>
      <c r="DRY45" s="124"/>
      <c r="DRZ45"/>
      <c r="DSA45" s="124"/>
      <c r="DSB45"/>
      <c r="DSC45" s="124"/>
      <c r="DSD45"/>
      <c r="DSE45" s="124"/>
      <c r="DSF45"/>
      <c r="DSG45" s="124"/>
      <c r="DSH45"/>
      <c r="DSI45" s="124"/>
      <c r="DSJ45"/>
      <c r="DSK45" s="124"/>
      <c r="DSL45"/>
      <c r="DSM45" s="124"/>
      <c r="DSN45"/>
      <c r="DSO45" s="124"/>
      <c r="DSP45"/>
      <c r="DSQ45" s="124"/>
      <c r="DSR45"/>
      <c r="DSS45" s="124"/>
      <c r="DST45"/>
      <c r="DSU45" s="124"/>
      <c r="DSV45"/>
      <c r="DSW45" s="124"/>
      <c r="DSX45"/>
      <c r="DSY45" s="124"/>
      <c r="DSZ45"/>
      <c r="DTA45" s="124"/>
      <c r="DTB45"/>
      <c r="DTC45" s="124"/>
      <c r="DTD45"/>
      <c r="DTE45" s="124"/>
      <c r="DTF45"/>
      <c r="DTG45" s="124"/>
      <c r="DTH45"/>
      <c r="DTI45" s="124"/>
      <c r="DTJ45"/>
      <c r="DTK45" s="124"/>
      <c r="DTL45"/>
      <c r="DTM45" s="124"/>
      <c r="DTN45"/>
      <c r="DTO45" s="124"/>
      <c r="DTP45"/>
      <c r="DTQ45" s="124"/>
      <c r="DTR45"/>
      <c r="DTS45" s="124"/>
      <c r="DTT45"/>
      <c r="DTU45" s="124"/>
      <c r="DTV45"/>
      <c r="DTW45" s="124"/>
      <c r="DTX45"/>
      <c r="DTY45" s="124"/>
      <c r="DTZ45"/>
      <c r="DUA45" s="124"/>
      <c r="DUB45"/>
      <c r="DUC45" s="124"/>
      <c r="DUD45"/>
      <c r="DUE45" s="124"/>
      <c r="DUF45"/>
      <c r="DUG45" s="124"/>
      <c r="DUH45"/>
      <c r="DUI45" s="124"/>
      <c r="DUJ45"/>
      <c r="DUK45" s="124"/>
      <c r="DUL45"/>
      <c r="DUM45" s="124"/>
      <c r="DUN45"/>
      <c r="DUO45" s="124"/>
      <c r="DUP45"/>
      <c r="DUQ45" s="124"/>
      <c r="DUR45"/>
      <c r="DUS45" s="124"/>
      <c r="DUT45"/>
      <c r="DUU45" s="124"/>
      <c r="DUV45"/>
      <c r="DUW45" s="124"/>
      <c r="DUX45"/>
      <c r="DUY45" s="124"/>
      <c r="DUZ45"/>
      <c r="DVA45" s="124"/>
      <c r="DVB45"/>
      <c r="DVC45" s="124"/>
      <c r="DVD45"/>
      <c r="DVE45" s="124"/>
      <c r="DVF45"/>
      <c r="DVG45" s="124"/>
      <c r="DVH45"/>
      <c r="DVI45" s="124"/>
      <c r="DVJ45"/>
      <c r="DVK45" s="124"/>
      <c r="DVL45"/>
      <c r="DVM45" s="124"/>
      <c r="DVN45"/>
      <c r="DVO45" s="124"/>
      <c r="DVP45"/>
      <c r="DVQ45" s="124"/>
      <c r="DVR45"/>
      <c r="DVS45" s="124"/>
      <c r="DVT45"/>
      <c r="DVU45" s="124"/>
      <c r="DVV45"/>
      <c r="DVW45" s="124"/>
      <c r="DVX45"/>
      <c r="DVY45" s="124"/>
      <c r="DVZ45"/>
      <c r="DWA45" s="124"/>
      <c r="DWB45"/>
      <c r="DWC45" s="124"/>
      <c r="DWD45"/>
      <c r="DWE45" s="124"/>
      <c r="DWF45"/>
      <c r="DWG45" s="124"/>
      <c r="DWH45"/>
      <c r="DWI45" s="124"/>
      <c r="DWJ45"/>
      <c r="DWK45" s="124"/>
      <c r="DWL45"/>
      <c r="DWM45" s="124"/>
      <c r="DWN45"/>
      <c r="DWO45" s="124"/>
      <c r="DWP45"/>
      <c r="DWQ45" s="124"/>
      <c r="DWR45"/>
      <c r="DWS45" s="124"/>
      <c r="DWT45"/>
      <c r="DWU45" s="124"/>
      <c r="DWV45"/>
      <c r="DWW45" s="124"/>
      <c r="DWX45"/>
      <c r="DWY45" s="124"/>
      <c r="DWZ45"/>
      <c r="DXA45" s="124"/>
      <c r="DXB45"/>
      <c r="DXC45" s="124"/>
      <c r="DXD45"/>
      <c r="DXE45" s="124"/>
      <c r="DXF45"/>
      <c r="DXG45" s="124"/>
      <c r="DXH45"/>
      <c r="DXI45" s="124"/>
      <c r="DXJ45"/>
      <c r="DXK45" s="124"/>
      <c r="DXL45"/>
      <c r="DXM45" s="124"/>
      <c r="DXN45"/>
      <c r="DXO45" s="124"/>
      <c r="DXP45"/>
      <c r="DXQ45" s="124"/>
      <c r="DXR45"/>
      <c r="DXS45" s="124"/>
      <c r="DXT45"/>
      <c r="DXU45" s="124"/>
      <c r="DXV45"/>
      <c r="DXW45" s="124"/>
      <c r="DXX45"/>
      <c r="DXY45" s="124"/>
      <c r="DXZ45"/>
      <c r="DYA45" s="124"/>
      <c r="DYB45"/>
      <c r="DYC45" s="124"/>
      <c r="DYD45"/>
      <c r="DYE45" s="124"/>
      <c r="DYF45"/>
      <c r="DYG45" s="124"/>
      <c r="DYH45"/>
      <c r="DYI45" s="124"/>
      <c r="DYJ45"/>
      <c r="DYK45" s="124"/>
      <c r="DYL45"/>
      <c r="DYM45" s="124"/>
      <c r="DYN45"/>
      <c r="DYO45" s="124"/>
      <c r="DYP45"/>
      <c r="DYQ45" s="124"/>
      <c r="DYR45"/>
      <c r="DYS45" s="124"/>
      <c r="DYT45"/>
      <c r="DYU45" s="124"/>
      <c r="DYV45"/>
      <c r="DYW45" s="124"/>
      <c r="DYX45"/>
      <c r="DYY45" s="124"/>
      <c r="DYZ45"/>
      <c r="DZA45" s="124"/>
      <c r="DZB45"/>
      <c r="DZC45" s="124"/>
      <c r="DZD45"/>
      <c r="DZE45" s="124"/>
      <c r="DZF45"/>
      <c r="DZG45" s="124"/>
      <c r="DZH45"/>
      <c r="DZI45" s="124"/>
      <c r="DZJ45"/>
      <c r="DZK45" s="124"/>
      <c r="DZL45"/>
      <c r="DZM45" s="124"/>
      <c r="DZN45"/>
      <c r="DZO45" s="124"/>
      <c r="DZP45"/>
      <c r="DZQ45" s="124"/>
      <c r="DZR45"/>
      <c r="DZS45" s="124"/>
      <c r="DZT45"/>
      <c r="DZU45" s="124"/>
      <c r="DZV45"/>
      <c r="DZW45" s="124"/>
      <c r="DZX45"/>
      <c r="DZY45" s="124"/>
      <c r="DZZ45"/>
      <c r="EAA45" s="124"/>
      <c r="EAB45"/>
      <c r="EAC45" s="124"/>
      <c r="EAD45"/>
      <c r="EAE45" s="124"/>
      <c r="EAF45"/>
      <c r="EAG45" s="124"/>
      <c r="EAH45"/>
      <c r="EAI45" s="124"/>
      <c r="EAJ45"/>
      <c r="EAK45" s="124"/>
      <c r="EAL45"/>
      <c r="EAM45" s="124"/>
      <c r="EAN45"/>
      <c r="EAO45" s="124"/>
      <c r="EAP45"/>
      <c r="EAQ45" s="124"/>
      <c r="EAR45"/>
      <c r="EAS45" s="124"/>
      <c r="EAT45"/>
      <c r="EAU45" s="124"/>
      <c r="EAV45"/>
      <c r="EAW45" s="124"/>
      <c r="EAX45"/>
      <c r="EAY45" s="124"/>
      <c r="EAZ45"/>
      <c r="EBA45" s="124"/>
      <c r="EBB45"/>
      <c r="EBC45" s="124"/>
      <c r="EBD45"/>
      <c r="EBE45" s="124"/>
      <c r="EBF45"/>
      <c r="EBG45" s="124"/>
      <c r="EBH45"/>
      <c r="EBI45" s="124"/>
      <c r="EBJ45"/>
      <c r="EBK45" s="124"/>
      <c r="EBL45"/>
      <c r="EBM45" s="124"/>
      <c r="EBN45"/>
      <c r="EBO45" s="124"/>
      <c r="EBP45"/>
      <c r="EBQ45" s="124"/>
      <c r="EBR45"/>
      <c r="EBS45" s="124"/>
      <c r="EBT45"/>
      <c r="EBU45" s="124"/>
      <c r="EBV45"/>
      <c r="EBW45" s="124"/>
      <c r="EBX45"/>
      <c r="EBY45" s="124"/>
      <c r="EBZ45"/>
      <c r="ECA45" s="124"/>
      <c r="ECB45"/>
      <c r="ECC45" s="124"/>
      <c r="ECD45"/>
      <c r="ECE45" s="124"/>
      <c r="ECF45"/>
      <c r="ECG45" s="124"/>
      <c r="ECH45"/>
      <c r="ECI45" s="124"/>
      <c r="ECJ45"/>
      <c r="ECK45" s="124"/>
      <c r="ECL45"/>
      <c r="ECM45" s="124"/>
      <c r="ECN45"/>
      <c r="ECO45" s="124"/>
      <c r="ECP45"/>
      <c r="ECQ45" s="124"/>
      <c r="ECR45"/>
      <c r="ECS45" s="124"/>
      <c r="ECT45"/>
      <c r="ECU45" s="124"/>
      <c r="ECV45"/>
      <c r="ECW45" s="124"/>
      <c r="ECX45"/>
      <c r="ECY45" s="124"/>
      <c r="ECZ45"/>
      <c r="EDA45" s="124"/>
      <c r="EDB45"/>
      <c r="EDC45" s="124"/>
      <c r="EDD45"/>
      <c r="EDE45" s="124"/>
      <c r="EDF45"/>
      <c r="EDG45" s="124"/>
      <c r="EDH45"/>
      <c r="EDI45" s="124"/>
      <c r="EDJ45"/>
      <c r="EDK45" s="124"/>
      <c r="EDL45"/>
      <c r="EDM45" s="124"/>
      <c r="EDN45"/>
      <c r="EDO45" s="124"/>
      <c r="EDP45"/>
      <c r="EDQ45" s="124"/>
      <c r="EDR45"/>
      <c r="EDS45" s="124"/>
      <c r="EDT45"/>
      <c r="EDU45" s="124"/>
      <c r="EDV45"/>
      <c r="EDW45" s="124"/>
      <c r="EDX45"/>
      <c r="EDY45" s="124"/>
      <c r="EDZ45"/>
      <c r="EEA45" s="124"/>
      <c r="EEB45"/>
      <c r="EEC45" s="124"/>
      <c r="EED45"/>
      <c r="EEE45" s="124"/>
      <c r="EEF45"/>
      <c r="EEG45" s="124"/>
      <c r="EEH45"/>
      <c r="EEI45" s="124"/>
      <c r="EEJ45"/>
      <c r="EEK45" s="124"/>
      <c r="EEL45"/>
      <c r="EEM45" s="124"/>
      <c r="EEN45"/>
      <c r="EEO45" s="124"/>
      <c r="EEP45"/>
      <c r="EEQ45" s="124"/>
      <c r="EER45"/>
      <c r="EES45" s="124"/>
      <c r="EET45"/>
      <c r="EEU45" s="124"/>
      <c r="EEV45"/>
      <c r="EEW45" s="124"/>
      <c r="EEX45"/>
      <c r="EEY45" s="124"/>
      <c r="EEZ45"/>
      <c r="EFA45" s="124"/>
      <c r="EFB45"/>
      <c r="EFC45" s="124"/>
      <c r="EFD45"/>
      <c r="EFE45" s="124"/>
      <c r="EFF45"/>
      <c r="EFG45" s="124"/>
      <c r="EFH45"/>
      <c r="EFI45" s="124"/>
      <c r="EFJ45"/>
      <c r="EFK45" s="124"/>
      <c r="EFL45"/>
      <c r="EFM45" s="124"/>
      <c r="EFN45"/>
      <c r="EFO45" s="124"/>
      <c r="EFP45"/>
      <c r="EFQ45" s="124"/>
      <c r="EFR45"/>
      <c r="EFS45" s="124"/>
      <c r="EFT45"/>
      <c r="EFU45" s="124"/>
      <c r="EFV45"/>
      <c r="EFW45" s="124"/>
      <c r="EFX45"/>
      <c r="EFY45" s="124"/>
      <c r="EFZ45"/>
      <c r="EGA45" s="124"/>
      <c r="EGB45"/>
      <c r="EGC45" s="124"/>
      <c r="EGD45"/>
      <c r="EGE45" s="124"/>
      <c r="EGF45"/>
      <c r="EGG45" s="124"/>
      <c r="EGH45"/>
      <c r="EGI45" s="124"/>
      <c r="EGJ45"/>
      <c r="EGK45" s="124"/>
      <c r="EGL45"/>
      <c r="EGM45" s="124"/>
      <c r="EGN45"/>
      <c r="EGO45" s="124"/>
      <c r="EGP45"/>
      <c r="EGQ45" s="124"/>
      <c r="EGR45"/>
      <c r="EGS45" s="124"/>
      <c r="EGT45"/>
      <c r="EGU45" s="124"/>
      <c r="EGV45"/>
      <c r="EGW45" s="124"/>
      <c r="EGX45"/>
      <c r="EGY45" s="124"/>
      <c r="EGZ45"/>
      <c r="EHA45" s="124"/>
      <c r="EHB45"/>
      <c r="EHC45" s="124"/>
      <c r="EHD45"/>
      <c r="EHE45" s="124"/>
      <c r="EHF45"/>
      <c r="EHG45" s="124"/>
      <c r="EHH45"/>
      <c r="EHI45" s="124"/>
      <c r="EHJ45"/>
      <c r="EHK45" s="124"/>
      <c r="EHL45"/>
      <c r="EHM45" s="124"/>
      <c r="EHN45"/>
      <c r="EHO45" s="124"/>
      <c r="EHP45"/>
      <c r="EHQ45" s="124"/>
      <c r="EHR45"/>
      <c r="EHS45" s="124"/>
      <c r="EHT45"/>
      <c r="EHU45" s="124"/>
      <c r="EHV45"/>
      <c r="EHW45" s="124"/>
      <c r="EHX45"/>
      <c r="EHY45" s="124"/>
      <c r="EHZ45"/>
      <c r="EIA45" s="124"/>
      <c r="EIB45"/>
      <c r="EIC45" s="124"/>
      <c r="EID45"/>
      <c r="EIE45" s="124"/>
      <c r="EIF45"/>
      <c r="EIG45" s="124"/>
      <c r="EIH45"/>
      <c r="EII45" s="124"/>
      <c r="EIJ45"/>
      <c r="EIK45" s="124"/>
      <c r="EIL45"/>
      <c r="EIM45" s="124"/>
      <c r="EIN45"/>
      <c r="EIO45" s="124"/>
      <c r="EIP45"/>
      <c r="EIQ45" s="124"/>
      <c r="EIR45"/>
      <c r="EIS45" s="124"/>
      <c r="EIT45"/>
      <c r="EIU45" s="124"/>
      <c r="EIV45"/>
      <c r="EIW45" s="124"/>
      <c r="EIX45"/>
      <c r="EIY45" s="124"/>
      <c r="EIZ45"/>
      <c r="EJA45" s="124"/>
      <c r="EJB45"/>
      <c r="EJC45" s="124"/>
      <c r="EJD45"/>
      <c r="EJE45" s="124"/>
      <c r="EJF45"/>
      <c r="EJG45" s="124"/>
      <c r="EJH45"/>
      <c r="EJI45" s="124"/>
      <c r="EJJ45"/>
      <c r="EJK45" s="124"/>
      <c r="EJL45"/>
      <c r="EJM45" s="124"/>
      <c r="EJN45"/>
      <c r="EJO45" s="124"/>
      <c r="EJP45"/>
      <c r="EJQ45" s="124"/>
      <c r="EJR45"/>
      <c r="EJS45" s="124"/>
      <c r="EJT45"/>
      <c r="EJU45" s="124"/>
      <c r="EJV45"/>
      <c r="EJW45" s="124"/>
      <c r="EJX45"/>
      <c r="EJY45" s="124"/>
      <c r="EJZ45"/>
      <c r="EKA45" s="124"/>
      <c r="EKB45"/>
      <c r="EKC45" s="124"/>
      <c r="EKD45"/>
      <c r="EKE45" s="124"/>
      <c r="EKF45"/>
      <c r="EKG45" s="124"/>
      <c r="EKH45"/>
      <c r="EKI45" s="124"/>
      <c r="EKJ45"/>
      <c r="EKK45" s="124"/>
      <c r="EKL45"/>
      <c r="EKM45" s="124"/>
      <c r="EKN45"/>
      <c r="EKO45" s="124"/>
      <c r="EKP45"/>
      <c r="EKQ45" s="124"/>
      <c r="EKR45"/>
      <c r="EKS45" s="124"/>
      <c r="EKT45"/>
      <c r="EKU45" s="124"/>
      <c r="EKV45"/>
      <c r="EKW45" s="124"/>
      <c r="EKX45"/>
      <c r="EKY45" s="124"/>
      <c r="EKZ45"/>
      <c r="ELA45" s="124"/>
      <c r="ELB45"/>
      <c r="ELC45" s="124"/>
      <c r="ELD45"/>
      <c r="ELE45" s="124"/>
      <c r="ELF45"/>
      <c r="ELG45" s="124"/>
      <c r="ELH45"/>
      <c r="ELI45" s="124"/>
      <c r="ELJ45"/>
      <c r="ELK45" s="124"/>
      <c r="ELL45"/>
      <c r="ELM45" s="124"/>
      <c r="ELN45"/>
      <c r="ELO45" s="124"/>
      <c r="ELP45"/>
      <c r="ELQ45" s="124"/>
      <c r="ELR45"/>
      <c r="ELS45" s="124"/>
      <c r="ELT45"/>
      <c r="ELU45" s="124"/>
      <c r="ELV45"/>
      <c r="ELW45" s="124"/>
      <c r="ELX45"/>
      <c r="ELY45" s="124"/>
      <c r="ELZ45"/>
      <c r="EMA45" s="124"/>
      <c r="EMB45"/>
      <c r="EMC45" s="124"/>
      <c r="EMD45"/>
      <c r="EME45" s="124"/>
      <c r="EMF45"/>
      <c r="EMG45" s="124"/>
      <c r="EMH45"/>
      <c r="EMI45" s="124"/>
      <c r="EMJ45"/>
      <c r="EMK45" s="124"/>
      <c r="EML45"/>
      <c r="EMM45" s="124"/>
      <c r="EMN45"/>
      <c r="EMO45" s="124"/>
      <c r="EMP45"/>
      <c r="EMQ45" s="124"/>
      <c r="EMR45"/>
      <c r="EMS45" s="124"/>
      <c r="EMT45"/>
      <c r="EMU45" s="124"/>
      <c r="EMV45"/>
      <c r="EMW45" s="124"/>
      <c r="EMX45"/>
      <c r="EMY45" s="124"/>
      <c r="EMZ45"/>
      <c r="ENA45" s="124"/>
      <c r="ENB45"/>
      <c r="ENC45" s="124"/>
      <c r="END45"/>
      <c r="ENE45" s="124"/>
      <c r="ENF45"/>
      <c r="ENG45" s="124"/>
      <c r="ENH45"/>
      <c r="ENI45" s="124"/>
      <c r="ENJ45"/>
      <c r="ENK45" s="124"/>
      <c r="ENL45"/>
      <c r="ENM45" s="124"/>
      <c r="ENN45"/>
      <c r="ENO45" s="124"/>
      <c r="ENP45"/>
      <c r="ENQ45" s="124"/>
      <c r="ENR45"/>
      <c r="ENS45" s="124"/>
      <c r="ENT45"/>
      <c r="ENU45" s="124"/>
      <c r="ENV45"/>
      <c r="ENW45" s="124"/>
      <c r="ENX45"/>
      <c r="ENY45" s="124"/>
      <c r="ENZ45"/>
      <c r="EOA45" s="124"/>
      <c r="EOB45"/>
      <c r="EOC45" s="124"/>
      <c r="EOD45"/>
      <c r="EOE45" s="124"/>
      <c r="EOF45"/>
      <c r="EOG45" s="124"/>
      <c r="EOH45"/>
      <c r="EOI45" s="124"/>
      <c r="EOJ45"/>
      <c r="EOK45" s="124"/>
      <c r="EOL45"/>
      <c r="EOM45" s="124"/>
      <c r="EON45"/>
      <c r="EOO45" s="124"/>
      <c r="EOP45"/>
      <c r="EOQ45" s="124"/>
      <c r="EOR45"/>
      <c r="EOS45" s="124"/>
      <c r="EOT45"/>
      <c r="EOU45" s="124"/>
      <c r="EOV45"/>
      <c r="EOW45" s="124"/>
      <c r="EOX45"/>
      <c r="EOY45" s="124"/>
      <c r="EOZ45"/>
      <c r="EPA45" s="124"/>
      <c r="EPB45"/>
      <c r="EPC45" s="124"/>
      <c r="EPD45"/>
      <c r="EPE45" s="124"/>
      <c r="EPF45"/>
      <c r="EPG45" s="124"/>
      <c r="EPH45"/>
      <c r="EPI45" s="124"/>
      <c r="EPJ45"/>
      <c r="EPK45" s="124"/>
      <c r="EPL45"/>
      <c r="EPM45" s="124"/>
      <c r="EPN45"/>
      <c r="EPO45" s="124"/>
      <c r="EPP45"/>
      <c r="EPQ45" s="124"/>
      <c r="EPR45"/>
      <c r="EPS45" s="124"/>
      <c r="EPT45"/>
      <c r="EPU45" s="124"/>
      <c r="EPV45"/>
      <c r="EPW45" s="124"/>
      <c r="EPX45"/>
      <c r="EPY45" s="124"/>
      <c r="EPZ45"/>
      <c r="EQA45" s="124"/>
      <c r="EQB45"/>
      <c r="EQC45" s="124"/>
      <c r="EQD45"/>
      <c r="EQE45" s="124"/>
      <c r="EQF45"/>
      <c r="EQG45" s="124"/>
      <c r="EQH45"/>
      <c r="EQI45" s="124"/>
      <c r="EQJ45"/>
      <c r="EQK45" s="124"/>
      <c r="EQL45"/>
      <c r="EQM45" s="124"/>
      <c r="EQN45"/>
      <c r="EQO45" s="124"/>
      <c r="EQP45"/>
      <c r="EQQ45" s="124"/>
      <c r="EQR45"/>
      <c r="EQS45" s="124"/>
      <c r="EQT45"/>
      <c r="EQU45" s="124"/>
      <c r="EQV45"/>
      <c r="EQW45" s="124"/>
      <c r="EQX45"/>
      <c r="EQY45" s="124"/>
      <c r="EQZ45"/>
      <c r="ERA45" s="124"/>
      <c r="ERB45"/>
      <c r="ERC45" s="124"/>
      <c r="ERD45"/>
      <c r="ERE45" s="124"/>
      <c r="ERF45"/>
      <c r="ERG45" s="124"/>
      <c r="ERH45"/>
      <c r="ERI45" s="124"/>
      <c r="ERJ45"/>
      <c r="ERK45" s="124"/>
      <c r="ERL45"/>
      <c r="ERM45" s="124"/>
      <c r="ERN45"/>
      <c r="ERO45" s="124"/>
      <c r="ERP45"/>
      <c r="ERQ45" s="124"/>
      <c r="ERR45"/>
      <c r="ERS45" s="124"/>
      <c r="ERT45"/>
      <c r="ERU45" s="124"/>
      <c r="ERV45"/>
      <c r="ERW45" s="124"/>
      <c r="ERX45"/>
      <c r="ERY45" s="124"/>
      <c r="ERZ45"/>
      <c r="ESA45" s="124"/>
      <c r="ESB45"/>
      <c r="ESC45" s="124"/>
      <c r="ESD45"/>
      <c r="ESE45" s="124"/>
      <c r="ESF45"/>
      <c r="ESG45" s="124"/>
      <c r="ESH45"/>
      <c r="ESI45" s="124"/>
      <c r="ESJ45"/>
      <c r="ESK45" s="124"/>
      <c r="ESL45"/>
      <c r="ESM45" s="124"/>
      <c r="ESN45"/>
      <c r="ESO45" s="124"/>
      <c r="ESP45"/>
      <c r="ESQ45" s="124"/>
      <c r="ESR45"/>
      <c r="ESS45" s="124"/>
      <c r="EST45"/>
      <c r="ESU45" s="124"/>
      <c r="ESV45"/>
      <c r="ESW45" s="124"/>
      <c r="ESX45"/>
      <c r="ESY45" s="124"/>
      <c r="ESZ45"/>
      <c r="ETA45" s="124"/>
      <c r="ETB45"/>
      <c r="ETC45" s="124"/>
      <c r="ETD45"/>
      <c r="ETE45" s="124"/>
      <c r="ETF45"/>
      <c r="ETG45" s="124"/>
      <c r="ETH45"/>
      <c r="ETI45" s="124"/>
      <c r="ETJ45"/>
      <c r="ETK45" s="124"/>
      <c r="ETL45"/>
      <c r="ETM45" s="124"/>
      <c r="ETN45"/>
      <c r="ETO45" s="124"/>
      <c r="ETP45"/>
      <c r="ETQ45" s="124"/>
      <c r="ETR45"/>
      <c r="ETS45" s="124"/>
      <c r="ETT45"/>
      <c r="ETU45" s="124"/>
      <c r="ETV45"/>
      <c r="ETW45" s="124"/>
      <c r="ETX45"/>
      <c r="ETY45" s="124"/>
      <c r="ETZ45"/>
      <c r="EUA45" s="124"/>
      <c r="EUB45"/>
      <c r="EUC45" s="124"/>
      <c r="EUD45"/>
      <c r="EUE45" s="124"/>
      <c r="EUF45"/>
      <c r="EUG45" s="124"/>
      <c r="EUH45"/>
      <c r="EUI45" s="124"/>
      <c r="EUJ45"/>
      <c r="EUK45" s="124"/>
      <c r="EUL45"/>
      <c r="EUM45" s="124"/>
      <c r="EUN45"/>
      <c r="EUO45" s="124"/>
      <c r="EUP45"/>
      <c r="EUQ45" s="124"/>
      <c r="EUR45"/>
      <c r="EUS45" s="124"/>
      <c r="EUT45"/>
      <c r="EUU45" s="124"/>
      <c r="EUV45"/>
      <c r="EUW45" s="124"/>
      <c r="EUX45"/>
      <c r="EUY45" s="124"/>
      <c r="EUZ45"/>
      <c r="EVA45" s="124"/>
      <c r="EVB45"/>
      <c r="EVC45" s="124"/>
      <c r="EVD45"/>
      <c r="EVE45" s="124"/>
      <c r="EVF45"/>
      <c r="EVG45" s="124"/>
      <c r="EVH45"/>
      <c r="EVI45" s="124"/>
      <c r="EVJ45"/>
      <c r="EVK45" s="124"/>
      <c r="EVL45"/>
      <c r="EVM45" s="124"/>
      <c r="EVN45"/>
      <c r="EVO45" s="124"/>
      <c r="EVP45"/>
      <c r="EVQ45" s="124"/>
      <c r="EVR45"/>
      <c r="EVS45" s="124"/>
      <c r="EVT45"/>
      <c r="EVU45" s="124"/>
      <c r="EVV45"/>
      <c r="EVW45" s="124"/>
      <c r="EVX45"/>
      <c r="EVY45" s="124"/>
      <c r="EVZ45"/>
      <c r="EWA45" s="124"/>
      <c r="EWB45"/>
      <c r="EWC45" s="124"/>
      <c r="EWD45"/>
      <c r="EWE45" s="124"/>
      <c r="EWF45"/>
      <c r="EWG45" s="124"/>
      <c r="EWH45"/>
      <c r="EWI45" s="124"/>
      <c r="EWJ45"/>
      <c r="EWK45" s="124"/>
      <c r="EWL45"/>
      <c r="EWM45" s="124"/>
      <c r="EWN45"/>
      <c r="EWO45" s="124"/>
      <c r="EWP45"/>
      <c r="EWQ45" s="124"/>
      <c r="EWR45"/>
      <c r="EWS45" s="124"/>
      <c r="EWT45"/>
      <c r="EWU45" s="124"/>
      <c r="EWV45"/>
      <c r="EWW45" s="124"/>
      <c r="EWX45"/>
      <c r="EWY45" s="124"/>
      <c r="EWZ45"/>
      <c r="EXA45" s="124"/>
      <c r="EXB45"/>
      <c r="EXC45" s="124"/>
      <c r="EXD45"/>
      <c r="EXE45" s="124"/>
      <c r="EXF45"/>
      <c r="EXG45" s="124"/>
      <c r="EXH45"/>
      <c r="EXI45" s="124"/>
      <c r="EXJ45"/>
      <c r="EXK45" s="124"/>
      <c r="EXL45"/>
      <c r="EXM45" s="124"/>
      <c r="EXN45"/>
      <c r="EXO45" s="124"/>
      <c r="EXP45"/>
      <c r="EXQ45" s="124"/>
      <c r="EXR45"/>
      <c r="EXS45" s="124"/>
      <c r="EXT45"/>
      <c r="EXU45" s="124"/>
      <c r="EXV45"/>
      <c r="EXW45" s="124"/>
      <c r="EXX45"/>
      <c r="EXY45" s="124"/>
      <c r="EXZ45"/>
      <c r="EYA45" s="124"/>
      <c r="EYB45"/>
      <c r="EYC45" s="124"/>
      <c r="EYD45"/>
      <c r="EYE45" s="124"/>
      <c r="EYF45"/>
      <c r="EYG45" s="124"/>
      <c r="EYH45"/>
      <c r="EYI45" s="124"/>
      <c r="EYJ45"/>
      <c r="EYK45" s="124"/>
      <c r="EYL45"/>
      <c r="EYM45" s="124"/>
      <c r="EYN45"/>
      <c r="EYO45" s="124"/>
      <c r="EYP45"/>
      <c r="EYQ45" s="124"/>
      <c r="EYR45"/>
      <c r="EYS45" s="124"/>
      <c r="EYT45"/>
      <c r="EYU45" s="124"/>
      <c r="EYV45"/>
      <c r="EYW45" s="124"/>
      <c r="EYX45"/>
      <c r="EYY45" s="124"/>
      <c r="EYZ45"/>
      <c r="EZA45" s="124"/>
      <c r="EZB45"/>
      <c r="EZC45" s="124"/>
      <c r="EZD45"/>
      <c r="EZE45" s="124"/>
      <c r="EZF45"/>
      <c r="EZG45" s="124"/>
      <c r="EZH45"/>
      <c r="EZI45" s="124"/>
      <c r="EZJ45"/>
      <c r="EZK45" s="124"/>
      <c r="EZL45"/>
      <c r="EZM45" s="124"/>
      <c r="EZN45"/>
      <c r="EZO45" s="124"/>
      <c r="EZP45"/>
      <c r="EZQ45" s="124"/>
      <c r="EZR45"/>
      <c r="EZS45" s="124"/>
      <c r="EZT45"/>
      <c r="EZU45" s="124"/>
      <c r="EZV45"/>
      <c r="EZW45" s="124"/>
      <c r="EZX45"/>
      <c r="EZY45" s="124"/>
      <c r="EZZ45"/>
      <c r="FAA45" s="124"/>
      <c r="FAB45"/>
      <c r="FAC45" s="124"/>
      <c r="FAD45"/>
      <c r="FAE45" s="124"/>
      <c r="FAF45"/>
      <c r="FAG45" s="124"/>
      <c r="FAH45"/>
      <c r="FAI45" s="124"/>
      <c r="FAJ45"/>
      <c r="FAK45" s="124"/>
      <c r="FAL45"/>
      <c r="FAM45" s="124"/>
      <c r="FAN45"/>
      <c r="FAO45" s="124"/>
      <c r="FAP45"/>
      <c r="FAQ45" s="124"/>
      <c r="FAR45"/>
      <c r="FAS45" s="124"/>
      <c r="FAT45"/>
      <c r="FAU45" s="124"/>
      <c r="FAV45"/>
      <c r="FAW45" s="124"/>
      <c r="FAX45"/>
      <c r="FAY45" s="124"/>
      <c r="FAZ45"/>
      <c r="FBA45" s="124"/>
      <c r="FBB45"/>
      <c r="FBC45" s="124"/>
      <c r="FBD45"/>
      <c r="FBE45" s="124"/>
      <c r="FBF45"/>
      <c r="FBG45" s="124"/>
      <c r="FBH45"/>
      <c r="FBI45" s="124"/>
      <c r="FBJ45"/>
      <c r="FBK45" s="124"/>
      <c r="FBL45"/>
      <c r="FBM45" s="124"/>
      <c r="FBN45"/>
      <c r="FBO45" s="124"/>
      <c r="FBP45"/>
      <c r="FBQ45" s="124"/>
      <c r="FBR45"/>
      <c r="FBS45" s="124"/>
      <c r="FBT45"/>
      <c r="FBU45" s="124"/>
      <c r="FBV45"/>
      <c r="FBW45" s="124"/>
      <c r="FBX45"/>
      <c r="FBY45" s="124"/>
      <c r="FBZ45"/>
      <c r="FCA45" s="124"/>
      <c r="FCB45"/>
      <c r="FCC45" s="124"/>
      <c r="FCD45"/>
      <c r="FCE45" s="124"/>
      <c r="FCF45"/>
      <c r="FCG45" s="124"/>
      <c r="FCH45"/>
      <c r="FCI45" s="124"/>
      <c r="FCJ45"/>
      <c r="FCK45" s="124"/>
      <c r="FCL45"/>
      <c r="FCM45" s="124"/>
      <c r="FCN45"/>
      <c r="FCO45" s="124"/>
      <c r="FCP45"/>
      <c r="FCQ45" s="124"/>
      <c r="FCR45"/>
      <c r="FCS45" s="124"/>
      <c r="FCT45"/>
      <c r="FCU45" s="124"/>
      <c r="FCV45"/>
      <c r="FCW45" s="124"/>
      <c r="FCX45"/>
      <c r="FCY45" s="124"/>
      <c r="FCZ45"/>
      <c r="FDA45" s="124"/>
      <c r="FDB45"/>
      <c r="FDC45" s="124"/>
      <c r="FDD45"/>
      <c r="FDE45" s="124"/>
      <c r="FDF45"/>
      <c r="FDG45" s="124"/>
      <c r="FDH45"/>
      <c r="FDI45" s="124"/>
      <c r="FDJ45"/>
      <c r="FDK45" s="124"/>
      <c r="FDL45"/>
      <c r="FDM45" s="124"/>
      <c r="FDN45"/>
      <c r="FDO45" s="124"/>
      <c r="FDP45"/>
      <c r="FDQ45" s="124"/>
      <c r="FDR45"/>
      <c r="FDS45" s="124"/>
      <c r="FDT45"/>
      <c r="FDU45" s="124"/>
      <c r="FDV45"/>
      <c r="FDW45" s="124"/>
      <c r="FDX45"/>
      <c r="FDY45" s="124"/>
      <c r="FDZ45"/>
      <c r="FEA45" s="124"/>
      <c r="FEB45"/>
      <c r="FEC45" s="124"/>
      <c r="FED45"/>
      <c r="FEE45" s="124"/>
      <c r="FEF45"/>
      <c r="FEG45" s="124"/>
      <c r="FEH45"/>
      <c r="FEI45" s="124"/>
      <c r="FEJ45"/>
      <c r="FEK45" s="124"/>
      <c r="FEL45"/>
      <c r="FEM45" s="124"/>
      <c r="FEN45"/>
      <c r="FEO45" s="124"/>
      <c r="FEP45"/>
      <c r="FEQ45" s="124"/>
      <c r="FER45"/>
      <c r="FES45" s="124"/>
      <c r="FET45"/>
      <c r="FEU45" s="124"/>
      <c r="FEV45"/>
      <c r="FEW45" s="124"/>
      <c r="FEX45"/>
      <c r="FEY45" s="124"/>
      <c r="FEZ45"/>
      <c r="FFA45" s="124"/>
      <c r="FFB45"/>
      <c r="FFC45" s="124"/>
      <c r="FFD45"/>
      <c r="FFE45" s="124"/>
      <c r="FFF45"/>
      <c r="FFG45" s="124"/>
      <c r="FFH45"/>
      <c r="FFI45" s="124"/>
      <c r="FFJ45"/>
      <c r="FFK45" s="124"/>
      <c r="FFL45"/>
      <c r="FFM45" s="124"/>
      <c r="FFN45"/>
      <c r="FFO45" s="124"/>
      <c r="FFP45"/>
      <c r="FFQ45" s="124"/>
      <c r="FFR45"/>
      <c r="FFS45" s="124"/>
      <c r="FFT45"/>
      <c r="FFU45" s="124"/>
      <c r="FFV45"/>
      <c r="FFW45" s="124"/>
      <c r="FFX45"/>
      <c r="FFY45" s="124"/>
      <c r="FFZ45"/>
      <c r="FGA45" s="124"/>
      <c r="FGB45"/>
      <c r="FGC45" s="124"/>
      <c r="FGD45"/>
      <c r="FGE45" s="124"/>
      <c r="FGF45"/>
      <c r="FGG45" s="124"/>
      <c r="FGH45"/>
      <c r="FGI45" s="124"/>
      <c r="FGJ45"/>
      <c r="FGK45" s="124"/>
      <c r="FGL45"/>
      <c r="FGM45" s="124"/>
      <c r="FGN45"/>
      <c r="FGO45" s="124"/>
      <c r="FGP45"/>
      <c r="FGQ45" s="124"/>
      <c r="FGR45"/>
      <c r="FGS45" s="124"/>
      <c r="FGT45"/>
      <c r="FGU45" s="124"/>
      <c r="FGV45"/>
      <c r="FGW45" s="124"/>
      <c r="FGX45"/>
      <c r="FGY45" s="124"/>
      <c r="FGZ45"/>
      <c r="FHA45" s="124"/>
      <c r="FHB45"/>
      <c r="FHC45" s="124"/>
      <c r="FHD45"/>
      <c r="FHE45" s="124"/>
      <c r="FHF45"/>
      <c r="FHG45" s="124"/>
      <c r="FHH45"/>
      <c r="FHI45" s="124"/>
      <c r="FHJ45"/>
      <c r="FHK45" s="124"/>
      <c r="FHL45"/>
      <c r="FHM45" s="124"/>
      <c r="FHN45"/>
      <c r="FHO45" s="124"/>
      <c r="FHP45"/>
      <c r="FHQ45" s="124"/>
      <c r="FHR45"/>
      <c r="FHS45" s="124"/>
      <c r="FHT45"/>
      <c r="FHU45" s="124"/>
      <c r="FHV45"/>
      <c r="FHW45" s="124"/>
      <c r="FHX45"/>
      <c r="FHY45" s="124"/>
      <c r="FHZ45"/>
      <c r="FIA45" s="124"/>
      <c r="FIB45"/>
      <c r="FIC45" s="124"/>
      <c r="FID45"/>
      <c r="FIE45" s="124"/>
      <c r="FIF45"/>
      <c r="FIG45" s="124"/>
      <c r="FIH45"/>
      <c r="FII45" s="124"/>
      <c r="FIJ45"/>
      <c r="FIK45" s="124"/>
      <c r="FIL45"/>
      <c r="FIM45" s="124"/>
      <c r="FIN45"/>
      <c r="FIO45" s="124"/>
      <c r="FIP45"/>
      <c r="FIQ45" s="124"/>
      <c r="FIR45"/>
      <c r="FIS45" s="124"/>
      <c r="FIT45"/>
      <c r="FIU45" s="124"/>
      <c r="FIV45"/>
      <c r="FIW45" s="124"/>
      <c r="FIX45"/>
      <c r="FIY45" s="124"/>
      <c r="FIZ45"/>
      <c r="FJA45" s="124"/>
      <c r="FJB45"/>
      <c r="FJC45" s="124"/>
      <c r="FJD45"/>
      <c r="FJE45" s="124"/>
      <c r="FJF45"/>
      <c r="FJG45" s="124"/>
      <c r="FJH45"/>
      <c r="FJI45" s="124"/>
      <c r="FJJ45"/>
      <c r="FJK45" s="124"/>
      <c r="FJL45"/>
      <c r="FJM45" s="124"/>
      <c r="FJN45"/>
      <c r="FJO45" s="124"/>
      <c r="FJP45"/>
      <c r="FJQ45" s="124"/>
      <c r="FJR45"/>
      <c r="FJS45" s="124"/>
      <c r="FJT45"/>
      <c r="FJU45" s="124"/>
      <c r="FJV45"/>
      <c r="FJW45" s="124"/>
      <c r="FJX45"/>
      <c r="FJY45" s="124"/>
      <c r="FJZ45"/>
      <c r="FKA45" s="124"/>
      <c r="FKB45"/>
      <c r="FKC45" s="124"/>
      <c r="FKD45"/>
      <c r="FKE45" s="124"/>
      <c r="FKF45"/>
      <c r="FKG45" s="124"/>
      <c r="FKH45"/>
      <c r="FKI45" s="124"/>
      <c r="FKJ45"/>
      <c r="FKK45" s="124"/>
      <c r="FKL45"/>
      <c r="FKM45" s="124"/>
      <c r="FKN45"/>
      <c r="FKO45" s="124"/>
      <c r="FKP45"/>
      <c r="FKQ45" s="124"/>
      <c r="FKR45"/>
      <c r="FKS45" s="124"/>
      <c r="FKT45"/>
      <c r="FKU45" s="124"/>
      <c r="FKV45"/>
      <c r="FKW45" s="124"/>
      <c r="FKX45"/>
      <c r="FKY45" s="124"/>
      <c r="FKZ45"/>
      <c r="FLA45" s="124"/>
      <c r="FLB45"/>
      <c r="FLC45" s="124"/>
      <c r="FLD45"/>
      <c r="FLE45" s="124"/>
      <c r="FLF45"/>
      <c r="FLG45" s="124"/>
      <c r="FLH45"/>
      <c r="FLI45" s="124"/>
      <c r="FLJ45"/>
      <c r="FLK45" s="124"/>
      <c r="FLL45"/>
      <c r="FLM45" s="124"/>
      <c r="FLN45"/>
      <c r="FLO45" s="124"/>
      <c r="FLP45"/>
      <c r="FLQ45" s="124"/>
      <c r="FLR45"/>
      <c r="FLS45" s="124"/>
      <c r="FLT45"/>
      <c r="FLU45" s="124"/>
      <c r="FLV45"/>
      <c r="FLW45" s="124"/>
      <c r="FLX45"/>
      <c r="FLY45" s="124"/>
      <c r="FLZ45"/>
      <c r="FMA45" s="124"/>
      <c r="FMB45"/>
      <c r="FMC45" s="124"/>
      <c r="FMD45"/>
      <c r="FME45" s="124"/>
      <c r="FMF45"/>
      <c r="FMG45" s="124"/>
      <c r="FMH45"/>
      <c r="FMI45" s="124"/>
      <c r="FMJ45"/>
      <c r="FMK45" s="124"/>
      <c r="FML45"/>
      <c r="FMM45" s="124"/>
      <c r="FMN45"/>
      <c r="FMO45" s="124"/>
      <c r="FMP45"/>
      <c r="FMQ45" s="124"/>
      <c r="FMR45"/>
      <c r="FMS45" s="124"/>
      <c r="FMT45"/>
      <c r="FMU45" s="124"/>
      <c r="FMV45"/>
      <c r="FMW45" s="124"/>
      <c r="FMX45"/>
      <c r="FMY45" s="124"/>
      <c r="FMZ45"/>
      <c r="FNA45" s="124"/>
      <c r="FNB45"/>
      <c r="FNC45" s="124"/>
      <c r="FND45"/>
      <c r="FNE45" s="124"/>
      <c r="FNF45"/>
      <c r="FNG45" s="124"/>
      <c r="FNH45"/>
      <c r="FNI45" s="124"/>
      <c r="FNJ45"/>
      <c r="FNK45" s="124"/>
      <c r="FNL45"/>
      <c r="FNM45" s="124"/>
      <c r="FNN45"/>
      <c r="FNO45" s="124"/>
      <c r="FNP45"/>
      <c r="FNQ45" s="124"/>
      <c r="FNR45"/>
      <c r="FNS45" s="124"/>
      <c r="FNT45"/>
      <c r="FNU45" s="124"/>
      <c r="FNV45"/>
      <c r="FNW45" s="124"/>
      <c r="FNX45"/>
      <c r="FNY45" s="124"/>
      <c r="FNZ45"/>
      <c r="FOA45" s="124"/>
      <c r="FOB45"/>
      <c r="FOC45" s="124"/>
      <c r="FOD45"/>
      <c r="FOE45" s="124"/>
      <c r="FOF45"/>
      <c r="FOG45" s="124"/>
      <c r="FOH45"/>
      <c r="FOI45" s="124"/>
      <c r="FOJ45"/>
      <c r="FOK45" s="124"/>
      <c r="FOL45"/>
      <c r="FOM45" s="124"/>
      <c r="FON45"/>
      <c r="FOO45" s="124"/>
      <c r="FOP45"/>
      <c r="FOQ45" s="124"/>
      <c r="FOR45"/>
      <c r="FOS45" s="124"/>
      <c r="FOT45"/>
      <c r="FOU45" s="124"/>
      <c r="FOV45"/>
      <c r="FOW45" s="124"/>
      <c r="FOX45"/>
      <c r="FOY45" s="124"/>
      <c r="FOZ45"/>
      <c r="FPA45" s="124"/>
      <c r="FPB45"/>
      <c r="FPC45" s="124"/>
      <c r="FPD45"/>
      <c r="FPE45" s="124"/>
      <c r="FPF45"/>
      <c r="FPG45" s="124"/>
      <c r="FPH45"/>
      <c r="FPI45" s="124"/>
      <c r="FPJ45"/>
      <c r="FPK45" s="124"/>
      <c r="FPL45"/>
      <c r="FPM45" s="124"/>
      <c r="FPN45"/>
      <c r="FPO45" s="124"/>
      <c r="FPP45"/>
      <c r="FPQ45" s="124"/>
      <c r="FPR45"/>
      <c r="FPS45" s="124"/>
      <c r="FPT45"/>
      <c r="FPU45" s="124"/>
      <c r="FPV45"/>
      <c r="FPW45" s="124"/>
      <c r="FPX45"/>
      <c r="FPY45" s="124"/>
      <c r="FPZ45"/>
      <c r="FQA45" s="124"/>
      <c r="FQB45"/>
      <c r="FQC45" s="124"/>
      <c r="FQD45"/>
      <c r="FQE45" s="124"/>
      <c r="FQF45"/>
      <c r="FQG45" s="124"/>
      <c r="FQH45"/>
      <c r="FQI45" s="124"/>
      <c r="FQJ45"/>
      <c r="FQK45" s="124"/>
      <c r="FQL45"/>
      <c r="FQM45" s="124"/>
      <c r="FQN45"/>
      <c r="FQO45" s="124"/>
      <c r="FQP45"/>
      <c r="FQQ45" s="124"/>
      <c r="FQR45"/>
      <c r="FQS45" s="124"/>
      <c r="FQT45"/>
      <c r="FQU45" s="124"/>
      <c r="FQV45"/>
      <c r="FQW45" s="124"/>
      <c r="FQX45"/>
      <c r="FQY45" s="124"/>
      <c r="FQZ45"/>
      <c r="FRA45" s="124"/>
      <c r="FRB45"/>
      <c r="FRC45" s="124"/>
      <c r="FRD45"/>
      <c r="FRE45" s="124"/>
      <c r="FRF45"/>
      <c r="FRG45" s="124"/>
      <c r="FRH45"/>
      <c r="FRI45" s="124"/>
      <c r="FRJ45"/>
      <c r="FRK45" s="124"/>
      <c r="FRL45"/>
      <c r="FRM45" s="124"/>
      <c r="FRN45"/>
      <c r="FRO45" s="124"/>
      <c r="FRP45"/>
      <c r="FRQ45" s="124"/>
      <c r="FRR45"/>
      <c r="FRS45" s="124"/>
      <c r="FRT45"/>
      <c r="FRU45" s="124"/>
      <c r="FRV45"/>
      <c r="FRW45" s="124"/>
      <c r="FRX45"/>
      <c r="FRY45" s="124"/>
      <c r="FRZ45"/>
      <c r="FSA45" s="124"/>
      <c r="FSB45"/>
      <c r="FSC45" s="124"/>
      <c r="FSD45"/>
      <c r="FSE45" s="124"/>
      <c r="FSF45"/>
      <c r="FSG45" s="124"/>
      <c r="FSH45"/>
      <c r="FSI45" s="124"/>
      <c r="FSJ45"/>
      <c r="FSK45" s="124"/>
      <c r="FSL45"/>
      <c r="FSM45" s="124"/>
      <c r="FSN45"/>
      <c r="FSO45" s="124"/>
      <c r="FSP45"/>
      <c r="FSQ45" s="124"/>
      <c r="FSR45"/>
      <c r="FSS45" s="124"/>
      <c r="FST45"/>
      <c r="FSU45" s="124"/>
      <c r="FSV45"/>
      <c r="FSW45" s="124"/>
      <c r="FSX45"/>
      <c r="FSY45" s="124"/>
      <c r="FSZ45"/>
      <c r="FTA45" s="124"/>
      <c r="FTB45"/>
      <c r="FTC45" s="124"/>
      <c r="FTD45"/>
      <c r="FTE45" s="124"/>
      <c r="FTF45"/>
      <c r="FTG45" s="124"/>
      <c r="FTH45"/>
      <c r="FTI45" s="124"/>
      <c r="FTJ45"/>
      <c r="FTK45" s="124"/>
      <c r="FTL45"/>
      <c r="FTM45" s="124"/>
      <c r="FTN45"/>
      <c r="FTO45" s="124"/>
      <c r="FTP45"/>
      <c r="FTQ45" s="124"/>
      <c r="FTR45"/>
      <c r="FTS45" s="124"/>
      <c r="FTT45"/>
      <c r="FTU45" s="124"/>
      <c r="FTV45"/>
      <c r="FTW45" s="124"/>
      <c r="FTX45"/>
      <c r="FTY45" s="124"/>
      <c r="FTZ45"/>
      <c r="FUA45" s="124"/>
      <c r="FUB45"/>
      <c r="FUC45" s="124"/>
      <c r="FUD45"/>
      <c r="FUE45" s="124"/>
      <c r="FUF45"/>
      <c r="FUG45" s="124"/>
      <c r="FUH45"/>
      <c r="FUI45" s="124"/>
      <c r="FUJ45"/>
      <c r="FUK45" s="124"/>
      <c r="FUL45"/>
      <c r="FUM45" s="124"/>
      <c r="FUN45"/>
      <c r="FUO45" s="124"/>
      <c r="FUP45"/>
      <c r="FUQ45" s="124"/>
      <c r="FUR45"/>
      <c r="FUS45" s="124"/>
      <c r="FUT45"/>
      <c r="FUU45" s="124"/>
      <c r="FUV45"/>
      <c r="FUW45" s="124"/>
      <c r="FUX45"/>
      <c r="FUY45" s="124"/>
      <c r="FUZ45"/>
      <c r="FVA45" s="124"/>
      <c r="FVB45"/>
      <c r="FVC45" s="124"/>
      <c r="FVD45"/>
      <c r="FVE45" s="124"/>
      <c r="FVF45"/>
      <c r="FVG45" s="124"/>
      <c r="FVH45"/>
      <c r="FVI45" s="124"/>
      <c r="FVJ45"/>
      <c r="FVK45" s="124"/>
      <c r="FVL45"/>
      <c r="FVM45" s="124"/>
      <c r="FVN45"/>
      <c r="FVO45" s="124"/>
      <c r="FVP45"/>
      <c r="FVQ45" s="124"/>
      <c r="FVR45"/>
      <c r="FVS45" s="124"/>
      <c r="FVT45"/>
      <c r="FVU45" s="124"/>
      <c r="FVV45"/>
      <c r="FVW45" s="124"/>
      <c r="FVX45"/>
      <c r="FVY45" s="124"/>
      <c r="FVZ45"/>
      <c r="FWA45" s="124"/>
      <c r="FWB45"/>
      <c r="FWC45" s="124"/>
      <c r="FWD45"/>
      <c r="FWE45" s="124"/>
      <c r="FWF45"/>
      <c r="FWG45" s="124"/>
      <c r="FWH45"/>
      <c r="FWI45" s="124"/>
      <c r="FWJ45"/>
      <c r="FWK45" s="124"/>
      <c r="FWL45"/>
      <c r="FWM45" s="124"/>
      <c r="FWN45"/>
      <c r="FWO45" s="124"/>
      <c r="FWP45"/>
      <c r="FWQ45" s="124"/>
      <c r="FWR45"/>
      <c r="FWS45" s="124"/>
      <c r="FWT45"/>
      <c r="FWU45" s="124"/>
      <c r="FWV45"/>
      <c r="FWW45" s="124"/>
      <c r="FWX45"/>
      <c r="FWY45" s="124"/>
      <c r="FWZ45"/>
      <c r="FXA45" s="124"/>
      <c r="FXB45"/>
      <c r="FXC45" s="124"/>
      <c r="FXD45"/>
      <c r="FXE45" s="124"/>
      <c r="FXF45"/>
      <c r="FXG45" s="124"/>
      <c r="FXH45"/>
      <c r="FXI45" s="124"/>
      <c r="FXJ45"/>
      <c r="FXK45" s="124"/>
      <c r="FXL45"/>
      <c r="FXM45" s="124"/>
      <c r="FXN45"/>
      <c r="FXO45" s="124"/>
      <c r="FXP45"/>
      <c r="FXQ45" s="124"/>
      <c r="FXR45"/>
      <c r="FXS45" s="124"/>
      <c r="FXT45"/>
      <c r="FXU45" s="124"/>
      <c r="FXV45"/>
      <c r="FXW45" s="124"/>
      <c r="FXX45"/>
      <c r="FXY45" s="124"/>
      <c r="FXZ45"/>
      <c r="FYA45" s="124"/>
      <c r="FYB45"/>
      <c r="FYC45" s="124"/>
      <c r="FYD45"/>
      <c r="FYE45" s="124"/>
      <c r="FYF45"/>
      <c r="FYG45" s="124"/>
      <c r="FYH45"/>
      <c r="FYI45" s="124"/>
      <c r="FYJ45"/>
      <c r="FYK45" s="124"/>
      <c r="FYL45"/>
      <c r="FYM45" s="124"/>
      <c r="FYN45"/>
      <c r="FYO45" s="124"/>
      <c r="FYP45"/>
      <c r="FYQ45" s="124"/>
      <c r="FYR45"/>
      <c r="FYS45" s="124"/>
      <c r="FYT45"/>
      <c r="FYU45" s="124"/>
      <c r="FYV45"/>
      <c r="FYW45" s="124"/>
      <c r="FYX45"/>
      <c r="FYY45" s="124"/>
      <c r="FYZ45"/>
      <c r="FZA45" s="124"/>
      <c r="FZB45"/>
      <c r="FZC45" s="124"/>
      <c r="FZD45"/>
      <c r="FZE45" s="124"/>
      <c r="FZF45"/>
      <c r="FZG45" s="124"/>
      <c r="FZH45"/>
      <c r="FZI45" s="124"/>
      <c r="FZJ45"/>
      <c r="FZK45" s="124"/>
      <c r="FZL45"/>
      <c r="FZM45" s="124"/>
      <c r="FZN45"/>
      <c r="FZO45" s="124"/>
      <c r="FZP45"/>
      <c r="FZQ45" s="124"/>
      <c r="FZR45"/>
      <c r="FZS45" s="124"/>
      <c r="FZT45"/>
      <c r="FZU45" s="124"/>
      <c r="FZV45"/>
      <c r="FZW45" s="124"/>
      <c r="FZX45"/>
      <c r="FZY45" s="124"/>
      <c r="FZZ45"/>
      <c r="GAA45" s="124"/>
      <c r="GAB45"/>
      <c r="GAC45" s="124"/>
      <c r="GAD45"/>
      <c r="GAE45" s="124"/>
      <c r="GAF45"/>
      <c r="GAG45" s="124"/>
      <c r="GAH45"/>
      <c r="GAI45" s="124"/>
      <c r="GAJ45"/>
      <c r="GAK45" s="124"/>
      <c r="GAL45"/>
      <c r="GAM45" s="124"/>
      <c r="GAN45"/>
      <c r="GAO45" s="124"/>
      <c r="GAP45"/>
      <c r="GAQ45" s="124"/>
      <c r="GAR45"/>
      <c r="GAS45" s="124"/>
      <c r="GAT45"/>
      <c r="GAU45" s="124"/>
      <c r="GAV45"/>
      <c r="GAW45" s="124"/>
      <c r="GAX45"/>
      <c r="GAY45" s="124"/>
      <c r="GAZ45"/>
      <c r="GBA45" s="124"/>
      <c r="GBB45"/>
      <c r="GBC45" s="124"/>
      <c r="GBD45"/>
      <c r="GBE45" s="124"/>
      <c r="GBF45"/>
      <c r="GBG45" s="124"/>
      <c r="GBH45"/>
      <c r="GBI45" s="124"/>
      <c r="GBJ45"/>
      <c r="GBK45" s="124"/>
      <c r="GBL45"/>
      <c r="GBM45" s="124"/>
      <c r="GBN45"/>
      <c r="GBO45" s="124"/>
      <c r="GBP45"/>
      <c r="GBQ45" s="124"/>
      <c r="GBR45"/>
      <c r="GBS45" s="124"/>
      <c r="GBT45"/>
      <c r="GBU45" s="124"/>
      <c r="GBV45"/>
      <c r="GBW45" s="124"/>
      <c r="GBX45"/>
      <c r="GBY45" s="124"/>
      <c r="GBZ45"/>
      <c r="GCA45" s="124"/>
      <c r="GCB45"/>
      <c r="GCC45" s="124"/>
      <c r="GCD45"/>
      <c r="GCE45" s="124"/>
      <c r="GCF45"/>
      <c r="GCG45" s="124"/>
      <c r="GCH45"/>
      <c r="GCI45" s="124"/>
      <c r="GCJ45"/>
      <c r="GCK45" s="124"/>
      <c r="GCL45"/>
      <c r="GCM45" s="124"/>
      <c r="GCN45"/>
      <c r="GCO45" s="124"/>
      <c r="GCP45"/>
      <c r="GCQ45" s="124"/>
      <c r="GCR45"/>
      <c r="GCS45" s="124"/>
      <c r="GCT45"/>
      <c r="GCU45" s="124"/>
      <c r="GCV45"/>
      <c r="GCW45" s="124"/>
      <c r="GCX45"/>
      <c r="GCY45" s="124"/>
      <c r="GCZ45"/>
      <c r="GDA45" s="124"/>
      <c r="GDB45"/>
      <c r="GDC45" s="124"/>
      <c r="GDD45"/>
      <c r="GDE45" s="124"/>
      <c r="GDF45"/>
      <c r="GDG45" s="124"/>
      <c r="GDH45"/>
      <c r="GDI45" s="124"/>
      <c r="GDJ45"/>
      <c r="GDK45" s="124"/>
      <c r="GDL45"/>
      <c r="GDM45" s="124"/>
      <c r="GDN45"/>
      <c r="GDO45" s="124"/>
      <c r="GDP45"/>
      <c r="GDQ45" s="124"/>
      <c r="GDR45"/>
      <c r="GDS45" s="124"/>
      <c r="GDT45"/>
      <c r="GDU45" s="124"/>
      <c r="GDV45"/>
      <c r="GDW45" s="124"/>
      <c r="GDX45"/>
      <c r="GDY45" s="124"/>
      <c r="GDZ45"/>
      <c r="GEA45" s="124"/>
      <c r="GEB45"/>
      <c r="GEC45" s="124"/>
      <c r="GED45"/>
      <c r="GEE45" s="124"/>
      <c r="GEF45"/>
      <c r="GEG45" s="124"/>
      <c r="GEH45"/>
      <c r="GEI45" s="124"/>
      <c r="GEJ45"/>
      <c r="GEK45" s="124"/>
      <c r="GEL45"/>
      <c r="GEM45" s="124"/>
      <c r="GEN45"/>
      <c r="GEO45" s="124"/>
      <c r="GEP45"/>
      <c r="GEQ45" s="124"/>
      <c r="GER45"/>
      <c r="GES45" s="124"/>
      <c r="GET45"/>
      <c r="GEU45" s="124"/>
      <c r="GEV45"/>
      <c r="GEW45" s="124"/>
      <c r="GEX45"/>
      <c r="GEY45" s="124"/>
      <c r="GEZ45"/>
      <c r="GFA45" s="124"/>
      <c r="GFB45"/>
      <c r="GFC45" s="124"/>
      <c r="GFD45"/>
      <c r="GFE45" s="124"/>
      <c r="GFF45"/>
      <c r="GFG45" s="124"/>
      <c r="GFH45"/>
      <c r="GFI45" s="124"/>
      <c r="GFJ45"/>
      <c r="GFK45" s="124"/>
      <c r="GFL45"/>
      <c r="GFM45" s="124"/>
      <c r="GFN45"/>
      <c r="GFO45" s="124"/>
      <c r="GFP45"/>
      <c r="GFQ45" s="124"/>
      <c r="GFR45"/>
      <c r="GFS45" s="124"/>
      <c r="GFT45"/>
      <c r="GFU45" s="124"/>
      <c r="GFV45"/>
      <c r="GFW45" s="124"/>
      <c r="GFX45"/>
      <c r="GFY45" s="124"/>
      <c r="GFZ45"/>
      <c r="GGA45" s="124"/>
      <c r="GGB45"/>
      <c r="GGC45" s="124"/>
      <c r="GGD45"/>
      <c r="GGE45" s="124"/>
      <c r="GGF45"/>
      <c r="GGG45" s="124"/>
      <c r="GGH45"/>
      <c r="GGI45" s="124"/>
      <c r="GGJ45"/>
      <c r="GGK45" s="124"/>
      <c r="GGL45"/>
      <c r="GGM45" s="124"/>
      <c r="GGN45"/>
      <c r="GGO45" s="124"/>
      <c r="GGP45"/>
      <c r="GGQ45" s="124"/>
      <c r="GGR45"/>
      <c r="GGS45" s="124"/>
      <c r="GGT45"/>
      <c r="GGU45" s="124"/>
      <c r="GGV45"/>
      <c r="GGW45" s="124"/>
      <c r="GGX45"/>
      <c r="GGY45" s="124"/>
      <c r="GGZ45"/>
      <c r="GHA45" s="124"/>
      <c r="GHB45"/>
      <c r="GHC45" s="124"/>
      <c r="GHD45"/>
      <c r="GHE45" s="124"/>
      <c r="GHF45"/>
      <c r="GHG45" s="124"/>
      <c r="GHH45"/>
      <c r="GHI45" s="124"/>
      <c r="GHJ45"/>
      <c r="GHK45" s="124"/>
      <c r="GHL45"/>
      <c r="GHM45" s="124"/>
      <c r="GHN45"/>
      <c r="GHO45" s="124"/>
      <c r="GHP45"/>
      <c r="GHQ45" s="124"/>
      <c r="GHR45"/>
      <c r="GHS45" s="124"/>
      <c r="GHT45"/>
      <c r="GHU45" s="124"/>
      <c r="GHV45"/>
      <c r="GHW45" s="124"/>
      <c r="GHX45"/>
      <c r="GHY45" s="124"/>
      <c r="GHZ45"/>
      <c r="GIA45" s="124"/>
      <c r="GIB45"/>
      <c r="GIC45" s="124"/>
      <c r="GID45"/>
      <c r="GIE45" s="124"/>
      <c r="GIF45"/>
      <c r="GIG45" s="124"/>
      <c r="GIH45"/>
      <c r="GII45" s="124"/>
      <c r="GIJ45"/>
      <c r="GIK45" s="124"/>
      <c r="GIL45"/>
      <c r="GIM45" s="124"/>
      <c r="GIN45"/>
      <c r="GIO45" s="124"/>
      <c r="GIP45"/>
      <c r="GIQ45" s="124"/>
      <c r="GIR45"/>
      <c r="GIS45" s="124"/>
      <c r="GIT45"/>
      <c r="GIU45" s="124"/>
      <c r="GIV45"/>
      <c r="GIW45" s="124"/>
      <c r="GIX45"/>
      <c r="GIY45" s="124"/>
      <c r="GIZ45"/>
      <c r="GJA45" s="124"/>
      <c r="GJB45"/>
      <c r="GJC45" s="124"/>
      <c r="GJD45"/>
      <c r="GJE45" s="124"/>
      <c r="GJF45"/>
      <c r="GJG45" s="124"/>
      <c r="GJH45"/>
      <c r="GJI45" s="124"/>
      <c r="GJJ45"/>
      <c r="GJK45" s="124"/>
      <c r="GJL45"/>
      <c r="GJM45" s="124"/>
      <c r="GJN45"/>
      <c r="GJO45" s="124"/>
      <c r="GJP45"/>
      <c r="GJQ45" s="124"/>
      <c r="GJR45"/>
      <c r="GJS45" s="124"/>
      <c r="GJT45"/>
      <c r="GJU45" s="124"/>
      <c r="GJV45"/>
      <c r="GJW45" s="124"/>
      <c r="GJX45"/>
      <c r="GJY45" s="124"/>
      <c r="GJZ45"/>
      <c r="GKA45" s="124"/>
      <c r="GKB45"/>
      <c r="GKC45" s="124"/>
      <c r="GKD45"/>
      <c r="GKE45" s="124"/>
      <c r="GKF45"/>
      <c r="GKG45" s="124"/>
      <c r="GKH45"/>
      <c r="GKI45" s="124"/>
      <c r="GKJ45"/>
      <c r="GKK45" s="124"/>
      <c r="GKL45"/>
      <c r="GKM45" s="124"/>
      <c r="GKN45"/>
      <c r="GKO45" s="124"/>
      <c r="GKP45"/>
      <c r="GKQ45" s="124"/>
      <c r="GKR45"/>
      <c r="GKS45" s="124"/>
      <c r="GKT45"/>
      <c r="GKU45" s="124"/>
      <c r="GKV45"/>
      <c r="GKW45" s="124"/>
      <c r="GKX45"/>
      <c r="GKY45" s="124"/>
      <c r="GKZ45"/>
      <c r="GLA45" s="124"/>
      <c r="GLB45"/>
      <c r="GLC45" s="124"/>
      <c r="GLD45"/>
      <c r="GLE45" s="124"/>
      <c r="GLF45"/>
      <c r="GLG45" s="124"/>
      <c r="GLH45"/>
      <c r="GLI45" s="124"/>
      <c r="GLJ45"/>
      <c r="GLK45" s="124"/>
      <c r="GLL45"/>
      <c r="GLM45" s="124"/>
      <c r="GLN45"/>
      <c r="GLO45" s="124"/>
      <c r="GLP45"/>
      <c r="GLQ45" s="124"/>
      <c r="GLR45"/>
      <c r="GLS45" s="124"/>
      <c r="GLT45"/>
      <c r="GLU45" s="124"/>
      <c r="GLV45"/>
      <c r="GLW45" s="124"/>
      <c r="GLX45"/>
      <c r="GLY45" s="124"/>
      <c r="GLZ45"/>
      <c r="GMA45" s="124"/>
      <c r="GMB45"/>
      <c r="GMC45" s="124"/>
      <c r="GMD45"/>
      <c r="GME45" s="124"/>
      <c r="GMF45"/>
      <c r="GMG45" s="124"/>
      <c r="GMH45"/>
      <c r="GMI45" s="124"/>
      <c r="GMJ45"/>
      <c r="GMK45" s="124"/>
      <c r="GML45"/>
      <c r="GMM45" s="124"/>
      <c r="GMN45"/>
      <c r="GMO45" s="124"/>
      <c r="GMP45"/>
      <c r="GMQ45" s="124"/>
      <c r="GMR45"/>
      <c r="GMS45" s="124"/>
      <c r="GMT45"/>
      <c r="GMU45" s="124"/>
      <c r="GMV45"/>
      <c r="GMW45" s="124"/>
      <c r="GMX45"/>
      <c r="GMY45" s="124"/>
      <c r="GMZ45"/>
      <c r="GNA45" s="124"/>
      <c r="GNB45"/>
      <c r="GNC45" s="124"/>
      <c r="GND45"/>
      <c r="GNE45" s="124"/>
      <c r="GNF45"/>
      <c r="GNG45" s="124"/>
      <c r="GNH45"/>
      <c r="GNI45" s="124"/>
      <c r="GNJ45"/>
      <c r="GNK45" s="124"/>
      <c r="GNL45"/>
      <c r="GNM45" s="124"/>
      <c r="GNN45"/>
      <c r="GNO45" s="124"/>
      <c r="GNP45"/>
      <c r="GNQ45" s="124"/>
      <c r="GNR45"/>
      <c r="GNS45" s="124"/>
      <c r="GNT45"/>
      <c r="GNU45" s="124"/>
      <c r="GNV45"/>
      <c r="GNW45" s="124"/>
      <c r="GNX45"/>
      <c r="GNY45" s="124"/>
      <c r="GNZ45"/>
      <c r="GOA45" s="124"/>
      <c r="GOB45"/>
      <c r="GOC45" s="124"/>
      <c r="GOD45"/>
      <c r="GOE45" s="124"/>
      <c r="GOF45"/>
      <c r="GOG45" s="124"/>
      <c r="GOH45"/>
      <c r="GOI45" s="124"/>
      <c r="GOJ45"/>
      <c r="GOK45" s="124"/>
      <c r="GOL45"/>
      <c r="GOM45" s="124"/>
      <c r="GON45"/>
      <c r="GOO45" s="124"/>
      <c r="GOP45"/>
      <c r="GOQ45" s="124"/>
      <c r="GOR45"/>
      <c r="GOS45" s="124"/>
      <c r="GOT45"/>
      <c r="GOU45" s="124"/>
      <c r="GOV45"/>
      <c r="GOW45" s="124"/>
      <c r="GOX45"/>
      <c r="GOY45" s="124"/>
      <c r="GOZ45"/>
      <c r="GPA45" s="124"/>
      <c r="GPB45"/>
      <c r="GPC45" s="124"/>
      <c r="GPD45"/>
      <c r="GPE45" s="124"/>
      <c r="GPF45"/>
      <c r="GPG45" s="124"/>
      <c r="GPH45"/>
      <c r="GPI45" s="124"/>
      <c r="GPJ45"/>
      <c r="GPK45" s="124"/>
      <c r="GPL45"/>
      <c r="GPM45" s="124"/>
      <c r="GPN45"/>
      <c r="GPO45" s="124"/>
      <c r="GPP45"/>
      <c r="GPQ45" s="124"/>
      <c r="GPR45"/>
      <c r="GPS45" s="124"/>
      <c r="GPT45"/>
      <c r="GPU45" s="124"/>
      <c r="GPV45"/>
      <c r="GPW45" s="124"/>
      <c r="GPX45"/>
      <c r="GPY45" s="124"/>
      <c r="GPZ45"/>
      <c r="GQA45" s="124"/>
      <c r="GQB45"/>
      <c r="GQC45" s="124"/>
      <c r="GQD45"/>
      <c r="GQE45" s="124"/>
      <c r="GQF45"/>
      <c r="GQG45" s="124"/>
      <c r="GQH45"/>
      <c r="GQI45" s="124"/>
      <c r="GQJ45"/>
      <c r="GQK45" s="124"/>
      <c r="GQL45"/>
      <c r="GQM45" s="124"/>
      <c r="GQN45"/>
      <c r="GQO45" s="124"/>
      <c r="GQP45"/>
      <c r="GQQ45" s="124"/>
      <c r="GQR45"/>
      <c r="GQS45" s="124"/>
      <c r="GQT45"/>
      <c r="GQU45" s="124"/>
      <c r="GQV45"/>
      <c r="GQW45" s="124"/>
      <c r="GQX45"/>
      <c r="GQY45" s="124"/>
      <c r="GQZ45"/>
      <c r="GRA45" s="124"/>
      <c r="GRB45"/>
      <c r="GRC45" s="124"/>
      <c r="GRD45"/>
      <c r="GRE45" s="124"/>
      <c r="GRF45"/>
      <c r="GRG45" s="124"/>
      <c r="GRH45"/>
      <c r="GRI45" s="124"/>
      <c r="GRJ45"/>
      <c r="GRK45" s="124"/>
      <c r="GRL45"/>
      <c r="GRM45" s="124"/>
      <c r="GRN45"/>
      <c r="GRO45" s="124"/>
      <c r="GRP45"/>
      <c r="GRQ45" s="124"/>
      <c r="GRR45"/>
      <c r="GRS45" s="124"/>
      <c r="GRT45"/>
      <c r="GRU45" s="124"/>
      <c r="GRV45"/>
      <c r="GRW45" s="124"/>
      <c r="GRX45"/>
      <c r="GRY45" s="124"/>
      <c r="GRZ45"/>
      <c r="GSA45" s="124"/>
      <c r="GSB45"/>
      <c r="GSC45" s="124"/>
      <c r="GSD45"/>
      <c r="GSE45" s="124"/>
      <c r="GSF45"/>
      <c r="GSG45" s="124"/>
      <c r="GSH45"/>
      <c r="GSI45" s="124"/>
      <c r="GSJ45"/>
      <c r="GSK45" s="124"/>
      <c r="GSL45"/>
      <c r="GSM45" s="124"/>
      <c r="GSN45"/>
      <c r="GSO45" s="124"/>
      <c r="GSP45"/>
      <c r="GSQ45" s="124"/>
      <c r="GSR45"/>
      <c r="GSS45" s="124"/>
      <c r="GST45"/>
      <c r="GSU45" s="124"/>
      <c r="GSV45"/>
      <c r="GSW45" s="124"/>
      <c r="GSX45"/>
      <c r="GSY45" s="124"/>
      <c r="GSZ45"/>
      <c r="GTA45" s="124"/>
      <c r="GTB45"/>
      <c r="GTC45" s="124"/>
      <c r="GTD45"/>
      <c r="GTE45" s="124"/>
      <c r="GTF45"/>
      <c r="GTG45" s="124"/>
      <c r="GTH45"/>
      <c r="GTI45" s="124"/>
      <c r="GTJ45"/>
      <c r="GTK45" s="124"/>
      <c r="GTL45"/>
      <c r="GTM45" s="124"/>
      <c r="GTN45"/>
      <c r="GTO45" s="124"/>
      <c r="GTP45"/>
      <c r="GTQ45" s="124"/>
      <c r="GTR45"/>
      <c r="GTS45" s="124"/>
      <c r="GTT45"/>
      <c r="GTU45" s="124"/>
      <c r="GTV45"/>
      <c r="GTW45" s="124"/>
      <c r="GTX45"/>
      <c r="GTY45" s="124"/>
      <c r="GTZ45"/>
      <c r="GUA45" s="124"/>
      <c r="GUB45"/>
      <c r="GUC45" s="124"/>
      <c r="GUD45"/>
      <c r="GUE45" s="124"/>
      <c r="GUF45"/>
      <c r="GUG45" s="124"/>
      <c r="GUH45"/>
      <c r="GUI45" s="124"/>
      <c r="GUJ45"/>
      <c r="GUK45" s="124"/>
      <c r="GUL45"/>
      <c r="GUM45" s="124"/>
      <c r="GUN45"/>
      <c r="GUO45" s="124"/>
      <c r="GUP45"/>
      <c r="GUQ45" s="124"/>
      <c r="GUR45"/>
      <c r="GUS45" s="124"/>
      <c r="GUT45"/>
      <c r="GUU45" s="124"/>
      <c r="GUV45"/>
      <c r="GUW45" s="124"/>
      <c r="GUX45"/>
      <c r="GUY45" s="124"/>
      <c r="GUZ45"/>
      <c r="GVA45" s="124"/>
      <c r="GVB45"/>
      <c r="GVC45" s="124"/>
      <c r="GVD45"/>
      <c r="GVE45" s="124"/>
      <c r="GVF45"/>
      <c r="GVG45" s="124"/>
      <c r="GVH45"/>
      <c r="GVI45" s="124"/>
      <c r="GVJ45"/>
      <c r="GVK45" s="124"/>
      <c r="GVL45"/>
      <c r="GVM45" s="124"/>
      <c r="GVN45"/>
      <c r="GVO45" s="124"/>
      <c r="GVP45"/>
      <c r="GVQ45" s="124"/>
      <c r="GVR45"/>
      <c r="GVS45" s="124"/>
      <c r="GVT45"/>
      <c r="GVU45" s="124"/>
      <c r="GVV45"/>
      <c r="GVW45" s="124"/>
      <c r="GVX45"/>
      <c r="GVY45" s="124"/>
      <c r="GVZ45"/>
      <c r="GWA45" s="124"/>
      <c r="GWB45"/>
      <c r="GWC45" s="124"/>
      <c r="GWD45"/>
      <c r="GWE45" s="124"/>
      <c r="GWF45"/>
      <c r="GWG45" s="124"/>
      <c r="GWH45"/>
      <c r="GWI45" s="124"/>
      <c r="GWJ45"/>
      <c r="GWK45" s="124"/>
      <c r="GWL45"/>
      <c r="GWM45" s="124"/>
      <c r="GWN45"/>
      <c r="GWO45" s="124"/>
      <c r="GWP45"/>
      <c r="GWQ45" s="124"/>
      <c r="GWR45"/>
      <c r="GWS45" s="124"/>
      <c r="GWT45"/>
      <c r="GWU45" s="124"/>
      <c r="GWV45"/>
      <c r="GWW45" s="124"/>
      <c r="GWX45"/>
      <c r="GWY45" s="124"/>
      <c r="GWZ45"/>
      <c r="GXA45" s="124"/>
      <c r="GXB45"/>
      <c r="GXC45" s="124"/>
      <c r="GXD45"/>
      <c r="GXE45" s="124"/>
      <c r="GXF45"/>
      <c r="GXG45" s="124"/>
      <c r="GXH45"/>
      <c r="GXI45" s="124"/>
      <c r="GXJ45"/>
      <c r="GXK45" s="124"/>
      <c r="GXL45"/>
      <c r="GXM45" s="124"/>
      <c r="GXN45"/>
      <c r="GXO45" s="124"/>
      <c r="GXP45"/>
      <c r="GXQ45" s="124"/>
      <c r="GXR45"/>
      <c r="GXS45" s="124"/>
      <c r="GXT45"/>
      <c r="GXU45" s="124"/>
      <c r="GXV45"/>
      <c r="GXW45" s="124"/>
      <c r="GXX45"/>
      <c r="GXY45" s="124"/>
      <c r="GXZ45"/>
      <c r="GYA45" s="124"/>
      <c r="GYB45"/>
      <c r="GYC45" s="124"/>
      <c r="GYD45"/>
      <c r="GYE45" s="124"/>
      <c r="GYF45"/>
      <c r="GYG45" s="124"/>
      <c r="GYH45"/>
      <c r="GYI45" s="124"/>
      <c r="GYJ45"/>
      <c r="GYK45" s="124"/>
      <c r="GYL45"/>
      <c r="GYM45" s="124"/>
      <c r="GYN45"/>
      <c r="GYO45" s="124"/>
      <c r="GYP45"/>
      <c r="GYQ45" s="124"/>
      <c r="GYR45"/>
      <c r="GYS45" s="124"/>
      <c r="GYT45"/>
      <c r="GYU45" s="124"/>
      <c r="GYV45"/>
      <c r="GYW45" s="124"/>
      <c r="GYX45"/>
      <c r="GYY45" s="124"/>
      <c r="GYZ45"/>
      <c r="GZA45" s="124"/>
      <c r="GZB45"/>
      <c r="GZC45" s="124"/>
      <c r="GZD45"/>
      <c r="GZE45" s="124"/>
      <c r="GZF45"/>
      <c r="GZG45" s="124"/>
      <c r="GZH45"/>
      <c r="GZI45" s="124"/>
      <c r="GZJ45"/>
      <c r="GZK45" s="124"/>
      <c r="GZL45"/>
      <c r="GZM45" s="124"/>
      <c r="GZN45"/>
      <c r="GZO45" s="124"/>
      <c r="GZP45"/>
      <c r="GZQ45" s="124"/>
      <c r="GZR45"/>
      <c r="GZS45" s="124"/>
      <c r="GZT45"/>
      <c r="GZU45" s="124"/>
      <c r="GZV45"/>
      <c r="GZW45" s="124"/>
      <c r="GZX45"/>
      <c r="GZY45" s="124"/>
      <c r="GZZ45"/>
      <c r="HAA45" s="124"/>
      <c r="HAB45"/>
      <c r="HAC45" s="124"/>
      <c r="HAD45"/>
      <c r="HAE45" s="124"/>
      <c r="HAF45"/>
      <c r="HAG45" s="124"/>
      <c r="HAH45"/>
      <c r="HAI45" s="124"/>
      <c r="HAJ45"/>
      <c r="HAK45" s="124"/>
      <c r="HAL45"/>
      <c r="HAM45" s="124"/>
      <c r="HAN45"/>
      <c r="HAO45" s="124"/>
      <c r="HAP45"/>
      <c r="HAQ45" s="124"/>
      <c r="HAR45"/>
      <c r="HAS45" s="124"/>
      <c r="HAT45"/>
      <c r="HAU45" s="124"/>
      <c r="HAV45"/>
      <c r="HAW45" s="124"/>
      <c r="HAX45"/>
      <c r="HAY45" s="124"/>
      <c r="HAZ45"/>
      <c r="HBA45" s="124"/>
      <c r="HBB45"/>
      <c r="HBC45" s="124"/>
      <c r="HBD45"/>
      <c r="HBE45" s="124"/>
      <c r="HBF45"/>
      <c r="HBG45" s="124"/>
      <c r="HBH45"/>
      <c r="HBI45" s="124"/>
      <c r="HBJ45"/>
      <c r="HBK45" s="124"/>
      <c r="HBL45"/>
      <c r="HBM45" s="124"/>
      <c r="HBN45"/>
      <c r="HBO45" s="124"/>
      <c r="HBP45"/>
      <c r="HBQ45" s="124"/>
      <c r="HBR45"/>
      <c r="HBS45" s="124"/>
      <c r="HBT45"/>
      <c r="HBU45" s="124"/>
      <c r="HBV45"/>
      <c r="HBW45" s="124"/>
      <c r="HBX45"/>
      <c r="HBY45" s="124"/>
      <c r="HBZ45"/>
      <c r="HCA45" s="124"/>
      <c r="HCB45"/>
      <c r="HCC45" s="124"/>
      <c r="HCD45"/>
      <c r="HCE45" s="124"/>
      <c r="HCF45"/>
      <c r="HCG45" s="124"/>
      <c r="HCH45"/>
      <c r="HCI45" s="124"/>
      <c r="HCJ45"/>
      <c r="HCK45" s="124"/>
      <c r="HCL45"/>
      <c r="HCM45" s="124"/>
      <c r="HCN45"/>
      <c r="HCO45" s="124"/>
      <c r="HCP45"/>
      <c r="HCQ45" s="124"/>
      <c r="HCR45"/>
      <c r="HCS45" s="124"/>
      <c r="HCT45"/>
      <c r="HCU45" s="124"/>
      <c r="HCV45"/>
      <c r="HCW45" s="124"/>
      <c r="HCX45"/>
      <c r="HCY45" s="124"/>
      <c r="HCZ45"/>
      <c r="HDA45" s="124"/>
      <c r="HDB45"/>
      <c r="HDC45" s="124"/>
      <c r="HDD45"/>
      <c r="HDE45" s="124"/>
      <c r="HDF45"/>
      <c r="HDG45" s="124"/>
      <c r="HDH45"/>
      <c r="HDI45" s="124"/>
      <c r="HDJ45"/>
      <c r="HDK45" s="124"/>
      <c r="HDL45"/>
      <c r="HDM45" s="124"/>
      <c r="HDN45"/>
      <c r="HDO45" s="124"/>
      <c r="HDP45"/>
      <c r="HDQ45" s="124"/>
      <c r="HDR45"/>
      <c r="HDS45" s="124"/>
      <c r="HDT45"/>
      <c r="HDU45" s="124"/>
      <c r="HDV45"/>
      <c r="HDW45" s="124"/>
      <c r="HDX45"/>
      <c r="HDY45" s="124"/>
      <c r="HDZ45"/>
      <c r="HEA45" s="124"/>
      <c r="HEB45"/>
      <c r="HEC45" s="124"/>
      <c r="HED45"/>
      <c r="HEE45" s="124"/>
      <c r="HEF45"/>
      <c r="HEG45" s="124"/>
      <c r="HEH45"/>
      <c r="HEI45" s="124"/>
      <c r="HEJ45"/>
      <c r="HEK45" s="124"/>
      <c r="HEL45"/>
      <c r="HEM45" s="124"/>
      <c r="HEN45"/>
      <c r="HEO45" s="124"/>
      <c r="HEP45"/>
      <c r="HEQ45" s="124"/>
      <c r="HER45"/>
      <c r="HES45" s="124"/>
      <c r="HET45"/>
      <c r="HEU45" s="124"/>
      <c r="HEV45"/>
      <c r="HEW45" s="124"/>
      <c r="HEX45"/>
      <c r="HEY45" s="124"/>
      <c r="HEZ45"/>
      <c r="HFA45" s="124"/>
      <c r="HFB45"/>
      <c r="HFC45" s="124"/>
      <c r="HFD45"/>
      <c r="HFE45" s="124"/>
      <c r="HFF45"/>
      <c r="HFG45" s="124"/>
      <c r="HFH45"/>
      <c r="HFI45" s="124"/>
      <c r="HFJ45"/>
      <c r="HFK45" s="124"/>
      <c r="HFL45"/>
      <c r="HFM45" s="124"/>
      <c r="HFN45"/>
      <c r="HFO45" s="124"/>
      <c r="HFP45"/>
      <c r="HFQ45" s="124"/>
      <c r="HFR45"/>
      <c r="HFS45" s="124"/>
      <c r="HFT45"/>
      <c r="HFU45" s="124"/>
      <c r="HFV45"/>
      <c r="HFW45" s="124"/>
      <c r="HFX45"/>
      <c r="HFY45" s="124"/>
      <c r="HFZ45"/>
      <c r="HGA45" s="124"/>
      <c r="HGB45"/>
      <c r="HGC45" s="124"/>
      <c r="HGD45"/>
      <c r="HGE45" s="124"/>
      <c r="HGF45"/>
      <c r="HGG45" s="124"/>
      <c r="HGH45"/>
      <c r="HGI45" s="124"/>
      <c r="HGJ45"/>
      <c r="HGK45" s="124"/>
      <c r="HGL45"/>
      <c r="HGM45" s="124"/>
      <c r="HGN45"/>
      <c r="HGO45" s="124"/>
      <c r="HGP45"/>
      <c r="HGQ45" s="124"/>
      <c r="HGR45"/>
      <c r="HGS45" s="124"/>
      <c r="HGT45"/>
      <c r="HGU45" s="124"/>
      <c r="HGV45"/>
      <c r="HGW45" s="124"/>
      <c r="HGX45"/>
      <c r="HGY45" s="124"/>
      <c r="HGZ45"/>
      <c r="HHA45" s="124"/>
      <c r="HHB45"/>
      <c r="HHC45" s="124"/>
      <c r="HHD45"/>
      <c r="HHE45" s="124"/>
      <c r="HHF45"/>
      <c r="HHG45" s="124"/>
      <c r="HHH45"/>
      <c r="HHI45" s="124"/>
      <c r="HHJ45"/>
      <c r="HHK45" s="124"/>
      <c r="HHL45"/>
      <c r="HHM45" s="124"/>
      <c r="HHN45"/>
      <c r="HHO45" s="124"/>
      <c r="HHP45"/>
      <c r="HHQ45" s="124"/>
      <c r="HHR45"/>
      <c r="HHS45" s="124"/>
      <c r="HHT45"/>
      <c r="HHU45" s="124"/>
      <c r="HHV45"/>
      <c r="HHW45" s="124"/>
      <c r="HHX45"/>
      <c r="HHY45" s="124"/>
      <c r="HHZ45"/>
      <c r="HIA45" s="124"/>
      <c r="HIB45"/>
      <c r="HIC45" s="124"/>
      <c r="HID45"/>
      <c r="HIE45" s="124"/>
      <c r="HIF45"/>
      <c r="HIG45" s="124"/>
      <c r="HIH45"/>
      <c r="HII45" s="124"/>
      <c r="HIJ45"/>
      <c r="HIK45" s="124"/>
      <c r="HIL45"/>
      <c r="HIM45" s="124"/>
      <c r="HIN45"/>
      <c r="HIO45" s="124"/>
      <c r="HIP45"/>
      <c r="HIQ45" s="124"/>
      <c r="HIR45"/>
      <c r="HIS45" s="124"/>
      <c r="HIT45"/>
      <c r="HIU45" s="124"/>
      <c r="HIV45"/>
      <c r="HIW45" s="124"/>
      <c r="HIX45"/>
      <c r="HIY45" s="124"/>
      <c r="HIZ45"/>
      <c r="HJA45" s="124"/>
      <c r="HJB45"/>
      <c r="HJC45" s="124"/>
      <c r="HJD45"/>
      <c r="HJE45" s="124"/>
      <c r="HJF45"/>
      <c r="HJG45" s="124"/>
      <c r="HJH45"/>
      <c r="HJI45" s="124"/>
      <c r="HJJ45"/>
      <c r="HJK45" s="124"/>
      <c r="HJL45"/>
      <c r="HJM45" s="124"/>
      <c r="HJN45"/>
      <c r="HJO45" s="124"/>
      <c r="HJP45"/>
      <c r="HJQ45" s="124"/>
      <c r="HJR45"/>
      <c r="HJS45" s="124"/>
      <c r="HJT45"/>
      <c r="HJU45" s="124"/>
      <c r="HJV45"/>
      <c r="HJW45" s="124"/>
      <c r="HJX45"/>
      <c r="HJY45" s="124"/>
      <c r="HJZ45"/>
      <c r="HKA45" s="124"/>
      <c r="HKB45"/>
      <c r="HKC45" s="124"/>
      <c r="HKD45"/>
      <c r="HKE45" s="124"/>
      <c r="HKF45"/>
      <c r="HKG45" s="124"/>
      <c r="HKH45"/>
      <c r="HKI45" s="124"/>
      <c r="HKJ45"/>
      <c r="HKK45" s="124"/>
      <c r="HKL45"/>
      <c r="HKM45" s="124"/>
      <c r="HKN45"/>
      <c r="HKO45" s="124"/>
      <c r="HKP45"/>
      <c r="HKQ45" s="124"/>
      <c r="HKR45"/>
      <c r="HKS45" s="124"/>
      <c r="HKT45"/>
      <c r="HKU45" s="124"/>
      <c r="HKV45"/>
      <c r="HKW45" s="124"/>
      <c r="HKX45"/>
      <c r="HKY45" s="124"/>
      <c r="HKZ45"/>
      <c r="HLA45" s="124"/>
      <c r="HLB45"/>
      <c r="HLC45" s="124"/>
      <c r="HLD45"/>
      <c r="HLE45" s="124"/>
      <c r="HLF45"/>
      <c r="HLG45" s="124"/>
      <c r="HLH45"/>
      <c r="HLI45" s="124"/>
      <c r="HLJ45"/>
      <c r="HLK45" s="124"/>
      <c r="HLL45"/>
      <c r="HLM45" s="124"/>
      <c r="HLN45"/>
      <c r="HLO45" s="124"/>
      <c r="HLP45"/>
      <c r="HLQ45" s="124"/>
      <c r="HLR45"/>
      <c r="HLS45" s="124"/>
      <c r="HLT45"/>
      <c r="HLU45" s="124"/>
      <c r="HLV45"/>
      <c r="HLW45" s="124"/>
      <c r="HLX45"/>
      <c r="HLY45" s="124"/>
      <c r="HLZ45"/>
      <c r="HMA45" s="124"/>
      <c r="HMB45"/>
      <c r="HMC45" s="124"/>
      <c r="HMD45"/>
      <c r="HME45" s="124"/>
      <c r="HMF45"/>
      <c r="HMG45" s="124"/>
      <c r="HMH45"/>
      <c r="HMI45" s="124"/>
      <c r="HMJ45"/>
      <c r="HMK45" s="124"/>
      <c r="HML45"/>
      <c r="HMM45" s="124"/>
      <c r="HMN45"/>
      <c r="HMO45" s="124"/>
      <c r="HMP45"/>
      <c r="HMQ45" s="124"/>
      <c r="HMR45"/>
      <c r="HMS45" s="124"/>
      <c r="HMT45"/>
      <c r="HMU45" s="124"/>
      <c r="HMV45"/>
      <c r="HMW45" s="124"/>
      <c r="HMX45"/>
      <c r="HMY45" s="124"/>
      <c r="HMZ45"/>
      <c r="HNA45" s="124"/>
      <c r="HNB45"/>
      <c r="HNC45" s="124"/>
      <c r="HND45"/>
      <c r="HNE45" s="124"/>
      <c r="HNF45"/>
      <c r="HNG45" s="124"/>
      <c r="HNH45"/>
      <c r="HNI45" s="124"/>
      <c r="HNJ45"/>
      <c r="HNK45" s="124"/>
      <c r="HNL45"/>
      <c r="HNM45" s="124"/>
      <c r="HNN45"/>
      <c r="HNO45" s="124"/>
      <c r="HNP45"/>
      <c r="HNQ45" s="124"/>
      <c r="HNR45"/>
      <c r="HNS45" s="124"/>
      <c r="HNT45"/>
      <c r="HNU45" s="124"/>
      <c r="HNV45"/>
      <c r="HNW45" s="124"/>
      <c r="HNX45"/>
      <c r="HNY45" s="124"/>
      <c r="HNZ45"/>
      <c r="HOA45" s="124"/>
      <c r="HOB45"/>
      <c r="HOC45" s="124"/>
      <c r="HOD45"/>
      <c r="HOE45" s="124"/>
      <c r="HOF45"/>
      <c r="HOG45" s="124"/>
      <c r="HOH45"/>
      <c r="HOI45" s="124"/>
      <c r="HOJ45"/>
      <c r="HOK45" s="124"/>
      <c r="HOL45"/>
      <c r="HOM45" s="124"/>
      <c r="HON45"/>
      <c r="HOO45" s="124"/>
      <c r="HOP45"/>
      <c r="HOQ45" s="124"/>
      <c r="HOR45"/>
      <c r="HOS45" s="124"/>
      <c r="HOT45"/>
      <c r="HOU45" s="124"/>
      <c r="HOV45"/>
      <c r="HOW45" s="124"/>
      <c r="HOX45"/>
      <c r="HOY45" s="124"/>
      <c r="HOZ45"/>
      <c r="HPA45" s="124"/>
      <c r="HPB45"/>
      <c r="HPC45" s="124"/>
      <c r="HPD45"/>
      <c r="HPE45" s="124"/>
      <c r="HPF45"/>
      <c r="HPG45" s="124"/>
      <c r="HPH45"/>
      <c r="HPI45" s="124"/>
      <c r="HPJ45"/>
      <c r="HPK45" s="124"/>
      <c r="HPL45"/>
      <c r="HPM45" s="124"/>
      <c r="HPN45"/>
      <c r="HPO45" s="124"/>
      <c r="HPP45"/>
      <c r="HPQ45" s="124"/>
      <c r="HPR45"/>
      <c r="HPS45" s="124"/>
      <c r="HPT45"/>
      <c r="HPU45" s="124"/>
      <c r="HPV45"/>
      <c r="HPW45" s="124"/>
      <c r="HPX45"/>
      <c r="HPY45" s="124"/>
      <c r="HPZ45"/>
      <c r="HQA45" s="124"/>
      <c r="HQB45"/>
      <c r="HQC45" s="124"/>
      <c r="HQD45"/>
      <c r="HQE45" s="124"/>
      <c r="HQF45"/>
      <c r="HQG45" s="124"/>
      <c r="HQH45"/>
      <c r="HQI45" s="124"/>
      <c r="HQJ45"/>
      <c r="HQK45" s="124"/>
      <c r="HQL45"/>
      <c r="HQM45" s="124"/>
      <c r="HQN45"/>
      <c r="HQO45" s="124"/>
      <c r="HQP45"/>
      <c r="HQQ45" s="124"/>
      <c r="HQR45"/>
      <c r="HQS45" s="124"/>
      <c r="HQT45"/>
      <c r="HQU45" s="124"/>
      <c r="HQV45"/>
      <c r="HQW45" s="124"/>
      <c r="HQX45"/>
      <c r="HQY45" s="124"/>
      <c r="HQZ45"/>
      <c r="HRA45" s="124"/>
      <c r="HRB45"/>
      <c r="HRC45" s="124"/>
      <c r="HRD45"/>
      <c r="HRE45" s="124"/>
      <c r="HRF45"/>
      <c r="HRG45" s="124"/>
      <c r="HRH45"/>
      <c r="HRI45" s="124"/>
      <c r="HRJ45"/>
      <c r="HRK45" s="124"/>
      <c r="HRL45"/>
      <c r="HRM45" s="124"/>
      <c r="HRN45"/>
      <c r="HRO45" s="124"/>
      <c r="HRP45"/>
      <c r="HRQ45" s="124"/>
      <c r="HRR45"/>
      <c r="HRS45" s="124"/>
      <c r="HRT45"/>
      <c r="HRU45" s="124"/>
      <c r="HRV45"/>
      <c r="HRW45" s="124"/>
      <c r="HRX45"/>
      <c r="HRY45" s="124"/>
      <c r="HRZ45"/>
      <c r="HSA45" s="124"/>
      <c r="HSB45"/>
      <c r="HSC45" s="124"/>
      <c r="HSD45"/>
      <c r="HSE45" s="124"/>
      <c r="HSF45"/>
      <c r="HSG45" s="124"/>
      <c r="HSH45"/>
      <c r="HSI45" s="124"/>
      <c r="HSJ45"/>
      <c r="HSK45" s="124"/>
      <c r="HSL45"/>
      <c r="HSM45" s="124"/>
      <c r="HSN45"/>
      <c r="HSO45" s="124"/>
      <c r="HSP45"/>
      <c r="HSQ45" s="124"/>
      <c r="HSR45"/>
      <c r="HSS45" s="124"/>
      <c r="HST45"/>
      <c r="HSU45" s="124"/>
      <c r="HSV45"/>
      <c r="HSW45" s="124"/>
      <c r="HSX45"/>
      <c r="HSY45" s="124"/>
      <c r="HSZ45"/>
      <c r="HTA45" s="124"/>
      <c r="HTB45"/>
      <c r="HTC45" s="124"/>
      <c r="HTD45"/>
      <c r="HTE45" s="124"/>
      <c r="HTF45"/>
      <c r="HTG45" s="124"/>
      <c r="HTH45"/>
      <c r="HTI45" s="124"/>
      <c r="HTJ45"/>
      <c r="HTK45" s="124"/>
      <c r="HTL45"/>
      <c r="HTM45" s="124"/>
      <c r="HTN45"/>
      <c r="HTO45" s="124"/>
      <c r="HTP45"/>
      <c r="HTQ45" s="124"/>
      <c r="HTR45"/>
      <c r="HTS45" s="124"/>
      <c r="HTT45"/>
      <c r="HTU45" s="124"/>
      <c r="HTV45"/>
      <c r="HTW45" s="124"/>
      <c r="HTX45"/>
      <c r="HTY45" s="124"/>
      <c r="HTZ45"/>
      <c r="HUA45" s="124"/>
      <c r="HUB45"/>
      <c r="HUC45" s="124"/>
      <c r="HUD45"/>
      <c r="HUE45" s="124"/>
      <c r="HUF45"/>
      <c r="HUG45" s="124"/>
      <c r="HUH45"/>
      <c r="HUI45" s="124"/>
      <c r="HUJ45"/>
      <c r="HUK45" s="124"/>
      <c r="HUL45"/>
      <c r="HUM45" s="124"/>
      <c r="HUN45"/>
      <c r="HUO45" s="124"/>
      <c r="HUP45"/>
      <c r="HUQ45" s="124"/>
      <c r="HUR45"/>
      <c r="HUS45" s="124"/>
      <c r="HUT45"/>
      <c r="HUU45" s="124"/>
      <c r="HUV45"/>
      <c r="HUW45" s="124"/>
      <c r="HUX45"/>
      <c r="HUY45" s="124"/>
      <c r="HUZ45"/>
      <c r="HVA45" s="124"/>
      <c r="HVB45"/>
      <c r="HVC45" s="124"/>
      <c r="HVD45"/>
      <c r="HVE45" s="124"/>
      <c r="HVF45"/>
      <c r="HVG45" s="124"/>
      <c r="HVH45"/>
      <c r="HVI45" s="124"/>
      <c r="HVJ45"/>
      <c r="HVK45" s="124"/>
      <c r="HVL45"/>
      <c r="HVM45" s="124"/>
      <c r="HVN45"/>
      <c r="HVO45" s="124"/>
      <c r="HVP45"/>
      <c r="HVQ45" s="124"/>
      <c r="HVR45"/>
      <c r="HVS45" s="124"/>
      <c r="HVT45"/>
      <c r="HVU45" s="124"/>
      <c r="HVV45"/>
      <c r="HVW45" s="124"/>
      <c r="HVX45"/>
      <c r="HVY45" s="124"/>
      <c r="HVZ45"/>
      <c r="HWA45" s="124"/>
      <c r="HWB45"/>
      <c r="HWC45" s="124"/>
      <c r="HWD45"/>
      <c r="HWE45" s="124"/>
      <c r="HWF45"/>
      <c r="HWG45" s="124"/>
      <c r="HWH45"/>
      <c r="HWI45" s="124"/>
      <c r="HWJ45"/>
      <c r="HWK45" s="124"/>
      <c r="HWL45"/>
      <c r="HWM45" s="124"/>
      <c r="HWN45"/>
      <c r="HWO45" s="124"/>
      <c r="HWP45"/>
      <c r="HWQ45" s="124"/>
      <c r="HWR45"/>
      <c r="HWS45" s="124"/>
      <c r="HWT45"/>
      <c r="HWU45" s="124"/>
      <c r="HWV45"/>
      <c r="HWW45" s="124"/>
      <c r="HWX45"/>
      <c r="HWY45" s="124"/>
      <c r="HWZ45"/>
      <c r="HXA45" s="124"/>
      <c r="HXB45"/>
      <c r="HXC45" s="124"/>
      <c r="HXD45"/>
      <c r="HXE45" s="124"/>
      <c r="HXF45"/>
      <c r="HXG45" s="124"/>
      <c r="HXH45"/>
      <c r="HXI45" s="124"/>
      <c r="HXJ45"/>
      <c r="HXK45" s="124"/>
      <c r="HXL45"/>
      <c r="HXM45" s="124"/>
      <c r="HXN45"/>
      <c r="HXO45" s="124"/>
      <c r="HXP45"/>
      <c r="HXQ45" s="124"/>
      <c r="HXR45"/>
      <c r="HXS45" s="124"/>
      <c r="HXT45"/>
      <c r="HXU45" s="124"/>
      <c r="HXV45"/>
      <c r="HXW45" s="124"/>
      <c r="HXX45"/>
      <c r="HXY45" s="124"/>
      <c r="HXZ45"/>
      <c r="HYA45" s="124"/>
      <c r="HYB45"/>
      <c r="HYC45" s="124"/>
      <c r="HYD45"/>
      <c r="HYE45" s="124"/>
      <c r="HYF45"/>
      <c r="HYG45" s="124"/>
      <c r="HYH45"/>
      <c r="HYI45" s="124"/>
      <c r="HYJ45"/>
      <c r="HYK45" s="124"/>
      <c r="HYL45"/>
      <c r="HYM45" s="124"/>
      <c r="HYN45"/>
      <c r="HYO45" s="124"/>
      <c r="HYP45"/>
      <c r="HYQ45" s="124"/>
      <c r="HYR45"/>
      <c r="HYS45" s="124"/>
      <c r="HYT45"/>
      <c r="HYU45" s="124"/>
      <c r="HYV45"/>
      <c r="HYW45" s="124"/>
      <c r="HYX45"/>
      <c r="HYY45" s="124"/>
      <c r="HYZ45"/>
      <c r="HZA45" s="124"/>
      <c r="HZB45"/>
      <c r="HZC45" s="124"/>
      <c r="HZD45"/>
      <c r="HZE45" s="124"/>
      <c r="HZF45"/>
      <c r="HZG45" s="124"/>
      <c r="HZH45"/>
      <c r="HZI45" s="124"/>
      <c r="HZJ45"/>
      <c r="HZK45" s="124"/>
      <c r="HZL45"/>
      <c r="HZM45" s="124"/>
      <c r="HZN45"/>
      <c r="HZO45" s="124"/>
      <c r="HZP45"/>
      <c r="HZQ45" s="124"/>
      <c r="HZR45"/>
      <c r="HZS45" s="124"/>
      <c r="HZT45"/>
      <c r="HZU45" s="124"/>
      <c r="HZV45"/>
      <c r="HZW45" s="124"/>
      <c r="HZX45"/>
      <c r="HZY45" s="124"/>
      <c r="HZZ45"/>
      <c r="IAA45" s="124"/>
      <c r="IAB45"/>
      <c r="IAC45" s="124"/>
      <c r="IAD45"/>
      <c r="IAE45" s="124"/>
      <c r="IAF45"/>
      <c r="IAG45" s="124"/>
      <c r="IAH45"/>
      <c r="IAI45" s="124"/>
      <c r="IAJ45"/>
      <c r="IAK45" s="124"/>
      <c r="IAL45"/>
      <c r="IAM45" s="124"/>
      <c r="IAN45"/>
      <c r="IAO45" s="124"/>
      <c r="IAP45"/>
      <c r="IAQ45" s="124"/>
      <c r="IAR45"/>
      <c r="IAS45" s="124"/>
      <c r="IAT45"/>
      <c r="IAU45" s="124"/>
      <c r="IAV45"/>
      <c r="IAW45" s="124"/>
      <c r="IAX45"/>
      <c r="IAY45" s="124"/>
      <c r="IAZ45"/>
      <c r="IBA45" s="124"/>
      <c r="IBB45"/>
      <c r="IBC45" s="124"/>
      <c r="IBD45"/>
      <c r="IBE45" s="124"/>
      <c r="IBF45"/>
      <c r="IBG45" s="124"/>
      <c r="IBH45"/>
      <c r="IBI45" s="124"/>
      <c r="IBJ45"/>
      <c r="IBK45" s="124"/>
      <c r="IBL45"/>
      <c r="IBM45" s="124"/>
      <c r="IBN45"/>
      <c r="IBO45" s="124"/>
      <c r="IBP45"/>
      <c r="IBQ45" s="124"/>
      <c r="IBR45"/>
      <c r="IBS45" s="124"/>
      <c r="IBT45"/>
      <c r="IBU45" s="124"/>
      <c r="IBV45"/>
      <c r="IBW45" s="124"/>
      <c r="IBX45"/>
      <c r="IBY45" s="124"/>
      <c r="IBZ45"/>
      <c r="ICA45" s="124"/>
      <c r="ICB45"/>
      <c r="ICC45" s="124"/>
      <c r="ICD45"/>
      <c r="ICE45" s="124"/>
      <c r="ICF45"/>
      <c r="ICG45" s="124"/>
      <c r="ICH45"/>
      <c r="ICI45" s="124"/>
      <c r="ICJ45"/>
      <c r="ICK45" s="124"/>
      <c r="ICL45"/>
      <c r="ICM45" s="124"/>
      <c r="ICN45"/>
      <c r="ICO45" s="124"/>
      <c r="ICP45"/>
      <c r="ICQ45" s="124"/>
      <c r="ICR45"/>
      <c r="ICS45" s="124"/>
      <c r="ICT45"/>
      <c r="ICU45" s="124"/>
      <c r="ICV45"/>
      <c r="ICW45" s="124"/>
      <c r="ICX45"/>
      <c r="ICY45" s="124"/>
      <c r="ICZ45"/>
      <c r="IDA45" s="124"/>
      <c r="IDB45"/>
      <c r="IDC45" s="124"/>
      <c r="IDD45"/>
      <c r="IDE45" s="124"/>
      <c r="IDF45"/>
      <c r="IDG45" s="124"/>
      <c r="IDH45"/>
      <c r="IDI45" s="124"/>
      <c r="IDJ45"/>
      <c r="IDK45" s="124"/>
      <c r="IDL45"/>
      <c r="IDM45" s="124"/>
      <c r="IDN45"/>
      <c r="IDO45" s="124"/>
      <c r="IDP45"/>
      <c r="IDQ45" s="124"/>
      <c r="IDR45"/>
      <c r="IDS45" s="124"/>
      <c r="IDT45"/>
      <c r="IDU45" s="124"/>
      <c r="IDV45"/>
      <c r="IDW45" s="124"/>
      <c r="IDX45"/>
      <c r="IDY45" s="124"/>
      <c r="IDZ45"/>
      <c r="IEA45" s="124"/>
      <c r="IEB45"/>
      <c r="IEC45" s="124"/>
      <c r="IED45"/>
      <c r="IEE45" s="124"/>
      <c r="IEF45"/>
      <c r="IEG45" s="124"/>
      <c r="IEH45"/>
      <c r="IEI45" s="124"/>
      <c r="IEJ45"/>
      <c r="IEK45" s="124"/>
      <c r="IEL45"/>
      <c r="IEM45" s="124"/>
      <c r="IEN45"/>
      <c r="IEO45" s="124"/>
      <c r="IEP45"/>
      <c r="IEQ45" s="124"/>
      <c r="IER45"/>
      <c r="IES45" s="124"/>
      <c r="IET45"/>
      <c r="IEU45" s="124"/>
      <c r="IEV45"/>
      <c r="IEW45" s="124"/>
      <c r="IEX45"/>
      <c r="IEY45" s="124"/>
      <c r="IEZ45"/>
      <c r="IFA45" s="124"/>
      <c r="IFB45"/>
      <c r="IFC45" s="124"/>
      <c r="IFD45"/>
      <c r="IFE45" s="124"/>
      <c r="IFF45"/>
      <c r="IFG45" s="124"/>
      <c r="IFH45"/>
      <c r="IFI45" s="124"/>
      <c r="IFJ45"/>
      <c r="IFK45" s="124"/>
      <c r="IFL45"/>
      <c r="IFM45" s="124"/>
      <c r="IFN45"/>
      <c r="IFO45" s="124"/>
      <c r="IFP45"/>
      <c r="IFQ45" s="124"/>
      <c r="IFR45"/>
      <c r="IFS45" s="124"/>
      <c r="IFT45"/>
      <c r="IFU45" s="124"/>
      <c r="IFV45"/>
      <c r="IFW45" s="124"/>
      <c r="IFX45"/>
      <c r="IFY45" s="124"/>
      <c r="IFZ45"/>
      <c r="IGA45" s="124"/>
      <c r="IGB45"/>
      <c r="IGC45" s="124"/>
      <c r="IGD45"/>
      <c r="IGE45" s="124"/>
      <c r="IGF45"/>
      <c r="IGG45" s="124"/>
      <c r="IGH45"/>
      <c r="IGI45" s="124"/>
      <c r="IGJ45"/>
      <c r="IGK45" s="124"/>
      <c r="IGL45"/>
      <c r="IGM45" s="124"/>
      <c r="IGN45"/>
      <c r="IGO45" s="124"/>
      <c r="IGP45"/>
      <c r="IGQ45" s="124"/>
      <c r="IGR45"/>
      <c r="IGS45" s="124"/>
      <c r="IGT45"/>
      <c r="IGU45" s="124"/>
      <c r="IGV45"/>
      <c r="IGW45" s="124"/>
      <c r="IGX45"/>
      <c r="IGY45" s="124"/>
      <c r="IGZ45"/>
      <c r="IHA45" s="124"/>
      <c r="IHB45"/>
      <c r="IHC45" s="124"/>
      <c r="IHD45"/>
      <c r="IHE45" s="124"/>
      <c r="IHF45"/>
      <c r="IHG45" s="124"/>
      <c r="IHH45"/>
      <c r="IHI45" s="124"/>
      <c r="IHJ45"/>
      <c r="IHK45" s="124"/>
      <c r="IHL45"/>
      <c r="IHM45" s="124"/>
      <c r="IHN45"/>
      <c r="IHO45" s="124"/>
      <c r="IHP45"/>
      <c r="IHQ45" s="124"/>
      <c r="IHR45"/>
      <c r="IHS45" s="124"/>
      <c r="IHT45"/>
      <c r="IHU45" s="124"/>
      <c r="IHV45"/>
      <c r="IHW45" s="124"/>
      <c r="IHX45"/>
      <c r="IHY45" s="124"/>
      <c r="IHZ45"/>
      <c r="IIA45" s="124"/>
      <c r="IIB45"/>
      <c r="IIC45" s="124"/>
      <c r="IID45"/>
      <c r="IIE45" s="124"/>
      <c r="IIF45"/>
      <c r="IIG45" s="124"/>
      <c r="IIH45"/>
      <c r="III45" s="124"/>
      <c r="IIJ45"/>
      <c r="IIK45" s="124"/>
      <c r="IIL45"/>
      <c r="IIM45" s="124"/>
      <c r="IIN45"/>
      <c r="IIO45" s="124"/>
      <c r="IIP45"/>
      <c r="IIQ45" s="124"/>
      <c r="IIR45"/>
      <c r="IIS45" s="124"/>
      <c r="IIT45"/>
      <c r="IIU45" s="124"/>
      <c r="IIV45"/>
      <c r="IIW45" s="124"/>
      <c r="IIX45"/>
      <c r="IIY45" s="124"/>
      <c r="IIZ45"/>
      <c r="IJA45" s="124"/>
      <c r="IJB45"/>
      <c r="IJC45" s="124"/>
      <c r="IJD45"/>
      <c r="IJE45" s="124"/>
      <c r="IJF45"/>
      <c r="IJG45" s="124"/>
      <c r="IJH45"/>
      <c r="IJI45" s="124"/>
      <c r="IJJ45"/>
      <c r="IJK45" s="124"/>
      <c r="IJL45"/>
      <c r="IJM45" s="124"/>
      <c r="IJN45"/>
      <c r="IJO45" s="124"/>
      <c r="IJP45"/>
      <c r="IJQ45" s="124"/>
      <c r="IJR45"/>
      <c r="IJS45" s="124"/>
      <c r="IJT45"/>
      <c r="IJU45" s="124"/>
      <c r="IJV45"/>
      <c r="IJW45" s="124"/>
      <c r="IJX45"/>
      <c r="IJY45" s="124"/>
      <c r="IJZ45"/>
      <c r="IKA45" s="124"/>
      <c r="IKB45"/>
      <c r="IKC45" s="124"/>
      <c r="IKD45"/>
      <c r="IKE45" s="124"/>
      <c r="IKF45"/>
      <c r="IKG45" s="124"/>
      <c r="IKH45"/>
      <c r="IKI45" s="124"/>
      <c r="IKJ45"/>
      <c r="IKK45" s="124"/>
      <c r="IKL45"/>
      <c r="IKM45" s="124"/>
      <c r="IKN45"/>
      <c r="IKO45" s="124"/>
      <c r="IKP45"/>
      <c r="IKQ45" s="124"/>
      <c r="IKR45"/>
      <c r="IKS45" s="124"/>
      <c r="IKT45"/>
      <c r="IKU45" s="124"/>
      <c r="IKV45"/>
      <c r="IKW45" s="124"/>
      <c r="IKX45"/>
      <c r="IKY45" s="124"/>
      <c r="IKZ45"/>
      <c r="ILA45" s="124"/>
      <c r="ILB45"/>
      <c r="ILC45" s="124"/>
      <c r="ILD45"/>
      <c r="ILE45" s="124"/>
      <c r="ILF45"/>
      <c r="ILG45" s="124"/>
      <c r="ILH45"/>
      <c r="ILI45" s="124"/>
      <c r="ILJ45"/>
      <c r="ILK45" s="124"/>
      <c r="ILL45"/>
      <c r="ILM45" s="124"/>
      <c r="ILN45"/>
      <c r="ILO45" s="124"/>
      <c r="ILP45"/>
      <c r="ILQ45" s="124"/>
      <c r="ILR45"/>
      <c r="ILS45" s="124"/>
      <c r="ILT45"/>
      <c r="ILU45" s="124"/>
      <c r="ILV45"/>
      <c r="ILW45" s="124"/>
      <c r="ILX45"/>
      <c r="ILY45" s="124"/>
      <c r="ILZ45"/>
      <c r="IMA45" s="124"/>
      <c r="IMB45"/>
      <c r="IMC45" s="124"/>
      <c r="IMD45"/>
      <c r="IME45" s="124"/>
      <c r="IMF45"/>
      <c r="IMG45" s="124"/>
      <c r="IMH45"/>
      <c r="IMI45" s="124"/>
      <c r="IMJ45"/>
      <c r="IMK45" s="124"/>
      <c r="IML45"/>
      <c r="IMM45" s="124"/>
      <c r="IMN45"/>
      <c r="IMO45" s="124"/>
      <c r="IMP45"/>
      <c r="IMQ45" s="124"/>
      <c r="IMR45"/>
      <c r="IMS45" s="124"/>
      <c r="IMT45"/>
      <c r="IMU45" s="124"/>
      <c r="IMV45"/>
      <c r="IMW45" s="124"/>
      <c r="IMX45"/>
      <c r="IMY45" s="124"/>
      <c r="IMZ45"/>
      <c r="INA45" s="124"/>
      <c r="INB45"/>
      <c r="INC45" s="124"/>
      <c r="IND45"/>
      <c r="INE45" s="124"/>
      <c r="INF45"/>
      <c r="ING45" s="124"/>
      <c r="INH45"/>
      <c r="INI45" s="124"/>
      <c r="INJ45"/>
      <c r="INK45" s="124"/>
      <c r="INL45"/>
      <c r="INM45" s="124"/>
      <c r="INN45"/>
      <c r="INO45" s="124"/>
      <c r="INP45"/>
      <c r="INQ45" s="124"/>
      <c r="INR45"/>
      <c r="INS45" s="124"/>
      <c r="INT45"/>
      <c r="INU45" s="124"/>
      <c r="INV45"/>
      <c r="INW45" s="124"/>
      <c r="INX45"/>
      <c r="INY45" s="124"/>
      <c r="INZ45"/>
      <c r="IOA45" s="124"/>
      <c r="IOB45"/>
      <c r="IOC45" s="124"/>
      <c r="IOD45"/>
      <c r="IOE45" s="124"/>
      <c r="IOF45"/>
      <c r="IOG45" s="124"/>
      <c r="IOH45"/>
      <c r="IOI45" s="124"/>
      <c r="IOJ45"/>
      <c r="IOK45" s="124"/>
      <c r="IOL45"/>
      <c r="IOM45" s="124"/>
      <c r="ION45"/>
      <c r="IOO45" s="124"/>
      <c r="IOP45"/>
      <c r="IOQ45" s="124"/>
      <c r="IOR45"/>
      <c r="IOS45" s="124"/>
      <c r="IOT45"/>
      <c r="IOU45" s="124"/>
      <c r="IOV45"/>
      <c r="IOW45" s="124"/>
      <c r="IOX45"/>
      <c r="IOY45" s="124"/>
      <c r="IOZ45"/>
      <c r="IPA45" s="124"/>
      <c r="IPB45"/>
      <c r="IPC45" s="124"/>
      <c r="IPD45"/>
      <c r="IPE45" s="124"/>
      <c r="IPF45"/>
      <c r="IPG45" s="124"/>
      <c r="IPH45"/>
      <c r="IPI45" s="124"/>
      <c r="IPJ45"/>
      <c r="IPK45" s="124"/>
      <c r="IPL45"/>
      <c r="IPM45" s="124"/>
      <c r="IPN45"/>
      <c r="IPO45" s="124"/>
      <c r="IPP45"/>
      <c r="IPQ45" s="124"/>
      <c r="IPR45"/>
      <c r="IPS45" s="124"/>
      <c r="IPT45"/>
      <c r="IPU45" s="124"/>
      <c r="IPV45"/>
      <c r="IPW45" s="124"/>
      <c r="IPX45"/>
      <c r="IPY45" s="124"/>
      <c r="IPZ45"/>
      <c r="IQA45" s="124"/>
      <c r="IQB45"/>
      <c r="IQC45" s="124"/>
      <c r="IQD45"/>
      <c r="IQE45" s="124"/>
      <c r="IQF45"/>
      <c r="IQG45" s="124"/>
      <c r="IQH45"/>
      <c r="IQI45" s="124"/>
      <c r="IQJ45"/>
      <c r="IQK45" s="124"/>
      <c r="IQL45"/>
      <c r="IQM45" s="124"/>
      <c r="IQN45"/>
      <c r="IQO45" s="124"/>
      <c r="IQP45"/>
      <c r="IQQ45" s="124"/>
      <c r="IQR45"/>
      <c r="IQS45" s="124"/>
      <c r="IQT45"/>
      <c r="IQU45" s="124"/>
      <c r="IQV45"/>
      <c r="IQW45" s="124"/>
      <c r="IQX45"/>
      <c r="IQY45" s="124"/>
      <c r="IQZ45"/>
      <c r="IRA45" s="124"/>
      <c r="IRB45"/>
      <c r="IRC45" s="124"/>
      <c r="IRD45"/>
      <c r="IRE45" s="124"/>
      <c r="IRF45"/>
      <c r="IRG45" s="124"/>
      <c r="IRH45"/>
      <c r="IRI45" s="124"/>
      <c r="IRJ45"/>
      <c r="IRK45" s="124"/>
      <c r="IRL45"/>
      <c r="IRM45" s="124"/>
      <c r="IRN45"/>
      <c r="IRO45" s="124"/>
      <c r="IRP45"/>
      <c r="IRQ45" s="124"/>
      <c r="IRR45"/>
      <c r="IRS45" s="124"/>
      <c r="IRT45"/>
      <c r="IRU45" s="124"/>
      <c r="IRV45"/>
      <c r="IRW45" s="124"/>
      <c r="IRX45"/>
      <c r="IRY45" s="124"/>
      <c r="IRZ45"/>
      <c r="ISA45" s="124"/>
      <c r="ISB45"/>
      <c r="ISC45" s="124"/>
      <c r="ISD45"/>
      <c r="ISE45" s="124"/>
      <c r="ISF45"/>
      <c r="ISG45" s="124"/>
      <c r="ISH45"/>
      <c r="ISI45" s="124"/>
      <c r="ISJ45"/>
      <c r="ISK45" s="124"/>
      <c r="ISL45"/>
      <c r="ISM45" s="124"/>
      <c r="ISN45"/>
      <c r="ISO45" s="124"/>
      <c r="ISP45"/>
      <c r="ISQ45" s="124"/>
      <c r="ISR45"/>
      <c r="ISS45" s="124"/>
      <c r="IST45"/>
      <c r="ISU45" s="124"/>
      <c r="ISV45"/>
      <c r="ISW45" s="124"/>
      <c r="ISX45"/>
      <c r="ISY45" s="124"/>
      <c r="ISZ45"/>
      <c r="ITA45" s="124"/>
      <c r="ITB45"/>
      <c r="ITC45" s="124"/>
      <c r="ITD45"/>
      <c r="ITE45" s="124"/>
      <c r="ITF45"/>
      <c r="ITG45" s="124"/>
      <c r="ITH45"/>
      <c r="ITI45" s="124"/>
      <c r="ITJ45"/>
      <c r="ITK45" s="124"/>
      <c r="ITL45"/>
      <c r="ITM45" s="124"/>
      <c r="ITN45"/>
      <c r="ITO45" s="124"/>
      <c r="ITP45"/>
      <c r="ITQ45" s="124"/>
      <c r="ITR45"/>
      <c r="ITS45" s="124"/>
      <c r="ITT45"/>
      <c r="ITU45" s="124"/>
      <c r="ITV45"/>
      <c r="ITW45" s="124"/>
      <c r="ITX45"/>
      <c r="ITY45" s="124"/>
      <c r="ITZ45"/>
      <c r="IUA45" s="124"/>
      <c r="IUB45"/>
      <c r="IUC45" s="124"/>
      <c r="IUD45"/>
      <c r="IUE45" s="124"/>
      <c r="IUF45"/>
      <c r="IUG45" s="124"/>
      <c r="IUH45"/>
      <c r="IUI45" s="124"/>
      <c r="IUJ45"/>
      <c r="IUK45" s="124"/>
      <c r="IUL45"/>
      <c r="IUM45" s="124"/>
      <c r="IUN45"/>
      <c r="IUO45" s="124"/>
      <c r="IUP45"/>
      <c r="IUQ45" s="124"/>
      <c r="IUR45"/>
      <c r="IUS45" s="124"/>
      <c r="IUT45"/>
      <c r="IUU45" s="124"/>
      <c r="IUV45"/>
      <c r="IUW45" s="124"/>
      <c r="IUX45"/>
      <c r="IUY45" s="124"/>
      <c r="IUZ45"/>
      <c r="IVA45" s="124"/>
      <c r="IVB45"/>
      <c r="IVC45" s="124"/>
      <c r="IVD45"/>
      <c r="IVE45" s="124"/>
      <c r="IVF45"/>
      <c r="IVG45" s="124"/>
      <c r="IVH45"/>
      <c r="IVI45" s="124"/>
      <c r="IVJ45"/>
      <c r="IVK45" s="124"/>
      <c r="IVL45"/>
      <c r="IVM45" s="124"/>
      <c r="IVN45"/>
      <c r="IVO45" s="124"/>
      <c r="IVP45"/>
      <c r="IVQ45" s="124"/>
      <c r="IVR45"/>
      <c r="IVS45" s="124"/>
      <c r="IVT45"/>
      <c r="IVU45" s="124"/>
      <c r="IVV45"/>
      <c r="IVW45" s="124"/>
      <c r="IVX45"/>
      <c r="IVY45" s="124"/>
      <c r="IVZ45"/>
      <c r="IWA45" s="124"/>
      <c r="IWB45"/>
      <c r="IWC45" s="124"/>
      <c r="IWD45"/>
      <c r="IWE45" s="124"/>
      <c r="IWF45"/>
      <c r="IWG45" s="124"/>
      <c r="IWH45"/>
      <c r="IWI45" s="124"/>
      <c r="IWJ45"/>
      <c r="IWK45" s="124"/>
      <c r="IWL45"/>
      <c r="IWM45" s="124"/>
      <c r="IWN45"/>
      <c r="IWO45" s="124"/>
      <c r="IWP45"/>
      <c r="IWQ45" s="124"/>
      <c r="IWR45"/>
      <c r="IWS45" s="124"/>
      <c r="IWT45"/>
      <c r="IWU45" s="124"/>
      <c r="IWV45"/>
      <c r="IWW45" s="124"/>
      <c r="IWX45"/>
      <c r="IWY45" s="124"/>
      <c r="IWZ45"/>
      <c r="IXA45" s="124"/>
      <c r="IXB45"/>
      <c r="IXC45" s="124"/>
      <c r="IXD45"/>
      <c r="IXE45" s="124"/>
      <c r="IXF45"/>
      <c r="IXG45" s="124"/>
      <c r="IXH45"/>
      <c r="IXI45" s="124"/>
      <c r="IXJ45"/>
      <c r="IXK45" s="124"/>
      <c r="IXL45"/>
      <c r="IXM45" s="124"/>
      <c r="IXN45"/>
      <c r="IXO45" s="124"/>
      <c r="IXP45"/>
      <c r="IXQ45" s="124"/>
      <c r="IXR45"/>
      <c r="IXS45" s="124"/>
      <c r="IXT45"/>
      <c r="IXU45" s="124"/>
      <c r="IXV45"/>
      <c r="IXW45" s="124"/>
      <c r="IXX45"/>
      <c r="IXY45" s="124"/>
      <c r="IXZ45"/>
      <c r="IYA45" s="124"/>
      <c r="IYB45"/>
      <c r="IYC45" s="124"/>
      <c r="IYD45"/>
      <c r="IYE45" s="124"/>
      <c r="IYF45"/>
      <c r="IYG45" s="124"/>
      <c r="IYH45"/>
      <c r="IYI45" s="124"/>
      <c r="IYJ45"/>
      <c r="IYK45" s="124"/>
      <c r="IYL45"/>
      <c r="IYM45" s="124"/>
      <c r="IYN45"/>
      <c r="IYO45" s="124"/>
      <c r="IYP45"/>
      <c r="IYQ45" s="124"/>
      <c r="IYR45"/>
      <c r="IYS45" s="124"/>
      <c r="IYT45"/>
      <c r="IYU45" s="124"/>
      <c r="IYV45"/>
      <c r="IYW45" s="124"/>
      <c r="IYX45"/>
      <c r="IYY45" s="124"/>
      <c r="IYZ45"/>
      <c r="IZA45" s="124"/>
      <c r="IZB45"/>
      <c r="IZC45" s="124"/>
      <c r="IZD45"/>
      <c r="IZE45" s="124"/>
      <c r="IZF45"/>
      <c r="IZG45" s="124"/>
      <c r="IZH45"/>
      <c r="IZI45" s="124"/>
      <c r="IZJ45"/>
      <c r="IZK45" s="124"/>
      <c r="IZL45"/>
      <c r="IZM45" s="124"/>
      <c r="IZN45"/>
      <c r="IZO45" s="124"/>
      <c r="IZP45"/>
      <c r="IZQ45" s="124"/>
      <c r="IZR45"/>
      <c r="IZS45" s="124"/>
      <c r="IZT45"/>
      <c r="IZU45" s="124"/>
      <c r="IZV45"/>
      <c r="IZW45" s="124"/>
      <c r="IZX45"/>
      <c r="IZY45" s="124"/>
      <c r="IZZ45"/>
      <c r="JAA45" s="124"/>
      <c r="JAB45"/>
      <c r="JAC45" s="124"/>
      <c r="JAD45"/>
      <c r="JAE45" s="124"/>
      <c r="JAF45"/>
      <c r="JAG45" s="124"/>
      <c r="JAH45"/>
      <c r="JAI45" s="124"/>
      <c r="JAJ45"/>
      <c r="JAK45" s="124"/>
      <c r="JAL45"/>
      <c r="JAM45" s="124"/>
      <c r="JAN45"/>
      <c r="JAO45" s="124"/>
      <c r="JAP45"/>
      <c r="JAQ45" s="124"/>
      <c r="JAR45"/>
      <c r="JAS45" s="124"/>
      <c r="JAT45"/>
      <c r="JAU45" s="124"/>
      <c r="JAV45"/>
      <c r="JAW45" s="124"/>
      <c r="JAX45"/>
      <c r="JAY45" s="124"/>
      <c r="JAZ45"/>
      <c r="JBA45" s="124"/>
      <c r="JBB45"/>
      <c r="JBC45" s="124"/>
      <c r="JBD45"/>
      <c r="JBE45" s="124"/>
      <c r="JBF45"/>
      <c r="JBG45" s="124"/>
      <c r="JBH45"/>
      <c r="JBI45" s="124"/>
      <c r="JBJ45"/>
      <c r="JBK45" s="124"/>
      <c r="JBL45"/>
      <c r="JBM45" s="124"/>
      <c r="JBN45"/>
      <c r="JBO45" s="124"/>
      <c r="JBP45"/>
      <c r="JBQ45" s="124"/>
      <c r="JBR45"/>
      <c r="JBS45" s="124"/>
      <c r="JBT45"/>
      <c r="JBU45" s="124"/>
      <c r="JBV45"/>
      <c r="JBW45" s="124"/>
      <c r="JBX45"/>
      <c r="JBY45" s="124"/>
      <c r="JBZ45"/>
      <c r="JCA45" s="124"/>
      <c r="JCB45"/>
      <c r="JCC45" s="124"/>
      <c r="JCD45"/>
      <c r="JCE45" s="124"/>
      <c r="JCF45"/>
      <c r="JCG45" s="124"/>
      <c r="JCH45"/>
      <c r="JCI45" s="124"/>
      <c r="JCJ45"/>
      <c r="JCK45" s="124"/>
      <c r="JCL45"/>
      <c r="JCM45" s="124"/>
      <c r="JCN45"/>
      <c r="JCO45" s="124"/>
      <c r="JCP45"/>
      <c r="JCQ45" s="124"/>
      <c r="JCR45"/>
      <c r="JCS45" s="124"/>
      <c r="JCT45"/>
      <c r="JCU45" s="124"/>
      <c r="JCV45"/>
      <c r="JCW45" s="124"/>
      <c r="JCX45"/>
      <c r="JCY45" s="124"/>
      <c r="JCZ45"/>
      <c r="JDA45" s="124"/>
      <c r="JDB45"/>
      <c r="JDC45" s="124"/>
      <c r="JDD45"/>
      <c r="JDE45" s="124"/>
      <c r="JDF45"/>
      <c r="JDG45" s="124"/>
      <c r="JDH45"/>
      <c r="JDI45" s="124"/>
      <c r="JDJ45"/>
      <c r="JDK45" s="124"/>
      <c r="JDL45"/>
      <c r="JDM45" s="124"/>
      <c r="JDN45"/>
      <c r="JDO45" s="124"/>
      <c r="JDP45"/>
      <c r="JDQ45" s="124"/>
      <c r="JDR45"/>
      <c r="JDS45" s="124"/>
      <c r="JDT45"/>
      <c r="JDU45" s="124"/>
      <c r="JDV45"/>
      <c r="JDW45" s="124"/>
      <c r="JDX45"/>
      <c r="JDY45" s="124"/>
      <c r="JDZ45"/>
      <c r="JEA45" s="124"/>
      <c r="JEB45"/>
      <c r="JEC45" s="124"/>
      <c r="JED45"/>
      <c r="JEE45" s="124"/>
      <c r="JEF45"/>
      <c r="JEG45" s="124"/>
      <c r="JEH45"/>
      <c r="JEI45" s="124"/>
      <c r="JEJ45"/>
      <c r="JEK45" s="124"/>
      <c r="JEL45"/>
      <c r="JEM45" s="124"/>
      <c r="JEN45"/>
      <c r="JEO45" s="124"/>
      <c r="JEP45"/>
      <c r="JEQ45" s="124"/>
      <c r="JER45"/>
      <c r="JES45" s="124"/>
      <c r="JET45"/>
      <c r="JEU45" s="124"/>
      <c r="JEV45"/>
      <c r="JEW45" s="124"/>
      <c r="JEX45"/>
      <c r="JEY45" s="124"/>
      <c r="JEZ45"/>
      <c r="JFA45" s="124"/>
      <c r="JFB45"/>
      <c r="JFC45" s="124"/>
      <c r="JFD45"/>
      <c r="JFE45" s="124"/>
      <c r="JFF45"/>
      <c r="JFG45" s="124"/>
      <c r="JFH45"/>
      <c r="JFI45" s="124"/>
      <c r="JFJ45"/>
      <c r="JFK45" s="124"/>
      <c r="JFL45"/>
      <c r="JFM45" s="124"/>
      <c r="JFN45"/>
      <c r="JFO45" s="124"/>
      <c r="JFP45"/>
      <c r="JFQ45" s="124"/>
      <c r="JFR45"/>
      <c r="JFS45" s="124"/>
      <c r="JFT45"/>
      <c r="JFU45" s="124"/>
      <c r="JFV45"/>
      <c r="JFW45" s="124"/>
      <c r="JFX45"/>
      <c r="JFY45" s="124"/>
      <c r="JFZ45"/>
      <c r="JGA45" s="124"/>
      <c r="JGB45"/>
      <c r="JGC45" s="124"/>
      <c r="JGD45"/>
      <c r="JGE45" s="124"/>
      <c r="JGF45"/>
      <c r="JGG45" s="124"/>
      <c r="JGH45"/>
      <c r="JGI45" s="124"/>
      <c r="JGJ45"/>
      <c r="JGK45" s="124"/>
      <c r="JGL45"/>
      <c r="JGM45" s="124"/>
      <c r="JGN45"/>
      <c r="JGO45" s="124"/>
      <c r="JGP45"/>
      <c r="JGQ45" s="124"/>
      <c r="JGR45"/>
      <c r="JGS45" s="124"/>
      <c r="JGT45"/>
      <c r="JGU45" s="124"/>
      <c r="JGV45"/>
      <c r="JGW45" s="124"/>
      <c r="JGX45"/>
      <c r="JGY45" s="124"/>
      <c r="JGZ45"/>
      <c r="JHA45" s="124"/>
      <c r="JHB45"/>
      <c r="JHC45" s="124"/>
      <c r="JHD45"/>
      <c r="JHE45" s="124"/>
      <c r="JHF45"/>
      <c r="JHG45" s="124"/>
      <c r="JHH45"/>
      <c r="JHI45" s="124"/>
      <c r="JHJ45"/>
      <c r="JHK45" s="124"/>
      <c r="JHL45"/>
      <c r="JHM45" s="124"/>
      <c r="JHN45"/>
      <c r="JHO45" s="124"/>
      <c r="JHP45"/>
      <c r="JHQ45" s="124"/>
      <c r="JHR45"/>
      <c r="JHS45" s="124"/>
      <c r="JHT45"/>
      <c r="JHU45" s="124"/>
      <c r="JHV45"/>
      <c r="JHW45" s="124"/>
      <c r="JHX45"/>
      <c r="JHY45" s="124"/>
      <c r="JHZ45"/>
      <c r="JIA45" s="124"/>
      <c r="JIB45"/>
      <c r="JIC45" s="124"/>
      <c r="JID45"/>
      <c r="JIE45" s="124"/>
      <c r="JIF45"/>
      <c r="JIG45" s="124"/>
      <c r="JIH45"/>
      <c r="JII45" s="124"/>
      <c r="JIJ45"/>
      <c r="JIK45" s="124"/>
      <c r="JIL45"/>
      <c r="JIM45" s="124"/>
      <c r="JIN45"/>
      <c r="JIO45" s="124"/>
      <c r="JIP45"/>
      <c r="JIQ45" s="124"/>
      <c r="JIR45"/>
      <c r="JIS45" s="124"/>
      <c r="JIT45"/>
      <c r="JIU45" s="124"/>
      <c r="JIV45"/>
      <c r="JIW45" s="124"/>
      <c r="JIX45"/>
      <c r="JIY45" s="124"/>
      <c r="JIZ45"/>
      <c r="JJA45" s="124"/>
      <c r="JJB45"/>
      <c r="JJC45" s="124"/>
      <c r="JJD45"/>
      <c r="JJE45" s="124"/>
      <c r="JJF45"/>
      <c r="JJG45" s="124"/>
      <c r="JJH45"/>
      <c r="JJI45" s="124"/>
      <c r="JJJ45"/>
      <c r="JJK45" s="124"/>
      <c r="JJL45"/>
      <c r="JJM45" s="124"/>
      <c r="JJN45"/>
      <c r="JJO45" s="124"/>
      <c r="JJP45"/>
      <c r="JJQ45" s="124"/>
      <c r="JJR45"/>
      <c r="JJS45" s="124"/>
      <c r="JJT45"/>
      <c r="JJU45" s="124"/>
      <c r="JJV45"/>
      <c r="JJW45" s="124"/>
      <c r="JJX45"/>
      <c r="JJY45" s="124"/>
      <c r="JJZ45"/>
      <c r="JKA45" s="124"/>
      <c r="JKB45"/>
      <c r="JKC45" s="124"/>
      <c r="JKD45"/>
      <c r="JKE45" s="124"/>
      <c r="JKF45"/>
      <c r="JKG45" s="124"/>
      <c r="JKH45"/>
      <c r="JKI45" s="124"/>
      <c r="JKJ45"/>
      <c r="JKK45" s="124"/>
      <c r="JKL45"/>
      <c r="JKM45" s="124"/>
      <c r="JKN45"/>
      <c r="JKO45" s="124"/>
      <c r="JKP45"/>
      <c r="JKQ45" s="124"/>
      <c r="JKR45"/>
      <c r="JKS45" s="124"/>
      <c r="JKT45"/>
      <c r="JKU45" s="124"/>
      <c r="JKV45"/>
      <c r="JKW45" s="124"/>
      <c r="JKX45"/>
      <c r="JKY45" s="124"/>
      <c r="JKZ45"/>
      <c r="JLA45" s="124"/>
      <c r="JLB45"/>
      <c r="JLC45" s="124"/>
      <c r="JLD45"/>
      <c r="JLE45" s="124"/>
      <c r="JLF45"/>
      <c r="JLG45" s="124"/>
      <c r="JLH45"/>
      <c r="JLI45" s="124"/>
      <c r="JLJ45"/>
      <c r="JLK45" s="124"/>
      <c r="JLL45"/>
      <c r="JLM45" s="124"/>
      <c r="JLN45"/>
      <c r="JLO45" s="124"/>
      <c r="JLP45"/>
      <c r="JLQ45" s="124"/>
      <c r="JLR45"/>
      <c r="JLS45" s="124"/>
      <c r="JLT45"/>
      <c r="JLU45" s="124"/>
      <c r="JLV45"/>
      <c r="JLW45" s="124"/>
      <c r="JLX45"/>
      <c r="JLY45" s="124"/>
      <c r="JLZ45"/>
      <c r="JMA45" s="124"/>
      <c r="JMB45"/>
      <c r="JMC45" s="124"/>
      <c r="JMD45"/>
      <c r="JME45" s="124"/>
      <c r="JMF45"/>
      <c r="JMG45" s="124"/>
      <c r="JMH45"/>
      <c r="JMI45" s="124"/>
      <c r="JMJ45"/>
      <c r="JMK45" s="124"/>
      <c r="JML45"/>
      <c r="JMM45" s="124"/>
      <c r="JMN45"/>
      <c r="JMO45" s="124"/>
      <c r="JMP45"/>
      <c r="JMQ45" s="124"/>
      <c r="JMR45"/>
      <c r="JMS45" s="124"/>
      <c r="JMT45"/>
      <c r="JMU45" s="124"/>
      <c r="JMV45"/>
      <c r="JMW45" s="124"/>
      <c r="JMX45"/>
      <c r="JMY45" s="124"/>
      <c r="JMZ45"/>
      <c r="JNA45" s="124"/>
      <c r="JNB45"/>
      <c r="JNC45" s="124"/>
      <c r="JND45"/>
      <c r="JNE45" s="124"/>
      <c r="JNF45"/>
      <c r="JNG45" s="124"/>
      <c r="JNH45"/>
      <c r="JNI45" s="124"/>
      <c r="JNJ45"/>
      <c r="JNK45" s="124"/>
      <c r="JNL45"/>
      <c r="JNM45" s="124"/>
      <c r="JNN45"/>
      <c r="JNO45" s="124"/>
      <c r="JNP45"/>
      <c r="JNQ45" s="124"/>
      <c r="JNR45"/>
      <c r="JNS45" s="124"/>
      <c r="JNT45"/>
      <c r="JNU45" s="124"/>
      <c r="JNV45"/>
      <c r="JNW45" s="124"/>
      <c r="JNX45"/>
      <c r="JNY45" s="124"/>
      <c r="JNZ45"/>
      <c r="JOA45" s="124"/>
      <c r="JOB45"/>
      <c r="JOC45" s="124"/>
      <c r="JOD45"/>
      <c r="JOE45" s="124"/>
      <c r="JOF45"/>
      <c r="JOG45" s="124"/>
      <c r="JOH45"/>
      <c r="JOI45" s="124"/>
      <c r="JOJ45"/>
      <c r="JOK45" s="124"/>
      <c r="JOL45"/>
      <c r="JOM45" s="124"/>
      <c r="JON45"/>
      <c r="JOO45" s="124"/>
      <c r="JOP45"/>
      <c r="JOQ45" s="124"/>
      <c r="JOR45"/>
      <c r="JOS45" s="124"/>
      <c r="JOT45"/>
      <c r="JOU45" s="124"/>
      <c r="JOV45"/>
      <c r="JOW45" s="124"/>
      <c r="JOX45"/>
      <c r="JOY45" s="124"/>
      <c r="JOZ45"/>
      <c r="JPA45" s="124"/>
      <c r="JPB45"/>
      <c r="JPC45" s="124"/>
      <c r="JPD45"/>
      <c r="JPE45" s="124"/>
      <c r="JPF45"/>
      <c r="JPG45" s="124"/>
      <c r="JPH45"/>
      <c r="JPI45" s="124"/>
      <c r="JPJ45"/>
      <c r="JPK45" s="124"/>
      <c r="JPL45"/>
      <c r="JPM45" s="124"/>
      <c r="JPN45"/>
      <c r="JPO45" s="124"/>
      <c r="JPP45"/>
      <c r="JPQ45" s="124"/>
      <c r="JPR45"/>
      <c r="JPS45" s="124"/>
      <c r="JPT45"/>
      <c r="JPU45" s="124"/>
      <c r="JPV45"/>
      <c r="JPW45" s="124"/>
      <c r="JPX45"/>
      <c r="JPY45" s="124"/>
      <c r="JPZ45"/>
      <c r="JQA45" s="124"/>
      <c r="JQB45"/>
      <c r="JQC45" s="124"/>
      <c r="JQD45"/>
      <c r="JQE45" s="124"/>
      <c r="JQF45"/>
      <c r="JQG45" s="124"/>
      <c r="JQH45"/>
      <c r="JQI45" s="124"/>
      <c r="JQJ45"/>
      <c r="JQK45" s="124"/>
      <c r="JQL45"/>
      <c r="JQM45" s="124"/>
      <c r="JQN45"/>
      <c r="JQO45" s="124"/>
      <c r="JQP45"/>
      <c r="JQQ45" s="124"/>
      <c r="JQR45"/>
      <c r="JQS45" s="124"/>
      <c r="JQT45"/>
      <c r="JQU45" s="124"/>
      <c r="JQV45"/>
      <c r="JQW45" s="124"/>
      <c r="JQX45"/>
      <c r="JQY45" s="124"/>
      <c r="JQZ45"/>
      <c r="JRA45" s="124"/>
      <c r="JRB45"/>
      <c r="JRC45" s="124"/>
      <c r="JRD45"/>
      <c r="JRE45" s="124"/>
      <c r="JRF45"/>
      <c r="JRG45" s="124"/>
      <c r="JRH45"/>
      <c r="JRI45" s="124"/>
      <c r="JRJ45"/>
      <c r="JRK45" s="124"/>
      <c r="JRL45"/>
      <c r="JRM45" s="124"/>
      <c r="JRN45"/>
      <c r="JRO45" s="124"/>
      <c r="JRP45"/>
      <c r="JRQ45" s="124"/>
      <c r="JRR45"/>
      <c r="JRS45" s="124"/>
      <c r="JRT45"/>
      <c r="JRU45" s="124"/>
      <c r="JRV45"/>
      <c r="JRW45" s="124"/>
      <c r="JRX45"/>
      <c r="JRY45" s="124"/>
      <c r="JRZ45"/>
      <c r="JSA45" s="124"/>
      <c r="JSB45"/>
      <c r="JSC45" s="124"/>
      <c r="JSD45"/>
      <c r="JSE45" s="124"/>
      <c r="JSF45"/>
      <c r="JSG45" s="124"/>
      <c r="JSH45"/>
      <c r="JSI45" s="124"/>
      <c r="JSJ45"/>
      <c r="JSK45" s="124"/>
      <c r="JSL45"/>
      <c r="JSM45" s="124"/>
      <c r="JSN45"/>
      <c r="JSO45" s="124"/>
      <c r="JSP45"/>
      <c r="JSQ45" s="124"/>
      <c r="JSR45"/>
      <c r="JSS45" s="124"/>
      <c r="JST45"/>
      <c r="JSU45" s="124"/>
      <c r="JSV45"/>
      <c r="JSW45" s="124"/>
      <c r="JSX45"/>
      <c r="JSY45" s="124"/>
      <c r="JSZ45"/>
      <c r="JTA45" s="124"/>
      <c r="JTB45"/>
      <c r="JTC45" s="124"/>
      <c r="JTD45"/>
      <c r="JTE45" s="124"/>
      <c r="JTF45"/>
      <c r="JTG45" s="124"/>
      <c r="JTH45"/>
      <c r="JTI45" s="124"/>
      <c r="JTJ45"/>
      <c r="JTK45" s="124"/>
      <c r="JTL45"/>
      <c r="JTM45" s="124"/>
      <c r="JTN45"/>
      <c r="JTO45" s="124"/>
      <c r="JTP45"/>
      <c r="JTQ45" s="124"/>
      <c r="JTR45"/>
      <c r="JTS45" s="124"/>
      <c r="JTT45"/>
      <c r="JTU45" s="124"/>
      <c r="JTV45"/>
      <c r="JTW45" s="124"/>
      <c r="JTX45"/>
      <c r="JTY45" s="124"/>
      <c r="JTZ45"/>
      <c r="JUA45" s="124"/>
      <c r="JUB45"/>
      <c r="JUC45" s="124"/>
      <c r="JUD45"/>
      <c r="JUE45" s="124"/>
      <c r="JUF45"/>
      <c r="JUG45" s="124"/>
      <c r="JUH45"/>
      <c r="JUI45" s="124"/>
      <c r="JUJ45"/>
      <c r="JUK45" s="124"/>
      <c r="JUL45"/>
      <c r="JUM45" s="124"/>
      <c r="JUN45"/>
      <c r="JUO45" s="124"/>
      <c r="JUP45"/>
      <c r="JUQ45" s="124"/>
      <c r="JUR45"/>
      <c r="JUS45" s="124"/>
      <c r="JUT45"/>
      <c r="JUU45" s="124"/>
      <c r="JUV45"/>
      <c r="JUW45" s="124"/>
      <c r="JUX45"/>
      <c r="JUY45" s="124"/>
      <c r="JUZ45"/>
      <c r="JVA45" s="124"/>
      <c r="JVB45"/>
      <c r="JVC45" s="124"/>
      <c r="JVD45"/>
      <c r="JVE45" s="124"/>
      <c r="JVF45"/>
      <c r="JVG45" s="124"/>
      <c r="JVH45"/>
      <c r="JVI45" s="124"/>
      <c r="JVJ45"/>
      <c r="JVK45" s="124"/>
      <c r="JVL45"/>
      <c r="JVM45" s="124"/>
      <c r="JVN45"/>
      <c r="JVO45" s="124"/>
      <c r="JVP45"/>
      <c r="JVQ45" s="124"/>
      <c r="JVR45"/>
      <c r="JVS45" s="124"/>
      <c r="JVT45"/>
      <c r="JVU45" s="124"/>
      <c r="JVV45"/>
      <c r="JVW45" s="124"/>
      <c r="JVX45"/>
      <c r="JVY45" s="124"/>
      <c r="JVZ45"/>
      <c r="JWA45" s="124"/>
      <c r="JWB45"/>
      <c r="JWC45" s="124"/>
      <c r="JWD45"/>
      <c r="JWE45" s="124"/>
      <c r="JWF45"/>
      <c r="JWG45" s="124"/>
      <c r="JWH45"/>
      <c r="JWI45" s="124"/>
      <c r="JWJ45"/>
      <c r="JWK45" s="124"/>
      <c r="JWL45"/>
      <c r="JWM45" s="124"/>
      <c r="JWN45"/>
      <c r="JWO45" s="124"/>
      <c r="JWP45"/>
      <c r="JWQ45" s="124"/>
      <c r="JWR45"/>
      <c r="JWS45" s="124"/>
      <c r="JWT45"/>
      <c r="JWU45" s="124"/>
      <c r="JWV45"/>
      <c r="JWW45" s="124"/>
      <c r="JWX45"/>
      <c r="JWY45" s="124"/>
      <c r="JWZ45"/>
      <c r="JXA45" s="124"/>
      <c r="JXB45"/>
      <c r="JXC45" s="124"/>
      <c r="JXD45"/>
      <c r="JXE45" s="124"/>
      <c r="JXF45"/>
      <c r="JXG45" s="124"/>
      <c r="JXH45"/>
      <c r="JXI45" s="124"/>
      <c r="JXJ45"/>
      <c r="JXK45" s="124"/>
      <c r="JXL45"/>
      <c r="JXM45" s="124"/>
      <c r="JXN45"/>
      <c r="JXO45" s="124"/>
      <c r="JXP45"/>
      <c r="JXQ45" s="124"/>
      <c r="JXR45"/>
      <c r="JXS45" s="124"/>
      <c r="JXT45"/>
      <c r="JXU45" s="124"/>
      <c r="JXV45"/>
      <c r="JXW45" s="124"/>
      <c r="JXX45"/>
      <c r="JXY45" s="124"/>
      <c r="JXZ45"/>
      <c r="JYA45" s="124"/>
      <c r="JYB45"/>
      <c r="JYC45" s="124"/>
      <c r="JYD45"/>
      <c r="JYE45" s="124"/>
      <c r="JYF45"/>
      <c r="JYG45" s="124"/>
      <c r="JYH45"/>
      <c r="JYI45" s="124"/>
      <c r="JYJ45"/>
      <c r="JYK45" s="124"/>
      <c r="JYL45"/>
      <c r="JYM45" s="124"/>
      <c r="JYN45"/>
      <c r="JYO45" s="124"/>
      <c r="JYP45"/>
      <c r="JYQ45" s="124"/>
      <c r="JYR45"/>
      <c r="JYS45" s="124"/>
      <c r="JYT45"/>
      <c r="JYU45" s="124"/>
      <c r="JYV45"/>
      <c r="JYW45" s="124"/>
      <c r="JYX45"/>
      <c r="JYY45" s="124"/>
      <c r="JYZ45"/>
      <c r="JZA45" s="124"/>
      <c r="JZB45"/>
      <c r="JZC45" s="124"/>
      <c r="JZD45"/>
      <c r="JZE45" s="124"/>
      <c r="JZF45"/>
      <c r="JZG45" s="124"/>
      <c r="JZH45"/>
      <c r="JZI45" s="124"/>
      <c r="JZJ45"/>
      <c r="JZK45" s="124"/>
      <c r="JZL45"/>
      <c r="JZM45" s="124"/>
      <c r="JZN45"/>
      <c r="JZO45" s="124"/>
      <c r="JZP45"/>
      <c r="JZQ45" s="124"/>
      <c r="JZR45"/>
      <c r="JZS45" s="124"/>
      <c r="JZT45"/>
      <c r="JZU45" s="124"/>
      <c r="JZV45"/>
      <c r="JZW45" s="124"/>
      <c r="JZX45"/>
      <c r="JZY45" s="124"/>
      <c r="JZZ45"/>
      <c r="KAA45" s="124"/>
      <c r="KAB45"/>
      <c r="KAC45" s="124"/>
      <c r="KAD45"/>
      <c r="KAE45" s="124"/>
      <c r="KAF45"/>
      <c r="KAG45" s="124"/>
      <c r="KAH45"/>
      <c r="KAI45" s="124"/>
      <c r="KAJ45"/>
      <c r="KAK45" s="124"/>
      <c r="KAL45"/>
      <c r="KAM45" s="124"/>
      <c r="KAN45"/>
      <c r="KAO45" s="124"/>
      <c r="KAP45"/>
      <c r="KAQ45" s="124"/>
      <c r="KAR45"/>
      <c r="KAS45" s="124"/>
      <c r="KAT45"/>
      <c r="KAU45" s="124"/>
      <c r="KAV45"/>
      <c r="KAW45" s="124"/>
      <c r="KAX45"/>
      <c r="KAY45" s="124"/>
      <c r="KAZ45"/>
      <c r="KBA45" s="124"/>
      <c r="KBB45"/>
      <c r="KBC45" s="124"/>
      <c r="KBD45"/>
      <c r="KBE45" s="124"/>
      <c r="KBF45"/>
      <c r="KBG45" s="124"/>
      <c r="KBH45"/>
      <c r="KBI45" s="124"/>
      <c r="KBJ45"/>
      <c r="KBK45" s="124"/>
      <c r="KBL45"/>
      <c r="KBM45" s="124"/>
      <c r="KBN45"/>
      <c r="KBO45" s="124"/>
      <c r="KBP45"/>
      <c r="KBQ45" s="124"/>
      <c r="KBR45"/>
      <c r="KBS45" s="124"/>
      <c r="KBT45"/>
      <c r="KBU45" s="124"/>
      <c r="KBV45"/>
      <c r="KBW45" s="124"/>
      <c r="KBX45"/>
      <c r="KBY45" s="124"/>
      <c r="KBZ45"/>
      <c r="KCA45" s="124"/>
      <c r="KCB45"/>
      <c r="KCC45" s="124"/>
      <c r="KCD45"/>
      <c r="KCE45" s="124"/>
      <c r="KCF45"/>
      <c r="KCG45" s="124"/>
      <c r="KCH45"/>
      <c r="KCI45" s="124"/>
      <c r="KCJ45"/>
      <c r="KCK45" s="124"/>
      <c r="KCL45"/>
      <c r="KCM45" s="124"/>
      <c r="KCN45"/>
      <c r="KCO45" s="124"/>
      <c r="KCP45"/>
      <c r="KCQ45" s="124"/>
      <c r="KCR45"/>
      <c r="KCS45" s="124"/>
      <c r="KCT45"/>
      <c r="KCU45" s="124"/>
      <c r="KCV45"/>
      <c r="KCW45" s="124"/>
      <c r="KCX45"/>
      <c r="KCY45" s="124"/>
      <c r="KCZ45"/>
      <c r="KDA45" s="124"/>
      <c r="KDB45"/>
      <c r="KDC45" s="124"/>
      <c r="KDD45"/>
      <c r="KDE45" s="124"/>
      <c r="KDF45"/>
      <c r="KDG45" s="124"/>
      <c r="KDH45"/>
      <c r="KDI45" s="124"/>
      <c r="KDJ45"/>
      <c r="KDK45" s="124"/>
      <c r="KDL45"/>
      <c r="KDM45" s="124"/>
      <c r="KDN45"/>
      <c r="KDO45" s="124"/>
      <c r="KDP45"/>
      <c r="KDQ45" s="124"/>
      <c r="KDR45"/>
      <c r="KDS45" s="124"/>
      <c r="KDT45"/>
      <c r="KDU45" s="124"/>
      <c r="KDV45"/>
      <c r="KDW45" s="124"/>
      <c r="KDX45"/>
      <c r="KDY45" s="124"/>
      <c r="KDZ45"/>
      <c r="KEA45" s="124"/>
      <c r="KEB45"/>
      <c r="KEC45" s="124"/>
      <c r="KED45"/>
      <c r="KEE45" s="124"/>
      <c r="KEF45"/>
      <c r="KEG45" s="124"/>
      <c r="KEH45"/>
      <c r="KEI45" s="124"/>
      <c r="KEJ45"/>
      <c r="KEK45" s="124"/>
      <c r="KEL45"/>
      <c r="KEM45" s="124"/>
      <c r="KEN45"/>
      <c r="KEO45" s="124"/>
      <c r="KEP45"/>
      <c r="KEQ45" s="124"/>
      <c r="KER45"/>
      <c r="KES45" s="124"/>
      <c r="KET45"/>
      <c r="KEU45" s="124"/>
      <c r="KEV45"/>
      <c r="KEW45" s="124"/>
      <c r="KEX45"/>
      <c r="KEY45" s="124"/>
      <c r="KEZ45"/>
      <c r="KFA45" s="124"/>
      <c r="KFB45"/>
      <c r="KFC45" s="124"/>
      <c r="KFD45"/>
      <c r="KFE45" s="124"/>
      <c r="KFF45"/>
      <c r="KFG45" s="124"/>
      <c r="KFH45"/>
      <c r="KFI45" s="124"/>
      <c r="KFJ45"/>
      <c r="KFK45" s="124"/>
      <c r="KFL45"/>
      <c r="KFM45" s="124"/>
      <c r="KFN45"/>
      <c r="KFO45" s="124"/>
      <c r="KFP45"/>
      <c r="KFQ45" s="124"/>
      <c r="KFR45"/>
      <c r="KFS45" s="124"/>
      <c r="KFT45"/>
      <c r="KFU45" s="124"/>
      <c r="KFV45"/>
      <c r="KFW45" s="124"/>
      <c r="KFX45"/>
      <c r="KFY45" s="124"/>
      <c r="KFZ45"/>
      <c r="KGA45" s="124"/>
      <c r="KGB45"/>
      <c r="KGC45" s="124"/>
      <c r="KGD45"/>
      <c r="KGE45" s="124"/>
      <c r="KGF45"/>
      <c r="KGG45" s="124"/>
      <c r="KGH45"/>
      <c r="KGI45" s="124"/>
      <c r="KGJ45"/>
      <c r="KGK45" s="124"/>
      <c r="KGL45"/>
      <c r="KGM45" s="124"/>
      <c r="KGN45"/>
      <c r="KGO45" s="124"/>
      <c r="KGP45"/>
      <c r="KGQ45" s="124"/>
      <c r="KGR45"/>
      <c r="KGS45" s="124"/>
      <c r="KGT45"/>
      <c r="KGU45" s="124"/>
      <c r="KGV45"/>
      <c r="KGW45" s="124"/>
      <c r="KGX45"/>
      <c r="KGY45" s="124"/>
      <c r="KGZ45"/>
      <c r="KHA45" s="124"/>
      <c r="KHB45"/>
      <c r="KHC45" s="124"/>
      <c r="KHD45"/>
      <c r="KHE45" s="124"/>
      <c r="KHF45"/>
      <c r="KHG45" s="124"/>
      <c r="KHH45"/>
      <c r="KHI45" s="124"/>
      <c r="KHJ45"/>
      <c r="KHK45" s="124"/>
      <c r="KHL45"/>
      <c r="KHM45" s="124"/>
      <c r="KHN45"/>
      <c r="KHO45" s="124"/>
      <c r="KHP45"/>
      <c r="KHQ45" s="124"/>
      <c r="KHR45"/>
      <c r="KHS45" s="124"/>
      <c r="KHT45"/>
      <c r="KHU45" s="124"/>
      <c r="KHV45"/>
      <c r="KHW45" s="124"/>
      <c r="KHX45"/>
      <c r="KHY45" s="124"/>
      <c r="KHZ45"/>
      <c r="KIA45" s="124"/>
      <c r="KIB45"/>
      <c r="KIC45" s="124"/>
      <c r="KID45"/>
      <c r="KIE45" s="124"/>
      <c r="KIF45"/>
      <c r="KIG45" s="124"/>
      <c r="KIH45"/>
      <c r="KII45" s="124"/>
      <c r="KIJ45"/>
      <c r="KIK45" s="124"/>
      <c r="KIL45"/>
      <c r="KIM45" s="124"/>
      <c r="KIN45"/>
      <c r="KIO45" s="124"/>
      <c r="KIP45"/>
      <c r="KIQ45" s="124"/>
      <c r="KIR45"/>
      <c r="KIS45" s="124"/>
      <c r="KIT45"/>
      <c r="KIU45" s="124"/>
      <c r="KIV45"/>
      <c r="KIW45" s="124"/>
      <c r="KIX45"/>
      <c r="KIY45" s="124"/>
      <c r="KIZ45"/>
      <c r="KJA45" s="124"/>
      <c r="KJB45"/>
      <c r="KJC45" s="124"/>
      <c r="KJD45"/>
      <c r="KJE45" s="124"/>
      <c r="KJF45"/>
      <c r="KJG45" s="124"/>
      <c r="KJH45"/>
      <c r="KJI45" s="124"/>
      <c r="KJJ45"/>
      <c r="KJK45" s="124"/>
      <c r="KJL45"/>
      <c r="KJM45" s="124"/>
      <c r="KJN45"/>
      <c r="KJO45" s="124"/>
      <c r="KJP45"/>
      <c r="KJQ45" s="124"/>
      <c r="KJR45"/>
      <c r="KJS45" s="124"/>
      <c r="KJT45"/>
      <c r="KJU45" s="124"/>
      <c r="KJV45"/>
      <c r="KJW45" s="124"/>
      <c r="KJX45"/>
      <c r="KJY45" s="124"/>
      <c r="KJZ45"/>
      <c r="KKA45" s="124"/>
      <c r="KKB45"/>
      <c r="KKC45" s="124"/>
      <c r="KKD45"/>
      <c r="KKE45" s="124"/>
      <c r="KKF45"/>
      <c r="KKG45" s="124"/>
      <c r="KKH45"/>
      <c r="KKI45" s="124"/>
      <c r="KKJ45"/>
      <c r="KKK45" s="124"/>
      <c r="KKL45"/>
      <c r="KKM45" s="124"/>
      <c r="KKN45"/>
      <c r="KKO45" s="124"/>
      <c r="KKP45"/>
      <c r="KKQ45" s="124"/>
      <c r="KKR45"/>
      <c r="KKS45" s="124"/>
      <c r="KKT45"/>
      <c r="KKU45" s="124"/>
      <c r="KKV45"/>
      <c r="KKW45" s="124"/>
      <c r="KKX45"/>
      <c r="KKY45" s="124"/>
      <c r="KKZ45"/>
      <c r="KLA45" s="124"/>
      <c r="KLB45"/>
      <c r="KLC45" s="124"/>
      <c r="KLD45"/>
      <c r="KLE45" s="124"/>
      <c r="KLF45"/>
      <c r="KLG45" s="124"/>
      <c r="KLH45"/>
      <c r="KLI45" s="124"/>
      <c r="KLJ45"/>
      <c r="KLK45" s="124"/>
      <c r="KLL45"/>
      <c r="KLM45" s="124"/>
      <c r="KLN45"/>
      <c r="KLO45" s="124"/>
      <c r="KLP45"/>
      <c r="KLQ45" s="124"/>
      <c r="KLR45"/>
      <c r="KLS45" s="124"/>
      <c r="KLT45"/>
      <c r="KLU45" s="124"/>
      <c r="KLV45"/>
      <c r="KLW45" s="124"/>
      <c r="KLX45"/>
      <c r="KLY45" s="124"/>
      <c r="KLZ45"/>
      <c r="KMA45" s="124"/>
      <c r="KMB45"/>
      <c r="KMC45" s="124"/>
      <c r="KMD45"/>
      <c r="KME45" s="124"/>
      <c r="KMF45"/>
      <c r="KMG45" s="124"/>
      <c r="KMH45"/>
      <c r="KMI45" s="124"/>
      <c r="KMJ45"/>
      <c r="KMK45" s="124"/>
      <c r="KML45"/>
      <c r="KMM45" s="124"/>
      <c r="KMN45"/>
      <c r="KMO45" s="124"/>
      <c r="KMP45"/>
      <c r="KMQ45" s="124"/>
      <c r="KMR45"/>
      <c r="KMS45" s="124"/>
      <c r="KMT45"/>
      <c r="KMU45" s="124"/>
      <c r="KMV45"/>
      <c r="KMW45" s="124"/>
      <c r="KMX45"/>
      <c r="KMY45" s="124"/>
      <c r="KMZ45"/>
      <c r="KNA45" s="124"/>
      <c r="KNB45"/>
      <c r="KNC45" s="124"/>
      <c r="KND45"/>
      <c r="KNE45" s="124"/>
      <c r="KNF45"/>
      <c r="KNG45" s="124"/>
      <c r="KNH45"/>
      <c r="KNI45" s="124"/>
      <c r="KNJ45"/>
      <c r="KNK45" s="124"/>
      <c r="KNL45"/>
      <c r="KNM45" s="124"/>
      <c r="KNN45"/>
      <c r="KNO45" s="124"/>
      <c r="KNP45"/>
      <c r="KNQ45" s="124"/>
      <c r="KNR45"/>
      <c r="KNS45" s="124"/>
      <c r="KNT45"/>
      <c r="KNU45" s="124"/>
      <c r="KNV45"/>
      <c r="KNW45" s="124"/>
      <c r="KNX45"/>
      <c r="KNY45" s="124"/>
      <c r="KNZ45"/>
      <c r="KOA45" s="124"/>
      <c r="KOB45"/>
      <c r="KOC45" s="124"/>
      <c r="KOD45"/>
      <c r="KOE45" s="124"/>
      <c r="KOF45"/>
      <c r="KOG45" s="124"/>
      <c r="KOH45"/>
      <c r="KOI45" s="124"/>
      <c r="KOJ45"/>
      <c r="KOK45" s="124"/>
      <c r="KOL45"/>
      <c r="KOM45" s="124"/>
      <c r="KON45"/>
      <c r="KOO45" s="124"/>
      <c r="KOP45"/>
      <c r="KOQ45" s="124"/>
      <c r="KOR45"/>
      <c r="KOS45" s="124"/>
      <c r="KOT45"/>
      <c r="KOU45" s="124"/>
      <c r="KOV45"/>
      <c r="KOW45" s="124"/>
      <c r="KOX45"/>
      <c r="KOY45" s="124"/>
      <c r="KOZ45"/>
      <c r="KPA45" s="124"/>
      <c r="KPB45"/>
      <c r="KPC45" s="124"/>
      <c r="KPD45"/>
      <c r="KPE45" s="124"/>
      <c r="KPF45"/>
      <c r="KPG45" s="124"/>
      <c r="KPH45"/>
      <c r="KPI45" s="124"/>
      <c r="KPJ45"/>
      <c r="KPK45" s="124"/>
      <c r="KPL45"/>
      <c r="KPM45" s="124"/>
      <c r="KPN45"/>
      <c r="KPO45" s="124"/>
      <c r="KPP45"/>
      <c r="KPQ45" s="124"/>
      <c r="KPR45"/>
      <c r="KPS45" s="124"/>
      <c r="KPT45"/>
      <c r="KPU45" s="124"/>
      <c r="KPV45"/>
      <c r="KPW45" s="124"/>
      <c r="KPX45"/>
      <c r="KPY45" s="124"/>
      <c r="KPZ45"/>
      <c r="KQA45" s="124"/>
      <c r="KQB45"/>
      <c r="KQC45" s="124"/>
      <c r="KQD45"/>
      <c r="KQE45" s="124"/>
      <c r="KQF45"/>
      <c r="KQG45" s="124"/>
      <c r="KQH45"/>
      <c r="KQI45" s="124"/>
      <c r="KQJ45"/>
      <c r="KQK45" s="124"/>
      <c r="KQL45"/>
      <c r="KQM45" s="124"/>
      <c r="KQN45"/>
      <c r="KQO45" s="124"/>
      <c r="KQP45"/>
      <c r="KQQ45" s="124"/>
      <c r="KQR45"/>
      <c r="KQS45" s="124"/>
      <c r="KQT45"/>
      <c r="KQU45" s="124"/>
      <c r="KQV45"/>
      <c r="KQW45" s="124"/>
      <c r="KQX45"/>
      <c r="KQY45" s="124"/>
      <c r="KQZ45"/>
      <c r="KRA45" s="124"/>
      <c r="KRB45"/>
      <c r="KRC45" s="124"/>
      <c r="KRD45"/>
      <c r="KRE45" s="124"/>
      <c r="KRF45"/>
      <c r="KRG45" s="124"/>
      <c r="KRH45"/>
      <c r="KRI45" s="124"/>
      <c r="KRJ45"/>
      <c r="KRK45" s="124"/>
      <c r="KRL45"/>
      <c r="KRM45" s="124"/>
      <c r="KRN45"/>
      <c r="KRO45" s="124"/>
      <c r="KRP45"/>
      <c r="KRQ45" s="124"/>
      <c r="KRR45"/>
      <c r="KRS45" s="124"/>
      <c r="KRT45"/>
      <c r="KRU45" s="124"/>
      <c r="KRV45"/>
      <c r="KRW45" s="124"/>
      <c r="KRX45"/>
      <c r="KRY45" s="124"/>
      <c r="KRZ45"/>
      <c r="KSA45" s="124"/>
      <c r="KSB45"/>
      <c r="KSC45" s="124"/>
      <c r="KSD45"/>
      <c r="KSE45" s="124"/>
      <c r="KSF45"/>
      <c r="KSG45" s="124"/>
      <c r="KSH45"/>
      <c r="KSI45" s="124"/>
      <c r="KSJ45"/>
      <c r="KSK45" s="124"/>
      <c r="KSL45"/>
      <c r="KSM45" s="124"/>
      <c r="KSN45"/>
      <c r="KSO45" s="124"/>
      <c r="KSP45"/>
      <c r="KSQ45" s="124"/>
      <c r="KSR45"/>
      <c r="KSS45" s="124"/>
      <c r="KST45"/>
      <c r="KSU45" s="124"/>
      <c r="KSV45"/>
      <c r="KSW45" s="124"/>
      <c r="KSX45"/>
      <c r="KSY45" s="124"/>
      <c r="KSZ45"/>
      <c r="KTA45" s="124"/>
      <c r="KTB45"/>
      <c r="KTC45" s="124"/>
      <c r="KTD45"/>
      <c r="KTE45" s="124"/>
      <c r="KTF45"/>
      <c r="KTG45" s="124"/>
      <c r="KTH45"/>
      <c r="KTI45" s="124"/>
      <c r="KTJ45"/>
      <c r="KTK45" s="124"/>
      <c r="KTL45"/>
      <c r="KTM45" s="124"/>
      <c r="KTN45"/>
      <c r="KTO45" s="124"/>
      <c r="KTP45"/>
      <c r="KTQ45" s="124"/>
      <c r="KTR45"/>
      <c r="KTS45" s="124"/>
      <c r="KTT45"/>
      <c r="KTU45" s="124"/>
      <c r="KTV45"/>
      <c r="KTW45" s="124"/>
      <c r="KTX45"/>
      <c r="KTY45" s="124"/>
      <c r="KTZ45"/>
      <c r="KUA45" s="124"/>
      <c r="KUB45"/>
      <c r="KUC45" s="124"/>
      <c r="KUD45"/>
      <c r="KUE45" s="124"/>
      <c r="KUF45"/>
      <c r="KUG45" s="124"/>
      <c r="KUH45"/>
      <c r="KUI45" s="124"/>
      <c r="KUJ45"/>
      <c r="KUK45" s="124"/>
      <c r="KUL45"/>
      <c r="KUM45" s="124"/>
      <c r="KUN45"/>
      <c r="KUO45" s="124"/>
      <c r="KUP45"/>
      <c r="KUQ45" s="124"/>
      <c r="KUR45"/>
      <c r="KUS45" s="124"/>
      <c r="KUT45"/>
      <c r="KUU45" s="124"/>
      <c r="KUV45"/>
      <c r="KUW45" s="124"/>
      <c r="KUX45"/>
      <c r="KUY45" s="124"/>
      <c r="KUZ45"/>
      <c r="KVA45" s="124"/>
      <c r="KVB45"/>
      <c r="KVC45" s="124"/>
      <c r="KVD45"/>
      <c r="KVE45" s="124"/>
      <c r="KVF45"/>
      <c r="KVG45" s="124"/>
      <c r="KVH45"/>
      <c r="KVI45" s="124"/>
      <c r="KVJ45"/>
      <c r="KVK45" s="124"/>
      <c r="KVL45"/>
      <c r="KVM45" s="124"/>
      <c r="KVN45"/>
      <c r="KVO45" s="124"/>
      <c r="KVP45"/>
      <c r="KVQ45" s="124"/>
      <c r="KVR45"/>
      <c r="KVS45" s="124"/>
      <c r="KVT45"/>
      <c r="KVU45" s="124"/>
      <c r="KVV45"/>
      <c r="KVW45" s="124"/>
      <c r="KVX45"/>
      <c r="KVY45" s="124"/>
      <c r="KVZ45"/>
      <c r="KWA45" s="124"/>
      <c r="KWB45"/>
      <c r="KWC45" s="124"/>
      <c r="KWD45"/>
      <c r="KWE45" s="124"/>
      <c r="KWF45"/>
      <c r="KWG45" s="124"/>
      <c r="KWH45"/>
      <c r="KWI45" s="124"/>
      <c r="KWJ45"/>
      <c r="KWK45" s="124"/>
      <c r="KWL45"/>
      <c r="KWM45" s="124"/>
      <c r="KWN45"/>
      <c r="KWO45" s="124"/>
      <c r="KWP45"/>
      <c r="KWQ45" s="124"/>
      <c r="KWR45"/>
      <c r="KWS45" s="124"/>
      <c r="KWT45"/>
      <c r="KWU45" s="124"/>
      <c r="KWV45"/>
      <c r="KWW45" s="124"/>
      <c r="KWX45"/>
      <c r="KWY45" s="124"/>
      <c r="KWZ45"/>
      <c r="KXA45" s="124"/>
      <c r="KXB45"/>
      <c r="KXC45" s="124"/>
      <c r="KXD45"/>
      <c r="KXE45" s="124"/>
      <c r="KXF45"/>
      <c r="KXG45" s="124"/>
      <c r="KXH45"/>
      <c r="KXI45" s="124"/>
      <c r="KXJ45"/>
      <c r="KXK45" s="124"/>
      <c r="KXL45"/>
      <c r="KXM45" s="124"/>
      <c r="KXN45"/>
      <c r="KXO45" s="124"/>
      <c r="KXP45"/>
      <c r="KXQ45" s="124"/>
      <c r="KXR45"/>
      <c r="KXS45" s="124"/>
      <c r="KXT45"/>
      <c r="KXU45" s="124"/>
      <c r="KXV45"/>
      <c r="KXW45" s="124"/>
      <c r="KXX45"/>
      <c r="KXY45" s="124"/>
      <c r="KXZ45"/>
      <c r="KYA45" s="124"/>
      <c r="KYB45"/>
      <c r="KYC45" s="124"/>
      <c r="KYD45"/>
      <c r="KYE45" s="124"/>
      <c r="KYF45"/>
      <c r="KYG45" s="124"/>
      <c r="KYH45"/>
      <c r="KYI45" s="124"/>
      <c r="KYJ45"/>
      <c r="KYK45" s="124"/>
      <c r="KYL45"/>
      <c r="KYM45" s="124"/>
      <c r="KYN45"/>
      <c r="KYO45" s="124"/>
      <c r="KYP45"/>
      <c r="KYQ45" s="124"/>
      <c r="KYR45"/>
      <c r="KYS45" s="124"/>
      <c r="KYT45"/>
      <c r="KYU45" s="124"/>
      <c r="KYV45"/>
      <c r="KYW45" s="124"/>
      <c r="KYX45"/>
      <c r="KYY45" s="124"/>
      <c r="KYZ45"/>
      <c r="KZA45" s="124"/>
      <c r="KZB45"/>
      <c r="KZC45" s="124"/>
      <c r="KZD45"/>
      <c r="KZE45" s="124"/>
      <c r="KZF45"/>
      <c r="KZG45" s="124"/>
      <c r="KZH45"/>
      <c r="KZI45" s="124"/>
      <c r="KZJ45"/>
      <c r="KZK45" s="124"/>
      <c r="KZL45"/>
      <c r="KZM45" s="124"/>
      <c r="KZN45"/>
      <c r="KZO45" s="124"/>
      <c r="KZP45"/>
      <c r="KZQ45" s="124"/>
      <c r="KZR45"/>
      <c r="KZS45" s="124"/>
      <c r="KZT45"/>
      <c r="KZU45" s="124"/>
      <c r="KZV45"/>
      <c r="KZW45" s="124"/>
      <c r="KZX45"/>
      <c r="KZY45" s="124"/>
      <c r="KZZ45"/>
      <c r="LAA45" s="124"/>
      <c r="LAB45"/>
      <c r="LAC45" s="124"/>
      <c r="LAD45"/>
      <c r="LAE45" s="124"/>
      <c r="LAF45"/>
      <c r="LAG45" s="124"/>
      <c r="LAH45"/>
      <c r="LAI45" s="124"/>
      <c r="LAJ45"/>
      <c r="LAK45" s="124"/>
      <c r="LAL45"/>
      <c r="LAM45" s="124"/>
      <c r="LAN45"/>
      <c r="LAO45" s="124"/>
      <c r="LAP45"/>
      <c r="LAQ45" s="124"/>
      <c r="LAR45"/>
      <c r="LAS45" s="124"/>
      <c r="LAT45"/>
      <c r="LAU45" s="124"/>
      <c r="LAV45"/>
      <c r="LAW45" s="124"/>
      <c r="LAX45"/>
      <c r="LAY45" s="124"/>
      <c r="LAZ45"/>
      <c r="LBA45" s="124"/>
      <c r="LBB45"/>
      <c r="LBC45" s="124"/>
      <c r="LBD45"/>
      <c r="LBE45" s="124"/>
      <c r="LBF45"/>
      <c r="LBG45" s="124"/>
      <c r="LBH45"/>
      <c r="LBI45" s="124"/>
      <c r="LBJ45"/>
      <c r="LBK45" s="124"/>
      <c r="LBL45"/>
      <c r="LBM45" s="124"/>
      <c r="LBN45"/>
      <c r="LBO45" s="124"/>
      <c r="LBP45"/>
      <c r="LBQ45" s="124"/>
      <c r="LBR45"/>
      <c r="LBS45" s="124"/>
      <c r="LBT45"/>
      <c r="LBU45" s="124"/>
      <c r="LBV45"/>
      <c r="LBW45" s="124"/>
      <c r="LBX45"/>
      <c r="LBY45" s="124"/>
      <c r="LBZ45"/>
      <c r="LCA45" s="124"/>
      <c r="LCB45"/>
      <c r="LCC45" s="124"/>
      <c r="LCD45"/>
      <c r="LCE45" s="124"/>
      <c r="LCF45"/>
      <c r="LCG45" s="124"/>
      <c r="LCH45"/>
      <c r="LCI45" s="124"/>
      <c r="LCJ45"/>
      <c r="LCK45" s="124"/>
      <c r="LCL45"/>
      <c r="LCM45" s="124"/>
      <c r="LCN45"/>
      <c r="LCO45" s="124"/>
      <c r="LCP45"/>
      <c r="LCQ45" s="124"/>
      <c r="LCR45"/>
      <c r="LCS45" s="124"/>
      <c r="LCT45"/>
      <c r="LCU45" s="124"/>
      <c r="LCV45"/>
      <c r="LCW45" s="124"/>
      <c r="LCX45"/>
      <c r="LCY45" s="124"/>
      <c r="LCZ45"/>
      <c r="LDA45" s="124"/>
      <c r="LDB45"/>
      <c r="LDC45" s="124"/>
      <c r="LDD45"/>
      <c r="LDE45" s="124"/>
      <c r="LDF45"/>
      <c r="LDG45" s="124"/>
      <c r="LDH45"/>
      <c r="LDI45" s="124"/>
      <c r="LDJ45"/>
      <c r="LDK45" s="124"/>
      <c r="LDL45"/>
      <c r="LDM45" s="124"/>
      <c r="LDN45"/>
      <c r="LDO45" s="124"/>
      <c r="LDP45"/>
      <c r="LDQ45" s="124"/>
      <c r="LDR45"/>
      <c r="LDS45" s="124"/>
      <c r="LDT45"/>
      <c r="LDU45" s="124"/>
      <c r="LDV45"/>
      <c r="LDW45" s="124"/>
      <c r="LDX45"/>
      <c r="LDY45" s="124"/>
      <c r="LDZ45"/>
      <c r="LEA45" s="124"/>
      <c r="LEB45"/>
      <c r="LEC45" s="124"/>
      <c r="LED45"/>
      <c r="LEE45" s="124"/>
      <c r="LEF45"/>
      <c r="LEG45" s="124"/>
      <c r="LEH45"/>
      <c r="LEI45" s="124"/>
      <c r="LEJ45"/>
      <c r="LEK45" s="124"/>
      <c r="LEL45"/>
      <c r="LEM45" s="124"/>
      <c r="LEN45"/>
      <c r="LEO45" s="124"/>
      <c r="LEP45"/>
      <c r="LEQ45" s="124"/>
      <c r="LER45"/>
      <c r="LES45" s="124"/>
      <c r="LET45"/>
      <c r="LEU45" s="124"/>
      <c r="LEV45"/>
      <c r="LEW45" s="124"/>
      <c r="LEX45"/>
      <c r="LEY45" s="124"/>
      <c r="LEZ45"/>
      <c r="LFA45" s="124"/>
      <c r="LFB45"/>
      <c r="LFC45" s="124"/>
      <c r="LFD45"/>
      <c r="LFE45" s="124"/>
      <c r="LFF45"/>
      <c r="LFG45" s="124"/>
      <c r="LFH45"/>
      <c r="LFI45" s="124"/>
      <c r="LFJ45"/>
      <c r="LFK45" s="124"/>
      <c r="LFL45"/>
      <c r="LFM45" s="124"/>
      <c r="LFN45"/>
      <c r="LFO45" s="124"/>
      <c r="LFP45"/>
      <c r="LFQ45" s="124"/>
      <c r="LFR45"/>
      <c r="LFS45" s="124"/>
      <c r="LFT45"/>
      <c r="LFU45" s="124"/>
      <c r="LFV45"/>
      <c r="LFW45" s="124"/>
      <c r="LFX45"/>
      <c r="LFY45" s="124"/>
      <c r="LFZ45"/>
      <c r="LGA45" s="124"/>
      <c r="LGB45"/>
      <c r="LGC45" s="124"/>
      <c r="LGD45"/>
      <c r="LGE45" s="124"/>
      <c r="LGF45"/>
      <c r="LGG45" s="124"/>
      <c r="LGH45"/>
      <c r="LGI45" s="124"/>
      <c r="LGJ45"/>
      <c r="LGK45" s="124"/>
      <c r="LGL45"/>
      <c r="LGM45" s="124"/>
      <c r="LGN45"/>
      <c r="LGO45" s="124"/>
      <c r="LGP45"/>
      <c r="LGQ45" s="124"/>
      <c r="LGR45"/>
      <c r="LGS45" s="124"/>
      <c r="LGT45"/>
      <c r="LGU45" s="124"/>
      <c r="LGV45"/>
      <c r="LGW45" s="124"/>
      <c r="LGX45"/>
      <c r="LGY45" s="124"/>
      <c r="LGZ45"/>
      <c r="LHA45" s="124"/>
      <c r="LHB45"/>
      <c r="LHC45" s="124"/>
      <c r="LHD45"/>
      <c r="LHE45" s="124"/>
      <c r="LHF45"/>
      <c r="LHG45" s="124"/>
      <c r="LHH45"/>
      <c r="LHI45" s="124"/>
      <c r="LHJ45"/>
      <c r="LHK45" s="124"/>
      <c r="LHL45"/>
      <c r="LHM45" s="124"/>
      <c r="LHN45"/>
      <c r="LHO45" s="124"/>
      <c r="LHP45"/>
      <c r="LHQ45" s="124"/>
      <c r="LHR45"/>
      <c r="LHS45" s="124"/>
      <c r="LHT45"/>
      <c r="LHU45" s="124"/>
      <c r="LHV45"/>
      <c r="LHW45" s="124"/>
      <c r="LHX45"/>
      <c r="LHY45" s="124"/>
      <c r="LHZ45"/>
      <c r="LIA45" s="124"/>
      <c r="LIB45"/>
      <c r="LIC45" s="124"/>
      <c r="LID45"/>
      <c r="LIE45" s="124"/>
      <c r="LIF45"/>
      <c r="LIG45" s="124"/>
      <c r="LIH45"/>
      <c r="LII45" s="124"/>
      <c r="LIJ45"/>
      <c r="LIK45" s="124"/>
      <c r="LIL45"/>
      <c r="LIM45" s="124"/>
      <c r="LIN45"/>
      <c r="LIO45" s="124"/>
      <c r="LIP45"/>
      <c r="LIQ45" s="124"/>
      <c r="LIR45"/>
      <c r="LIS45" s="124"/>
      <c r="LIT45"/>
      <c r="LIU45" s="124"/>
      <c r="LIV45"/>
      <c r="LIW45" s="124"/>
      <c r="LIX45"/>
      <c r="LIY45" s="124"/>
      <c r="LIZ45"/>
      <c r="LJA45" s="124"/>
      <c r="LJB45"/>
      <c r="LJC45" s="124"/>
      <c r="LJD45"/>
      <c r="LJE45" s="124"/>
      <c r="LJF45"/>
      <c r="LJG45" s="124"/>
      <c r="LJH45"/>
      <c r="LJI45" s="124"/>
      <c r="LJJ45"/>
      <c r="LJK45" s="124"/>
      <c r="LJL45"/>
      <c r="LJM45" s="124"/>
      <c r="LJN45"/>
      <c r="LJO45" s="124"/>
      <c r="LJP45"/>
      <c r="LJQ45" s="124"/>
      <c r="LJR45"/>
      <c r="LJS45" s="124"/>
      <c r="LJT45"/>
      <c r="LJU45" s="124"/>
      <c r="LJV45"/>
      <c r="LJW45" s="124"/>
      <c r="LJX45"/>
      <c r="LJY45" s="124"/>
      <c r="LJZ45"/>
      <c r="LKA45" s="124"/>
      <c r="LKB45"/>
      <c r="LKC45" s="124"/>
      <c r="LKD45"/>
      <c r="LKE45" s="124"/>
      <c r="LKF45"/>
      <c r="LKG45" s="124"/>
      <c r="LKH45"/>
      <c r="LKI45" s="124"/>
      <c r="LKJ45"/>
      <c r="LKK45" s="124"/>
      <c r="LKL45"/>
      <c r="LKM45" s="124"/>
      <c r="LKN45"/>
      <c r="LKO45" s="124"/>
      <c r="LKP45"/>
      <c r="LKQ45" s="124"/>
      <c r="LKR45"/>
      <c r="LKS45" s="124"/>
      <c r="LKT45"/>
      <c r="LKU45" s="124"/>
      <c r="LKV45"/>
      <c r="LKW45" s="124"/>
      <c r="LKX45"/>
      <c r="LKY45" s="124"/>
      <c r="LKZ45"/>
      <c r="LLA45" s="124"/>
      <c r="LLB45"/>
      <c r="LLC45" s="124"/>
      <c r="LLD45"/>
      <c r="LLE45" s="124"/>
      <c r="LLF45"/>
      <c r="LLG45" s="124"/>
      <c r="LLH45"/>
      <c r="LLI45" s="124"/>
      <c r="LLJ45"/>
      <c r="LLK45" s="124"/>
      <c r="LLL45"/>
      <c r="LLM45" s="124"/>
      <c r="LLN45"/>
      <c r="LLO45" s="124"/>
      <c r="LLP45"/>
      <c r="LLQ45" s="124"/>
      <c r="LLR45"/>
      <c r="LLS45" s="124"/>
      <c r="LLT45"/>
      <c r="LLU45" s="124"/>
      <c r="LLV45"/>
      <c r="LLW45" s="124"/>
      <c r="LLX45"/>
      <c r="LLY45" s="124"/>
      <c r="LLZ45"/>
      <c r="LMA45" s="124"/>
      <c r="LMB45"/>
      <c r="LMC45" s="124"/>
      <c r="LMD45"/>
      <c r="LME45" s="124"/>
      <c r="LMF45"/>
      <c r="LMG45" s="124"/>
      <c r="LMH45"/>
      <c r="LMI45" s="124"/>
      <c r="LMJ45"/>
      <c r="LMK45" s="124"/>
      <c r="LML45"/>
      <c r="LMM45" s="124"/>
      <c r="LMN45"/>
      <c r="LMO45" s="124"/>
      <c r="LMP45"/>
      <c r="LMQ45" s="124"/>
      <c r="LMR45"/>
      <c r="LMS45" s="124"/>
      <c r="LMT45"/>
      <c r="LMU45" s="124"/>
      <c r="LMV45"/>
      <c r="LMW45" s="124"/>
      <c r="LMX45"/>
      <c r="LMY45" s="124"/>
      <c r="LMZ45"/>
      <c r="LNA45" s="124"/>
      <c r="LNB45"/>
      <c r="LNC45" s="124"/>
      <c r="LND45"/>
      <c r="LNE45" s="124"/>
      <c r="LNF45"/>
      <c r="LNG45" s="124"/>
      <c r="LNH45"/>
      <c r="LNI45" s="124"/>
      <c r="LNJ45"/>
      <c r="LNK45" s="124"/>
      <c r="LNL45"/>
      <c r="LNM45" s="124"/>
      <c r="LNN45"/>
      <c r="LNO45" s="124"/>
      <c r="LNP45"/>
      <c r="LNQ45" s="124"/>
      <c r="LNR45"/>
      <c r="LNS45" s="124"/>
      <c r="LNT45"/>
      <c r="LNU45" s="124"/>
      <c r="LNV45"/>
      <c r="LNW45" s="124"/>
      <c r="LNX45"/>
      <c r="LNY45" s="124"/>
      <c r="LNZ45"/>
      <c r="LOA45" s="124"/>
      <c r="LOB45"/>
      <c r="LOC45" s="124"/>
      <c r="LOD45"/>
      <c r="LOE45" s="124"/>
      <c r="LOF45"/>
      <c r="LOG45" s="124"/>
      <c r="LOH45"/>
      <c r="LOI45" s="124"/>
      <c r="LOJ45"/>
      <c r="LOK45" s="124"/>
      <c r="LOL45"/>
      <c r="LOM45" s="124"/>
      <c r="LON45"/>
      <c r="LOO45" s="124"/>
      <c r="LOP45"/>
      <c r="LOQ45" s="124"/>
      <c r="LOR45"/>
      <c r="LOS45" s="124"/>
      <c r="LOT45"/>
      <c r="LOU45" s="124"/>
      <c r="LOV45"/>
      <c r="LOW45" s="124"/>
      <c r="LOX45"/>
      <c r="LOY45" s="124"/>
      <c r="LOZ45"/>
      <c r="LPA45" s="124"/>
      <c r="LPB45"/>
      <c r="LPC45" s="124"/>
      <c r="LPD45"/>
      <c r="LPE45" s="124"/>
      <c r="LPF45"/>
      <c r="LPG45" s="124"/>
      <c r="LPH45"/>
      <c r="LPI45" s="124"/>
      <c r="LPJ45"/>
      <c r="LPK45" s="124"/>
      <c r="LPL45"/>
      <c r="LPM45" s="124"/>
      <c r="LPN45"/>
      <c r="LPO45" s="124"/>
      <c r="LPP45"/>
      <c r="LPQ45" s="124"/>
      <c r="LPR45"/>
      <c r="LPS45" s="124"/>
      <c r="LPT45"/>
      <c r="LPU45" s="124"/>
      <c r="LPV45"/>
      <c r="LPW45" s="124"/>
      <c r="LPX45"/>
      <c r="LPY45" s="124"/>
      <c r="LPZ45"/>
      <c r="LQA45" s="124"/>
      <c r="LQB45"/>
      <c r="LQC45" s="124"/>
      <c r="LQD45"/>
      <c r="LQE45" s="124"/>
      <c r="LQF45"/>
      <c r="LQG45" s="124"/>
      <c r="LQH45"/>
      <c r="LQI45" s="124"/>
      <c r="LQJ45"/>
      <c r="LQK45" s="124"/>
      <c r="LQL45"/>
      <c r="LQM45" s="124"/>
      <c r="LQN45"/>
      <c r="LQO45" s="124"/>
      <c r="LQP45"/>
      <c r="LQQ45" s="124"/>
      <c r="LQR45"/>
      <c r="LQS45" s="124"/>
      <c r="LQT45"/>
      <c r="LQU45" s="124"/>
      <c r="LQV45"/>
      <c r="LQW45" s="124"/>
      <c r="LQX45"/>
      <c r="LQY45" s="124"/>
      <c r="LQZ45"/>
      <c r="LRA45" s="124"/>
      <c r="LRB45"/>
      <c r="LRC45" s="124"/>
      <c r="LRD45"/>
      <c r="LRE45" s="124"/>
      <c r="LRF45"/>
      <c r="LRG45" s="124"/>
      <c r="LRH45"/>
      <c r="LRI45" s="124"/>
      <c r="LRJ45"/>
      <c r="LRK45" s="124"/>
      <c r="LRL45"/>
      <c r="LRM45" s="124"/>
      <c r="LRN45"/>
      <c r="LRO45" s="124"/>
      <c r="LRP45"/>
      <c r="LRQ45" s="124"/>
      <c r="LRR45"/>
      <c r="LRS45" s="124"/>
      <c r="LRT45"/>
      <c r="LRU45" s="124"/>
      <c r="LRV45"/>
      <c r="LRW45" s="124"/>
      <c r="LRX45"/>
      <c r="LRY45" s="124"/>
      <c r="LRZ45"/>
      <c r="LSA45" s="124"/>
      <c r="LSB45"/>
      <c r="LSC45" s="124"/>
      <c r="LSD45"/>
      <c r="LSE45" s="124"/>
      <c r="LSF45"/>
      <c r="LSG45" s="124"/>
      <c r="LSH45"/>
      <c r="LSI45" s="124"/>
      <c r="LSJ45"/>
      <c r="LSK45" s="124"/>
      <c r="LSL45"/>
      <c r="LSM45" s="124"/>
      <c r="LSN45"/>
      <c r="LSO45" s="124"/>
      <c r="LSP45"/>
      <c r="LSQ45" s="124"/>
      <c r="LSR45"/>
      <c r="LSS45" s="124"/>
      <c r="LST45"/>
      <c r="LSU45" s="124"/>
      <c r="LSV45"/>
      <c r="LSW45" s="124"/>
      <c r="LSX45"/>
      <c r="LSY45" s="124"/>
      <c r="LSZ45"/>
      <c r="LTA45" s="124"/>
      <c r="LTB45"/>
      <c r="LTC45" s="124"/>
      <c r="LTD45"/>
      <c r="LTE45" s="124"/>
      <c r="LTF45"/>
      <c r="LTG45" s="124"/>
      <c r="LTH45"/>
      <c r="LTI45" s="124"/>
      <c r="LTJ45"/>
      <c r="LTK45" s="124"/>
      <c r="LTL45"/>
      <c r="LTM45" s="124"/>
      <c r="LTN45"/>
      <c r="LTO45" s="124"/>
      <c r="LTP45"/>
      <c r="LTQ45" s="124"/>
      <c r="LTR45"/>
      <c r="LTS45" s="124"/>
      <c r="LTT45"/>
      <c r="LTU45" s="124"/>
      <c r="LTV45"/>
      <c r="LTW45" s="124"/>
      <c r="LTX45"/>
      <c r="LTY45" s="124"/>
      <c r="LTZ45"/>
      <c r="LUA45" s="124"/>
      <c r="LUB45"/>
      <c r="LUC45" s="124"/>
      <c r="LUD45"/>
      <c r="LUE45" s="124"/>
      <c r="LUF45"/>
      <c r="LUG45" s="124"/>
      <c r="LUH45"/>
      <c r="LUI45" s="124"/>
      <c r="LUJ45"/>
      <c r="LUK45" s="124"/>
      <c r="LUL45"/>
      <c r="LUM45" s="124"/>
      <c r="LUN45"/>
      <c r="LUO45" s="124"/>
      <c r="LUP45"/>
      <c r="LUQ45" s="124"/>
      <c r="LUR45"/>
      <c r="LUS45" s="124"/>
      <c r="LUT45"/>
      <c r="LUU45" s="124"/>
      <c r="LUV45"/>
      <c r="LUW45" s="124"/>
      <c r="LUX45"/>
      <c r="LUY45" s="124"/>
      <c r="LUZ45"/>
      <c r="LVA45" s="124"/>
      <c r="LVB45"/>
      <c r="LVC45" s="124"/>
      <c r="LVD45"/>
      <c r="LVE45" s="124"/>
      <c r="LVF45"/>
      <c r="LVG45" s="124"/>
      <c r="LVH45"/>
      <c r="LVI45" s="124"/>
      <c r="LVJ45"/>
      <c r="LVK45" s="124"/>
      <c r="LVL45"/>
      <c r="LVM45" s="124"/>
      <c r="LVN45"/>
      <c r="LVO45" s="124"/>
      <c r="LVP45"/>
      <c r="LVQ45" s="124"/>
      <c r="LVR45"/>
      <c r="LVS45" s="124"/>
      <c r="LVT45"/>
      <c r="LVU45" s="124"/>
      <c r="LVV45"/>
      <c r="LVW45" s="124"/>
      <c r="LVX45"/>
      <c r="LVY45" s="124"/>
      <c r="LVZ45"/>
      <c r="LWA45" s="124"/>
      <c r="LWB45"/>
      <c r="LWC45" s="124"/>
      <c r="LWD45"/>
      <c r="LWE45" s="124"/>
      <c r="LWF45"/>
      <c r="LWG45" s="124"/>
      <c r="LWH45"/>
      <c r="LWI45" s="124"/>
      <c r="LWJ45"/>
      <c r="LWK45" s="124"/>
      <c r="LWL45"/>
      <c r="LWM45" s="124"/>
      <c r="LWN45"/>
      <c r="LWO45" s="124"/>
      <c r="LWP45"/>
      <c r="LWQ45" s="124"/>
      <c r="LWR45"/>
      <c r="LWS45" s="124"/>
      <c r="LWT45"/>
      <c r="LWU45" s="124"/>
      <c r="LWV45"/>
      <c r="LWW45" s="124"/>
      <c r="LWX45"/>
      <c r="LWY45" s="124"/>
      <c r="LWZ45"/>
      <c r="LXA45" s="124"/>
      <c r="LXB45"/>
      <c r="LXC45" s="124"/>
      <c r="LXD45"/>
      <c r="LXE45" s="124"/>
      <c r="LXF45"/>
      <c r="LXG45" s="124"/>
      <c r="LXH45"/>
      <c r="LXI45" s="124"/>
      <c r="LXJ45"/>
      <c r="LXK45" s="124"/>
      <c r="LXL45"/>
      <c r="LXM45" s="124"/>
      <c r="LXN45"/>
      <c r="LXO45" s="124"/>
      <c r="LXP45"/>
      <c r="LXQ45" s="124"/>
      <c r="LXR45"/>
      <c r="LXS45" s="124"/>
      <c r="LXT45"/>
      <c r="LXU45" s="124"/>
      <c r="LXV45"/>
      <c r="LXW45" s="124"/>
      <c r="LXX45"/>
      <c r="LXY45" s="124"/>
      <c r="LXZ45"/>
      <c r="LYA45" s="124"/>
      <c r="LYB45"/>
      <c r="LYC45" s="124"/>
      <c r="LYD45"/>
      <c r="LYE45" s="124"/>
      <c r="LYF45"/>
      <c r="LYG45" s="124"/>
      <c r="LYH45"/>
      <c r="LYI45" s="124"/>
      <c r="LYJ45"/>
      <c r="LYK45" s="124"/>
      <c r="LYL45"/>
      <c r="LYM45" s="124"/>
      <c r="LYN45"/>
      <c r="LYO45" s="124"/>
      <c r="LYP45"/>
      <c r="LYQ45" s="124"/>
      <c r="LYR45"/>
      <c r="LYS45" s="124"/>
      <c r="LYT45"/>
      <c r="LYU45" s="124"/>
      <c r="LYV45"/>
      <c r="LYW45" s="124"/>
      <c r="LYX45"/>
      <c r="LYY45" s="124"/>
      <c r="LYZ45"/>
      <c r="LZA45" s="124"/>
      <c r="LZB45"/>
      <c r="LZC45" s="124"/>
      <c r="LZD45"/>
      <c r="LZE45" s="124"/>
      <c r="LZF45"/>
      <c r="LZG45" s="124"/>
      <c r="LZH45"/>
      <c r="LZI45" s="124"/>
      <c r="LZJ45"/>
      <c r="LZK45" s="124"/>
      <c r="LZL45"/>
      <c r="LZM45" s="124"/>
      <c r="LZN45"/>
      <c r="LZO45" s="124"/>
      <c r="LZP45"/>
      <c r="LZQ45" s="124"/>
      <c r="LZR45"/>
      <c r="LZS45" s="124"/>
      <c r="LZT45"/>
      <c r="LZU45" s="124"/>
      <c r="LZV45"/>
      <c r="LZW45" s="124"/>
      <c r="LZX45"/>
      <c r="LZY45" s="124"/>
      <c r="LZZ45"/>
      <c r="MAA45" s="124"/>
      <c r="MAB45"/>
      <c r="MAC45" s="124"/>
      <c r="MAD45"/>
      <c r="MAE45" s="124"/>
      <c r="MAF45"/>
      <c r="MAG45" s="124"/>
      <c r="MAH45"/>
      <c r="MAI45" s="124"/>
      <c r="MAJ45"/>
      <c r="MAK45" s="124"/>
      <c r="MAL45"/>
      <c r="MAM45" s="124"/>
      <c r="MAN45"/>
      <c r="MAO45" s="124"/>
      <c r="MAP45"/>
      <c r="MAQ45" s="124"/>
      <c r="MAR45"/>
      <c r="MAS45" s="124"/>
      <c r="MAT45"/>
      <c r="MAU45" s="124"/>
      <c r="MAV45"/>
      <c r="MAW45" s="124"/>
      <c r="MAX45"/>
      <c r="MAY45" s="124"/>
      <c r="MAZ45"/>
      <c r="MBA45" s="124"/>
      <c r="MBB45"/>
      <c r="MBC45" s="124"/>
      <c r="MBD45"/>
      <c r="MBE45" s="124"/>
      <c r="MBF45"/>
      <c r="MBG45" s="124"/>
      <c r="MBH45"/>
      <c r="MBI45" s="124"/>
      <c r="MBJ45"/>
      <c r="MBK45" s="124"/>
      <c r="MBL45"/>
      <c r="MBM45" s="124"/>
      <c r="MBN45"/>
      <c r="MBO45" s="124"/>
      <c r="MBP45"/>
      <c r="MBQ45" s="124"/>
      <c r="MBR45"/>
      <c r="MBS45" s="124"/>
      <c r="MBT45"/>
      <c r="MBU45" s="124"/>
      <c r="MBV45"/>
      <c r="MBW45" s="124"/>
      <c r="MBX45"/>
      <c r="MBY45" s="124"/>
      <c r="MBZ45"/>
      <c r="MCA45" s="124"/>
      <c r="MCB45"/>
      <c r="MCC45" s="124"/>
      <c r="MCD45"/>
      <c r="MCE45" s="124"/>
      <c r="MCF45"/>
      <c r="MCG45" s="124"/>
      <c r="MCH45"/>
      <c r="MCI45" s="124"/>
      <c r="MCJ45"/>
      <c r="MCK45" s="124"/>
      <c r="MCL45"/>
      <c r="MCM45" s="124"/>
      <c r="MCN45"/>
      <c r="MCO45" s="124"/>
      <c r="MCP45"/>
      <c r="MCQ45" s="124"/>
      <c r="MCR45"/>
      <c r="MCS45" s="124"/>
      <c r="MCT45"/>
      <c r="MCU45" s="124"/>
      <c r="MCV45"/>
      <c r="MCW45" s="124"/>
      <c r="MCX45"/>
      <c r="MCY45" s="124"/>
      <c r="MCZ45"/>
      <c r="MDA45" s="124"/>
      <c r="MDB45"/>
      <c r="MDC45" s="124"/>
      <c r="MDD45"/>
      <c r="MDE45" s="124"/>
      <c r="MDF45"/>
      <c r="MDG45" s="124"/>
      <c r="MDH45"/>
      <c r="MDI45" s="124"/>
      <c r="MDJ45"/>
      <c r="MDK45" s="124"/>
      <c r="MDL45"/>
      <c r="MDM45" s="124"/>
      <c r="MDN45"/>
      <c r="MDO45" s="124"/>
      <c r="MDP45"/>
      <c r="MDQ45" s="124"/>
      <c r="MDR45"/>
      <c r="MDS45" s="124"/>
      <c r="MDT45"/>
      <c r="MDU45" s="124"/>
      <c r="MDV45"/>
      <c r="MDW45" s="124"/>
      <c r="MDX45"/>
      <c r="MDY45" s="124"/>
      <c r="MDZ45"/>
      <c r="MEA45" s="124"/>
      <c r="MEB45"/>
      <c r="MEC45" s="124"/>
      <c r="MED45"/>
      <c r="MEE45" s="124"/>
      <c r="MEF45"/>
      <c r="MEG45" s="124"/>
      <c r="MEH45"/>
      <c r="MEI45" s="124"/>
      <c r="MEJ45"/>
      <c r="MEK45" s="124"/>
      <c r="MEL45"/>
      <c r="MEM45" s="124"/>
      <c r="MEN45"/>
      <c r="MEO45" s="124"/>
      <c r="MEP45"/>
      <c r="MEQ45" s="124"/>
      <c r="MER45"/>
      <c r="MES45" s="124"/>
      <c r="MET45"/>
      <c r="MEU45" s="124"/>
      <c r="MEV45"/>
      <c r="MEW45" s="124"/>
      <c r="MEX45"/>
      <c r="MEY45" s="124"/>
      <c r="MEZ45"/>
      <c r="MFA45" s="124"/>
      <c r="MFB45"/>
      <c r="MFC45" s="124"/>
      <c r="MFD45"/>
      <c r="MFE45" s="124"/>
      <c r="MFF45"/>
      <c r="MFG45" s="124"/>
      <c r="MFH45"/>
      <c r="MFI45" s="124"/>
      <c r="MFJ45"/>
      <c r="MFK45" s="124"/>
      <c r="MFL45"/>
      <c r="MFM45" s="124"/>
      <c r="MFN45"/>
      <c r="MFO45" s="124"/>
      <c r="MFP45"/>
      <c r="MFQ45" s="124"/>
      <c r="MFR45"/>
      <c r="MFS45" s="124"/>
      <c r="MFT45"/>
      <c r="MFU45" s="124"/>
      <c r="MFV45"/>
      <c r="MFW45" s="124"/>
      <c r="MFX45"/>
      <c r="MFY45" s="124"/>
      <c r="MFZ45"/>
      <c r="MGA45" s="124"/>
      <c r="MGB45"/>
      <c r="MGC45" s="124"/>
      <c r="MGD45"/>
      <c r="MGE45" s="124"/>
      <c r="MGF45"/>
      <c r="MGG45" s="124"/>
      <c r="MGH45"/>
      <c r="MGI45" s="124"/>
      <c r="MGJ45"/>
      <c r="MGK45" s="124"/>
      <c r="MGL45"/>
      <c r="MGM45" s="124"/>
      <c r="MGN45"/>
      <c r="MGO45" s="124"/>
      <c r="MGP45"/>
      <c r="MGQ45" s="124"/>
      <c r="MGR45"/>
      <c r="MGS45" s="124"/>
      <c r="MGT45"/>
      <c r="MGU45" s="124"/>
      <c r="MGV45"/>
      <c r="MGW45" s="124"/>
      <c r="MGX45"/>
      <c r="MGY45" s="124"/>
      <c r="MGZ45"/>
      <c r="MHA45" s="124"/>
      <c r="MHB45"/>
      <c r="MHC45" s="124"/>
      <c r="MHD45"/>
      <c r="MHE45" s="124"/>
      <c r="MHF45"/>
      <c r="MHG45" s="124"/>
      <c r="MHH45"/>
      <c r="MHI45" s="124"/>
      <c r="MHJ45"/>
      <c r="MHK45" s="124"/>
      <c r="MHL45"/>
      <c r="MHM45" s="124"/>
      <c r="MHN45"/>
      <c r="MHO45" s="124"/>
      <c r="MHP45"/>
      <c r="MHQ45" s="124"/>
      <c r="MHR45"/>
      <c r="MHS45" s="124"/>
      <c r="MHT45"/>
      <c r="MHU45" s="124"/>
      <c r="MHV45"/>
      <c r="MHW45" s="124"/>
      <c r="MHX45"/>
      <c r="MHY45" s="124"/>
      <c r="MHZ45"/>
      <c r="MIA45" s="124"/>
      <c r="MIB45"/>
      <c r="MIC45" s="124"/>
      <c r="MID45"/>
      <c r="MIE45" s="124"/>
      <c r="MIF45"/>
      <c r="MIG45" s="124"/>
      <c r="MIH45"/>
      <c r="MII45" s="124"/>
      <c r="MIJ45"/>
      <c r="MIK45" s="124"/>
      <c r="MIL45"/>
      <c r="MIM45" s="124"/>
      <c r="MIN45"/>
      <c r="MIO45" s="124"/>
      <c r="MIP45"/>
      <c r="MIQ45" s="124"/>
      <c r="MIR45"/>
      <c r="MIS45" s="124"/>
      <c r="MIT45"/>
      <c r="MIU45" s="124"/>
      <c r="MIV45"/>
      <c r="MIW45" s="124"/>
      <c r="MIX45"/>
      <c r="MIY45" s="124"/>
      <c r="MIZ45"/>
      <c r="MJA45" s="124"/>
      <c r="MJB45"/>
      <c r="MJC45" s="124"/>
      <c r="MJD45"/>
      <c r="MJE45" s="124"/>
      <c r="MJF45"/>
      <c r="MJG45" s="124"/>
      <c r="MJH45"/>
      <c r="MJI45" s="124"/>
      <c r="MJJ45"/>
      <c r="MJK45" s="124"/>
      <c r="MJL45"/>
      <c r="MJM45" s="124"/>
      <c r="MJN45"/>
      <c r="MJO45" s="124"/>
      <c r="MJP45"/>
      <c r="MJQ45" s="124"/>
      <c r="MJR45"/>
      <c r="MJS45" s="124"/>
      <c r="MJT45"/>
      <c r="MJU45" s="124"/>
      <c r="MJV45"/>
      <c r="MJW45" s="124"/>
      <c r="MJX45"/>
      <c r="MJY45" s="124"/>
      <c r="MJZ45"/>
      <c r="MKA45" s="124"/>
      <c r="MKB45"/>
      <c r="MKC45" s="124"/>
      <c r="MKD45"/>
      <c r="MKE45" s="124"/>
      <c r="MKF45"/>
      <c r="MKG45" s="124"/>
      <c r="MKH45"/>
      <c r="MKI45" s="124"/>
      <c r="MKJ45"/>
      <c r="MKK45" s="124"/>
      <c r="MKL45"/>
      <c r="MKM45" s="124"/>
      <c r="MKN45"/>
      <c r="MKO45" s="124"/>
      <c r="MKP45"/>
      <c r="MKQ45" s="124"/>
      <c r="MKR45"/>
      <c r="MKS45" s="124"/>
      <c r="MKT45"/>
      <c r="MKU45" s="124"/>
      <c r="MKV45"/>
      <c r="MKW45" s="124"/>
      <c r="MKX45"/>
      <c r="MKY45" s="124"/>
      <c r="MKZ45"/>
      <c r="MLA45" s="124"/>
      <c r="MLB45"/>
      <c r="MLC45" s="124"/>
      <c r="MLD45"/>
      <c r="MLE45" s="124"/>
      <c r="MLF45"/>
      <c r="MLG45" s="124"/>
      <c r="MLH45"/>
      <c r="MLI45" s="124"/>
      <c r="MLJ45"/>
      <c r="MLK45" s="124"/>
      <c r="MLL45"/>
      <c r="MLM45" s="124"/>
      <c r="MLN45"/>
      <c r="MLO45" s="124"/>
      <c r="MLP45"/>
      <c r="MLQ45" s="124"/>
      <c r="MLR45"/>
      <c r="MLS45" s="124"/>
      <c r="MLT45"/>
      <c r="MLU45" s="124"/>
      <c r="MLV45"/>
      <c r="MLW45" s="124"/>
      <c r="MLX45"/>
      <c r="MLY45" s="124"/>
      <c r="MLZ45"/>
      <c r="MMA45" s="124"/>
      <c r="MMB45"/>
      <c r="MMC45" s="124"/>
      <c r="MMD45"/>
      <c r="MME45" s="124"/>
      <c r="MMF45"/>
      <c r="MMG45" s="124"/>
      <c r="MMH45"/>
      <c r="MMI45" s="124"/>
      <c r="MMJ45"/>
      <c r="MMK45" s="124"/>
      <c r="MML45"/>
      <c r="MMM45" s="124"/>
      <c r="MMN45"/>
      <c r="MMO45" s="124"/>
      <c r="MMP45"/>
      <c r="MMQ45" s="124"/>
      <c r="MMR45"/>
      <c r="MMS45" s="124"/>
      <c r="MMT45"/>
      <c r="MMU45" s="124"/>
      <c r="MMV45"/>
      <c r="MMW45" s="124"/>
      <c r="MMX45"/>
      <c r="MMY45" s="124"/>
      <c r="MMZ45"/>
      <c r="MNA45" s="124"/>
      <c r="MNB45"/>
      <c r="MNC45" s="124"/>
      <c r="MND45"/>
      <c r="MNE45" s="124"/>
      <c r="MNF45"/>
      <c r="MNG45" s="124"/>
      <c r="MNH45"/>
      <c r="MNI45" s="124"/>
      <c r="MNJ45"/>
      <c r="MNK45" s="124"/>
      <c r="MNL45"/>
      <c r="MNM45" s="124"/>
      <c r="MNN45"/>
      <c r="MNO45" s="124"/>
      <c r="MNP45"/>
      <c r="MNQ45" s="124"/>
      <c r="MNR45"/>
      <c r="MNS45" s="124"/>
      <c r="MNT45"/>
      <c r="MNU45" s="124"/>
      <c r="MNV45"/>
      <c r="MNW45" s="124"/>
      <c r="MNX45"/>
      <c r="MNY45" s="124"/>
      <c r="MNZ45"/>
      <c r="MOA45" s="124"/>
      <c r="MOB45"/>
      <c r="MOC45" s="124"/>
      <c r="MOD45"/>
      <c r="MOE45" s="124"/>
      <c r="MOF45"/>
      <c r="MOG45" s="124"/>
      <c r="MOH45"/>
      <c r="MOI45" s="124"/>
      <c r="MOJ45"/>
      <c r="MOK45" s="124"/>
      <c r="MOL45"/>
      <c r="MOM45" s="124"/>
      <c r="MON45"/>
      <c r="MOO45" s="124"/>
      <c r="MOP45"/>
      <c r="MOQ45" s="124"/>
      <c r="MOR45"/>
      <c r="MOS45" s="124"/>
      <c r="MOT45"/>
      <c r="MOU45" s="124"/>
      <c r="MOV45"/>
      <c r="MOW45" s="124"/>
      <c r="MOX45"/>
      <c r="MOY45" s="124"/>
      <c r="MOZ45"/>
      <c r="MPA45" s="124"/>
      <c r="MPB45"/>
      <c r="MPC45" s="124"/>
      <c r="MPD45"/>
      <c r="MPE45" s="124"/>
      <c r="MPF45"/>
      <c r="MPG45" s="124"/>
      <c r="MPH45"/>
      <c r="MPI45" s="124"/>
      <c r="MPJ45"/>
      <c r="MPK45" s="124"/>
      <c r="MPL45"/>
      <c r="MPM45" s="124"/>
      <c r="MPN45"/>
      <c r="MPO45" s="124"/>
      <c r="MPP45"/>
      <c r="MPQ45" s="124"/>
      <c r="MPR45"/>
      <c r="MPS45" s="124"/>
      <c r="MPT45"/>
      <c r="MPU45" s="124"/>
      <c r="MPV45"/>
      <c r="MPW45" s="124"/>
      <c r="MPX45"/>
      <c r="MPY45" s="124"/>
      <c r="MPZ45"/>
      <c r="MQA45" s="124"/>
      <c r="MQB45"/>
      <c r="MQC45" s="124"/>
      <c r="MQD45"/>
      <c r="MQE45" s="124"/>
      <c r="MQF45"/>
      <c r="MQG45" s="124"/>
      <c r="MQH45"/>
      <c r="MQI45" s="124"/>
      <c r="MQJ45"/>
      <c r="MQK45" s="124"/>
      <c r="MQL45"/>
      <c r="MQM45" s="124"/>
      <c r="MQN45"/>
      <c r="MQO45" s="124"/>
      <c r="MQP45"/>
      <c r="MQQ45" s="124"/>
      <c r="MQR45"/>
      <c r="MQS45" s="124"/>
      <c r="MQT45"/>
      <c r="MQU45" s="124"/>
      <c r="MQV45"/>
      <c r="MQW45" s="124"/>
      <c r="MQX45"/>
      <c r="MQY45" s="124"/>
      <c r="MQZ45"/>
      <c r="MRA45" s="124"/>
      <c r="MRB45"/>
      <c r="MRC45" s="124"/>
      <c r="MRD45"/>
      <c r="MRE45" s="124"/>
      <c r="MRF45"/>
      <c r="MRG45" s="124"/>
      <c r="MRH45"/>
      <c r="MRI45" s="124"/>
      <c r="MRJ45"/>
      <c r="MRK45" s="124"/>
      <c r="MRL45"/>
      <c r="MRM45" s="124"/>
      <c r="MRN45"/>
      <c r="MRO45" s="124"/>
      <c r="MRP45"/>
      <c r="MRQ45" s="124"/>
      <c r="MRR45"/>
      <c r="MRS45" s="124"/>
      <c r="MRT45"/>
      <c r="MRU45" s="124"/>
      <c r="MRV45"/>
      <c r="MRW45" s="124"/>
      <c r="MRX45"/>
      <c r="MRY45" s="124"/>
      <c r="MRZ45"/>
      <c r="MSA45" s="124"/>
      <c r="MSB45"/>
      <c r="MSC45" s="124"/>
      <c r="MSD45"/>
      <c r="MSE45" s="124"/>
      <c r="MSF45"/>
      <c r="MSG45" s="124"/>
      <c r="MSH45"/>
      <c r="MSI45" s="124"/>
      <c r="MSJ45"/>
      <c r="MSK45" s="124"/>
      <c r="MSL45"/>
      <c r="MSM45" s="124"/>
      <c r="MSN45"/>
      <c r="MSO45" s="124"/>
      <c r="MSP45"/>
      <c r="MSQ45" s="124"/>
      <c r="MSR45"/>
      <c r="MSS45" s="124"/>
      <c r="MST45"/>
      <c r="MSU45" s="124"/>
      <c r="MSV45"/>
      <c r="MSW45" s="124"/>
      <c r="MSX45"/>
      <c r="MSY45" s="124"/>
      <c r="MSZ45"/>
      <c r="MTA45" s="124"/>
      <c r="MTB45"/>
      <c r="MTC45" s="124"/>
      <c r="MTD45"/>
      <c r="MTE45" s="124"/>
      <c r="MTF45"/>
      <c r="MTG45" s="124"/>
      <c r="MTH45"/>
      <c r="MTI45" s="124"/>
      <c r="MTJ45"/>
      <c r="MTK45" s="124"/>
      <c r="MTL45"/>
      <c r="MTM45" s="124"/>
      <c r="MTN45"/>
      <c r="MTO45" s="124"/>
      <c r="MTP45"/>
      <c r="MTQ45" s="124"/>
      <c r="MTR45"/>
      <c r="MTS45" s="124"/>
      <c r="MTT45"/>
      <c r="MTU45" s="124"/>
      <c r="MTV45"/>
      <c r="MTW45" s="124"/>
      <c r="MTX45"/>
      <c r="MTY45" s="124"/>
      <c r="MTZ45"/>
      <c r="MUA45" s="124"/>
      <c r="MUB45"/>
      <c r="MUC45" s="124"/>
      <c r="MUD45"/>
      <c r="MUE45" s="124"/>
      <c r="MUF45"/>
      <c r="MUG45" s="124"/>
      <c r="MUH45"/>
      <c r="MUI45" s="124"/>
      <c r="MUJ45"/>
      <c r="MUK45" s="124"/>
      <c r="MUL45"/>
      <c r="MUM45" s="124"/>
      <c r="MUN45"/>
      <c r="MUO45" s="124"/>
      <c r="MUP45"/>
      <c r="MUQ45" s="124"/>
      <c r="MUR45"/>
      <c r="MUS45" s="124"/>
      <c r="MUT45"/>
      <c r="MUU45" s="124"/>
      <c r="MUV45"/>
      <c r="MUW45" s="124"/>
      <c r="MUX45"/>
      <c r="MUY45" s="124"/>
      <c r="MUZ45"/>
      <c r="MVA45" s="124"/>
      <c r="MVB45"/>
      <c r="MVC45" s="124"/>
      <c r="MVD45"/>
      <c r="MVE45" s="124"/>
      <c r="MVF45"/>
      <c r="MVG45" s="124"/>
      <c r="MVH45"/>
      <c r="MVI45" s="124"/>
      <c r="MVJ45"/>
      <c r="MVK45" s="124"/>
      <c r="MVL45"/>
      <c r="MVM45" s="124"/>
      <c r="MVN45"/>
      <c r="MVO45" s="124"/>
      <c r="MVP45"/>
      <c r="MVQ45" s="124"/>
      <c r="MVR45"/>
      <c r="MVS45" s="124"/>
      <c r="MVT45"/>
      <c r="MVU45" s="124"/>
      <c r="MVV45"/>
      <c r="MVW45" s="124"/>
      <c r="MVX45"/>
      <c r="MVY45" s="124"/>
      <c r="MVZ45"/>
      <c r="MWA45" s="124"/>
      <c r="MWB45"/>
      <c r="MWC45" s="124"/>
      <c r="MWD45"/>
      <c r="MWE45" s="124"/>
      <c r="MWF45"/>
      <c r="MWG45" s="124"/>
      <c r="MWH45"/>
      <c r="MWI45" s="124"/>
      <c r="MWJ45"/>
      <c r="MWK45" s="124"/>
      <c r="MWL45"/>
      <c r="MWM45" s="124"/>
      <c r="MWN45"/>
      <c r="MWO45" s="124"/>
      <c r="MWP45"/>
      <c r="MWQ45" s="124"/>
      <c r="MWR45"/>
      <c r="MWS45" s="124"/>
      <c r="MWT45"/>
      <c r="MWU45" s="124"/>
      <c r="MWV45"/>
      <c r="MWW45" s="124"/>
      <c r="MWX45"/>
      <c r="MWY45" s="124"/>
      <c r="MWZ45"/>
      <c r="MXA45" s="124"/>
      <c r="MXB45"/>
      <c r="MXC45" s="124"/>
      <c r="MXD45"/>
      <c r="MXE45" s="124"/>
      <c r="MXF45"/>
      <c r="MXG45" s="124"/>
      <c r="MXH45"/>
      <c r="MXI45" s="124"/>
      <c r="MXJ45"/>
      <c r="MXK45" s="124"/>
      <c r="MXL45"/>
      <c r="MXM45" s="124"/>
      <c r="MXN45"/>
      <c r="MXO45" s="124"/>
      <c r="MXP45"/>
      <c r="MXQ45" s="124"/>
      <c r="MXR45"/>
      <c r="MXS45" s="124"/>
      <c r="MXT45"/>
      <c r="MXU45" s="124"/>
      <c r="MXV45"/>
      <c r="MXW45" s="124"/>
      <c r="MXX45"/>
      <c r="MXY45" s="124"/>
      <c r="MXZ45"/>
      <c r="MYA45" s="124"/>
      <c r="MYB45"/>
      <c r="MYC45" s="124"/>
      <c r="MYD45"/>
      <c r="MYE45" s="124"/>
      <c r="MYF45"/>
      <c r="MYG45" s="124"/>
      <c r="MYH45"/>
      <c r="MYI45" s="124"/>
      <c r="MYJ45"/>
      <c r="MYK45" s="124"/>
      <c r="MYL45"/>
      <c r="MYM45" s="124"/>
      <c r="MYN45"/>
      <c r="MYO45" s="124"/>
      <c r="MYP45"/>
      <c r="MYQ45" s="124"/>
      <c r="MYR45"/>
      <c r="MYS45" s="124"/>
      <c r="MYT45"/>
      <c r="MYU45" s="124"/>
      <c r="MYV45"/>
      <c r="MYW45" s="124"/>
      <c r="MYX45"/>
      <c r="MYY45" s="124"/>
      <c r="MYZ45"/>
      <c r="MZA45" s="124"/>
      <c r="MZB45"/>
      <c r="MZC45" s="124"/>
      <c r="MZD45"/>
      <c r="MZE45" s="124"/>
      <c r="MZF45"/>
      <c r="MZG45" s="124"/>
      <c r="MZH45"/>
      <c r="MZI45" s="124"/>
      <c r="MZJ45"/>
      <c r="MZK45" s="124"/>
      <c r="MZL45"/>
      <c r="MZM45" s="124"/>
      <c r="MZN45"/>
      <c r="MZO45" s="124"/>
      <c r="MZP45"/>
      <c r="MZQ45" s="124"/>
      <c r="MZR45"/>
      <c r="MZS45" s="124"/>
      <c r="MZT45"/>
      <c r="MZU45" s="124"/>
      <c r="MZV45"/>
      <c r="MZW45" s="124"/>
      <c r="MZX45"/>
      <c r="MZY45" s="124"/>
      <c r="MZZ45"/>
      <c r="NAA45" s="124"/>
      <c r="NAB45"/>
      <c r="NAC45" s="124"/>
      <c r="NAD45"/>
      <c r="NAE45" s="124"/>
      <c r="NAF45"/>
      <c r="NAG45" s="124"/>
      <c r="NAH45"/>
      <c r="NAI45" s="124"/>
      <c r="NAJ45"/>
      <c r="NAK45" s="124"/>
      <c r="NAL45"/>
      <c r="NAM45" s="124"/>
      <c r="NAN45"/>
      <c r="NAO45" s="124"/>
      <c r="NAP45"/>
      <c r="NAQ45" s="124"/>
      <c r="NAR45"/>
      <c r="NAS45" s="124"/>
      <c r="NAT45"/>
      <c r="NAU45" s="124"/>
      <c r="NAV45"/>
      <c r="NAW45" s="124"/>
      <c r="NAX45"/>
      <c r="NAY45" s="124"/>
      <c r="NAZ45"/>
      <c r="NBA45" s="124"/>
      <c r="NBB45"/>
      <c r="NBC45" s="124"/>
      <c r="NBD45"/>
      <c r="NBE45" s="124"/>
      <c r="NBF45"/>
      <c r="NBG45" s="124"/>
      <c r="NBH45"/>
      <c r="NBI45" s="124"/>
      <c r="NBJ45"/>
      <c r="NBK45" s="124"/>
      <c r="NBL45"/>
      <c r="NBM45" s="124"/>
      <c r="NBN45"/>
      <c r="NBO45" s="124"/>
      <c r="NBP45"/>
      <c r="NBQ45" s="124"/>
      <c r="NBR45"/>
      <c r="NBS45" s="124"/>
      <c r="NBT45"/>
      <c r="NBU45" s="124"/>
      <c r="NBV45"/>
      <c r="NBW45" s="124"/>
      <c r="NBX45"/>
      <c r="NBY45" s="124"/>
      <c r="NBZ45"/>
      <c r="NCA45" s="124"/>
      <c r="NCB45"/>
      <c r="NCC45" s="124"/>
      <c r="NCD45"/>
      <c r="NCE45" s="124"/>
      <c r="NCF45"/>
      <c r="NCG45" s="124"/>
      <c r="NCH45"/>
      <c r="NCI45" s="124"/>
      <c r="NCJ45"/>
      <c r="NCK45" s="124"/>
      <c r="NCL45"/>
      <c r="NCM45" s="124"/>
      <c r="NCN45"/>
      <c r="NCO45" s="124"/>
      <c r="NCP45"/>
      <c r="NCQ45" s="124"/>
      <c r="NCR45"/>
      <c r="NCS45" s="124"/>
      <c r="NCT45"/>
      <c r="NCU45" s="124"/>
      <c r="NCV45"/>
      <c r="NCW45" s="124"/>
      <c r="NCX45"/>
      <c r="NCY45" s="124"/>
      <c r="NCZ45"/>
      <c r="NDA45" s="124"/>
      <c r="NDB45"/>
      <c r="NDC45" s="124"/>
      <c r="NDD45"/>
      <c r="NDE45" s="124"/>
      <c r="NDF45"/>
      <c r="NDG45" s="124"/>
      <c r="NDH45"/>
      <c r="NDI45" s="124"/>
      <c r="NDJ45"/>
      <c r="NDK45" s="124"/>
      <c r="NDL45"/>
      <c r="NDM45" s="124"/>
      <c r="NDN45"/>
      <c r="NDO45" s="124"/>
      <c r="NDP45"/>
      <c r="NDQ45" s="124"/>
      <c r="NDR45"/>
      <c r="NDS45" s="124"/>
      <c r="NDT45"/>
      <c r="NDU45" s="124"/>
      <c r="NDV45"/>
      <c r="NDW45" s="124"/>
      <c r="NDX45"/>
      <c r="NDY45" s="124"/>
      <c r="NDZ45"/>
      <c r="NEA45" s="124"/>
      <c r="NEB45"/>
      <c r="NEC45" s="124"/>
      <c r="NED45"/>
      <c r="NEE45" s="124"/>
      <c r="NEF45"/>
      <c r="NEG45" s="124"/>
      <c r="NEH45"/>
      <c r="NEI45" s="124"/>
      <c r="NEJ45"/>
      <c r="NEK45" s="124"/>
      <c r="NEL45"/>
      <c r="NEM45" s="124"/>
      <c r="NEN45"/>
      <c r="NEO45" s="124"/>
      <c r="NEP45"/>
      <c r="NEQ45" s="124"/>
      <c r="NER45"/>
      <c r="NES45" s="124"/>
      <c r="NET45"/>
      <c r="NEU45" s="124"/>
      <c r="NEV45"/>
      <c r="NEW45" s="124"/>
      <c r="NEX45"/>
      <c r="NEY45" s="124"/>
      <c r="NEZ45"/>
      <c r="NFA45" s="124"/>
      <c r="NFB45"/>
      <c r="NFC45" s="124"/>
      <c r="NFD45"/>
      <c r="NFE45" s="124"/>
      <c r="NFF45"/>
      <c r="NFG45" s="124"/>
      <c r="NFH45"/>
      <c r="NFI45" s="124"/>
      <c r="NFJ45"/>
      <c r="NFK45" s="124"/>
      <c r="NFL45"/>
      <c r="NFM45" s="124"/>
      <c r="NFN45"/>
      <c r="NFO45" s="124"/>
      <c r="NFP45"/>
      <c r="NFQ45" s="124"/>
      <c r="NFR45"/>
      <c r="NFS45" s="124"/>
      <c r="NFT45"/>
      <c r="NFU45" s="124"/>
      <c r="NFV45"/>
      <c r="NFW45" s="124"/>
      <c r="NFX45"/>
      <c r="NFY45" s="124"/>
      <c r="NFZ45"/>
      <c r="NGA45" s="124"/>
      <c r="NGB45"/>
      <c r="NGC45" s="124"/>
      <c r="NGD45"/>
      <c r="NGE45" s="124"/>
      <c r="NGF45"/>
      <c r="NGG45" s="124"/>
      <c r="NGH45"/>
      <c r="NGI45" s="124"/>
      <c r="NGJ45"/>
      <c r="NGK45" s="124"/>
      <c r="NGL45"/>
      <c r="NGM45" s="124"/>
      <c r="NGN45"/>
      <c r="NGO45" s="124"/>
      <c r="NGP45"/>
      <c r="NGQ45" s="124"/>
      <c r="NGR45"/>
      <c r="NGS45" s="124"/>
      <c r="NGT45"/>
      <c r="NGU45" s="124"/>
      <c r="NGV45"/>
      <c r="NGW45" s="124"/>
      <c r="NGX45"/>
      <c r="NGY45" s="124"/>
      <c r="NGZ45"/>
      <c r="NHA45" s="124"/>
      <c r="NHB45"/>
      <c r="NHC45" s="124"/>
      <c r="NHD45"/>
      <c r="NHE45" s="124"/>
      <c r="NHF45"/>
      <c r="NHG45" s="124"/>
      <c r="NHH45"/>
      <c r="NHI45" s="124"/>
      <c r="NHJ45"/>
      <c r="NHK45" s="124"/>
      <c r="NHL45"/>
      <c r="NHM45" s="124"/>
      <c r="NHN45"/>
      <c r="NHO45" s="124"/>
      <c r="NHP45"/>
      <c r="NHQ45" s="124"/>
      <c r="NHR45"/>
      <c r="NHS45" s="124"/>
      <c r="NHT45"/>
      <c r="NHU45" s="124"/>
      <c r="NHV45"/>
      <c r="NHW45" s="124"/>
      <c r="NHX45"/>
      <c r="NHY45" s="124"/>
      <c r="NHZ45"/>
      <c r="NIA45" s="124"/>
      <c r="NIB45"/>
      <c r="NIC45" s="124"/>
      <c r="NID45"/>
      <c r="NIE45" s="124"/>
      <c r="NIF45"/>
      <c r="NIG45" s="124"/>
      <c r="NIH45"/>
      <c r="NII45" s="124"/>
      <c r="NIJ45"/>
      <c r="NIK45" s="124"/>
      <c r="NIL45"/>
      <c r="NIM45" s="124"/>
      <c r="NIN45"/>
      <c r="NIO45" s="124"/>
      <c r="NIP45"/>
      <c r="NIQ45" s="124"/>
      <c r="NIR45"/>
      <c r="NIS45" s="124"/>
      <c r="NIT45"/>
      <c r="NIU45" s="124"/>
      <c r="NIV45"/>
      <c r="NIW45" s="124"/>
      <c r="NIX45"/>
      <c r="NIY45" s="124"/>
      <c r="NIZ45"/>
      <c r="NJA45" s="124"/>
      <c r="NJB45"/>
      <c r="NJC45" s="124"/>
      <c r="NJD45"/>
      <c r="NJE45" s="124"/>
      <c r="NJF45"/>
      <c r="NJG45" s="124"/>
      <c r="NJH45"/>
      <c r="NJI45" s="124"/>
      <c r="NJJ45"/>
      <c r="NJK45" s="124"/>
      <c r="NJL45"/>
      <c r="NJM45" s="124"/>
      <c r="NJN45"/>
      <c r="NJO45" s="124"/>
      <c r="NJP45"/>
      <c r="NJQ45" s="124"/>
      <c r="NJR45"/>
      <c r="NJS45" s="124"/>
      <c r="NJT45"/>
      <c r="NJU45" s="124"/>
      <c r="NJV45"/>
      <c r="NJW45" s="124"/>
      <c r="NJX45"/>
      <c r="NJY45" s="124"/>
      <c r="NJZ45"/>
      <c r="NKA45" s="124"/>
      <c r="NKB45"/>
      <c r="NKC45" s="124"/>
      <c r="NKD45"/>
      <c r="NKE45" s="124"/>
      <c r="NKF45"/>
      <c r="NKG45" s="124"/>
      <c r="NKH45"/>
      <c r="NKI45" s="124"/>
      <c r="NKJ45"/>
      <c r="NKK45" s="124"/>
      <c r="NKL45"/>
      <c r="NKM45" s="124"/>
      <c r="NKN45"/>
      <c r="NKO45" s="124"/>
      <c r="NKP45"/>
      <c r="NKQ45" s="124"/>
      <c r="NKR45"/>
      <c r="NKS45" s="124"/>
      <c r="NKT45"/>
      <c r="NKU45" s="124"/>
      <c r="NKV45"/>
      <c r="NKW45" s="124"/>
      <c r="NKX45"/>
      <c r="NKY45" s="124"/>
      <c r="NKZ45"/>
      <c r="NLA45" s="124"/>
      <c r="NLB45"/>
      <c r="NLC45" s="124"/>
      <c r="NLD45"/>
      <c r="NLE45" s="124"/>
      <c r="NLF45"/>
      <c r="NLG45" s="124"/>
      <c r="NLH45"/>
      <c r="NLI45" s="124"/>
      <c r="NLJ45"/>
      <c r="NLK45" s="124"/>
      <c r="NLL45"/>
      <c r="NLM45" s="124"/>
      <c r="NLN45"/>
      <c r="NLO45" s="124"/>
      <c r="NLP45"/>
      <c r="NLQ45" s="124"/>
      <c r="NLR45"/>
      <c r="NLS45" s="124"/>
      <c r="NLT45"/>
      <c r="NLU45" s="124"/>
      <c r="NLV45"/>
      <c r="NLW45" s="124"/>
      <c r="NLX45"/>
      <c r="NLY45" s="124"/>
      <c r="NLZ45"/>
      <c r="NMA45" s="124"/>
      <c r="NMB45"/>
      <c r="NMC45" s="124"/>
      <c r="NMD45"/>
      <c r="NME45" s="124"/>
      <c r="NMF45"/>
      <c r="NMG45" s="124"/>
      <c r="NMH45"/>
      <c r="NMI45" s="124"/>
      <c r="NMJ45"/>
      <c r="NMK45" s="124"/>
      <c r="NML45"/>
      <c r="NMM45" s="124"/>
      <c r="NMN45"/>
      <c r="NMO45" s="124"/>
      <c r="NMP45"/>
      <c r="NMQ45" s="124"/>
      <c r="NMR45"/>
      <c r="NMS45" s="124"/>
      <c r="NMT45"/>
      <c r="NMU45" s="124"/>
      <c r="NMV45"/>
      <c r="NMW45" s="124"/>
      <c r="NMX45"/>
      <c r="NMY45" s="124"/>
      <c r="NMZ45"/>
      <c r="NNA45" s="124"/>
      <c r="NNB45"/>
      <c r="NNC45" s="124"/>
      <c r="NND45"/>
      <c r="NNE45" s="124"/>
      <c r="NNF45"/>
      <c r="NNG45" s="124"/>
      <c r="NNH45"/>
      <c r="NNI45" s="124"/>
      <c r="NNJ45"/>
      <c r="NNK45" s="124"/>
      <c r="NNL45"/>
      <c r="NNM45" s="124"/>
      <c r="NNN45"/>
      <c r="NNO45" s="124"/>
      <c r="NNP45"/>
      <c r="NNQ45" s="124"/>
      <c r="NNR45"/>
      <c r="NNS45" s="124"/>
      <c r="NNT45"/>
      <c r="NNU45" s="124"/>
      <c r="NNV45"/>
      <c r="NNW45" s="124"/>
      <c r="NNX45"/>
      <c r="NNY45" s="124"/>
      <c r="NNZ45"/>
      <c r="NOA45" s="124"/>
      <c r="NOB45"/>
      <c r="NOC45" s="124"/>
      <c r="NOD45"/>
      <c r="NOE45" s="124"/>
      <c r="NOF45"/>
      <c r="NOG45" s="124"/>
      <c r="NOH45"/>
      <c r="NOI45" s="124"/>
      <c r="NOJ45"/>
      <c r="NOK45" s="124"/>
      <c r="NOL45"/>
      <c r="NOM45" s="124"/>
      <c r="NON45"/>
      <c r="NOO45" s="124"/>
      <c r="NOP45"/>
      <c r="NOQ45" s="124"/>
      <c r="NOR45"/>
      <c r="NOS45" s="124"/>
      <c r="NOT45"/>
      <c r="NOU45" s="124"/>
      <c r="NOV45"/>
      <c r="NOW45" s="124"/>
      <c r="NOX45"/>
      <c r="NOY45" s="124"/>
      <c r="NOZ45"/>
      <c r="NPA45" s="124"/>
      <c r="NPB45"/>
      <c r="NPC45" s="124"/>
      <c r="NPD45"/>
      <c r="NPE45" s="124"/>
      <c r="NPF45"/>
      <c r="NPG45" s="124"/>
      <c r="NPH45"/>
      <c r="NPI45" s="124"/>
      <c r="NPJ45"/>
      <c r="NPK45" s="124"/>
      <c r="NPL45"/>
      <c r="NPM45" s="124"/>
      <c r="NPN45"/>
      <c r="NPO45" s="124"/>
      <c r="NPP45"/>
      <c r="NPQ45" s="124"/>
      <c r="NPR45"/>
      <c r="NPS45" s="124"/>
      <c r="NPT45"/>
      <c r="NPU45" s="124"/>
      <c r="NPV45"/>
      <c r="NPW45" s="124"/>
      <c r="NPX45"/>
      <c r="NPY45" s="124"/>
      <c r="NPZ45"/>
      <c r="NQA45" s="124"/>
      <c r="NQB45"/>
      <c r="NQC45" s="124"/>
      <c r="NQD45"/>
      <c r="NQE45" s="124"/>
      <c r="NQF45"/>
      <c r="NQG45" s="124"/>
      <c r="NQH45"/>
      <c r="NQI45" s="124"/>
      <c r="NQJ45"/>
      <c r="NQK45" s="124"/>
      <c r="NQL45"/>
      <c r="NQM45" s="124"/>
      <c r="NQN45"/>
      <c r="NQO45" s="124"/>
      <c r="NQP45"/>
      <c r="NQQ45" s="124"/>
      <c r="NQR45"/>
      <c r="NQS45" s="124"/>
      <c r="NQT45"/>
      <c r="NQU45" s="124"/>
      <c r="NQV45"/>
      <c r="NQW45" s="124"/>
      <c r="NQX45"/>
      <c r="NQY45" s="124"/>
      <c r="NQZ45"/>
      <c r="NRA45" s="124"/>
      <c r="NRB45"/>
      <c r="NRC45" s="124"/>
      <c r="NRD45"/>
      <c r="NRE45" s="124"/>
      <c r="NRF45"/>
      <c r="NRG45" s="124"/>
      <c r="NRH45"/>
      <c r="NRI45" s="124"/>
      <c r="NRJ45"/>
      <c r="NRK45" s="124"/>
      <c r="NRL45"/>
      <c r="NRM45" s="124"/>
      <c r="NRN45"/>
      <c r="NRO45" s="124"/>
      <c r="NRP45"/>
      <c r="NRQ45" s="124"/>
      <c r="NRR45"/>
      <c r="NRS45" s="124"/>
      <c r="NRT45"/>
      <c r="NRU45" s="124"/>
      <c r="NRV45"/>
      <c r="NRW45" s="124"/>
      <c r="NRX45"/>
      <c r="NRY45" s="124"/>
      <c r="NRZ45"/>
      <c r="NSA45" s="124"/>
      <c r="NSB45"/>
      <c r="NSC45" s="124"/>
      <c r="NSD45"/>
      <c r="NSE45" s="124"/>
      <c r="NSF45"/>
      <c r="NSG45" s="124"/>
      <c r="NSH45"/>
      <c r="NSI45" s="124"/>
      <c r="NSJ45"/>
      <c r="NSK45" s="124"/>
      <c r="NSL45"/>
      <c r="NSM45" s="124"/>
      <c r="NSN45"/>
      <c r="NSO45" s="124"/>
      <c r="NSP45"/>
      <c r="NSQ45" s="124"/>
      <c r="NSR45"/>
      <c r="NSS45" s="124"/>
      <c r="NST45"/>
      <c r="NSU45" s="124"/>
      <c r="NSV45"/>
      <c r="NSW45" s="124"/>
      <c r="NSX45"/>
      <c r="NSY45" s="124"/>
      <c r="NSZ45"/>
      <c r="NTA45" s="124"/>
      <c r="NTB45"/>
      <c r="NTC45" s="124"/>
      <c r="NTD45"/>
      <c r="NTE45" s="124"/>
      <c r="NTF45"/>
      <c r="NTG45" s="124"/>
      <c r="NTH45"/>
      <c r="NTI45" s="124"/>
      <c r="NTJ45"/>
      <c r="NTK45" s="124"/>
      <c r="NTL45"/>
      <c r="NTM45" s="124"/>
      <c r="NTN45"/>
      <c r="NTO45" s="124"/>
      <c r="NTP45"/>
      <c r="NTQ45" s="124"/>
      <c r="NTR45"/>
      <c r="NTS45" s="124"/>
      <c r="NTT45"/>
      <c r="NTU45" s="124"/>
      <c r="NTV45"/>
      <c r="NTW45" s="124"/>
      <c r="NTX45"/>
      <c r="NTY45" s="124"/>
      <c r="NTZ45"/>
      <c r="NUA45" s="124"/>
      <c r="NUB45"/>
      <c r="NUC45" s="124"/>
      <c r="NUD45"/>
      <c r="NUE45" s="124"/>
      <c r="NUF45"/>
      <c r="NUG45" s="124"/>
      <c r="NUH45"/>
      <c r="NUI45" s="124"/>
      <c r="NUJ45"/>
      <c r="NUK45" s="124"/>
      <c r="NUL45"/>
      <c r="NUM45" s="124"/>
      <c r="NUN45"/>
      <c r="NUO45" s="124"/>
      <c r="NUP45"/>
      <c r="NUQ45" s="124"/>
      <c r="NUR45"/>
      <c r="NUS45" s="124"/>
      <c r="NUT45"/>
      <c r="NUU45" s="124"/>
      <c r="NUV45"/>
      <c r="NUW45" s="124"/>
      <c r="NUX45"/>
      <c r="NUY45" s="124"/>
      <c r="NUZ45"/>
      <c r="NVA45" s="124"/>
      <c r="NVB45"/>
      <c r="NVC45" s="124"/>
      <c r="NVD45"/>
      <c r="NVE45" s="124"/>
      <c r="NVF45"/>
      <c r="NVG45" s="124"/>
      <c r="NVH45"/>
      <c r="NVI45" s="124"/>
      <c r="NVJ45"/>
      <c r="NVK45" s="124"/>
      <c r="NVL45"/>
      <c r="NVM45" s="124"/>
      <c r="NVN45"/>
      <c r="NVO45" s="124"/>
      <c r="NVP45"/>
      <c r="NVQ45" s="124"/>
      <c r="NVR45"/>
      <c r="NVS45" s="124"/>
      <c r="NVT45"/>
      <c r="NVU45" s="124"/>
      <c r="NVV45"/>
      <c r="NVW45" s="124"/>
      <c r="NVX45"/>
      <c r="NVY45" s="124"/>
      <c r="NVZ45"/>
      <c r="NWA45" s="124"/>
      <c r="NWB45"/>
      <c r="NWC45" s="124"/>
      <c r="NWD45"/>
      <c r="NWE45" s="124"/>
      <c r="NWF45"/>
      <c r="NWG45" s="124"/>
      <c r="NWH45"/>
      <c r="NWI45" s="124"/>
      <c r="NWJ45"/>
      <c r="NWK45" s="124"/>
      <c r="NWL45"/>
      <c r="NWM45" s="124"/>
      <c r="NWN45"/>
      <c r="NWO45" s="124"/>
      <c r="NWP45"/>
      <c r="NWQ45" s="124"/>
      <c r="NWR45"/>
      <c r="NWS45" s="124"/>
      <c r="NWT45"/>
      <c r="NWU45" s="124"/>
      <c r="NWV45"/>
      <c r="NWW45" s="124"/>
      <c r="NWX45"/>
      <c r="NWY45" s="124"/>
      <c r="NWZ45"/>
      <c r="NXA45" s="124"/>
      <c r="NXB45"/>
      <c r="NXC45" s="124"/>
      <c r="NXD45"/>
      <c r="NXE45" s="124"/>
      <c r="NXF45"/>
      <c r="NXG45" s="124"/>
      <c r="NXH45"/>
      <c r="NXI45" s="124"/>
      <c r="NXJ45"/>
      <c r="NXK45" s="124"/>
      <c r="NXL45"/>
      <c r="NXM45" s="124"/>
      <c r="NXN45"/>
      <c r="NXO45" s="124"/>
      <c r="NXP45"/>
      <c r="NXQ45" s="124"/>
      <c r="NXR45"/>
      <c r="NXS45" s="124"/>
      <c r="NXT45"/>
      <c r="NXU45" s="124"/>
      <c r="NXV45"/>
      <c r="NXW45" s="124"/>
      <c r="NXX45"/>
      <c r="NXY45" s="124"/>
      <c r="NXZ45"/>
      <c r="NYA45" s="124"/>
      <c r="NYB45"/>
      <c r="NYC45" s="124"/>
      <c r="NYD45"/>
      <c r="NYE45" s="124"/>
      <c r="NYF45"/>
      <c r="NYG45" s="124"/>
      <c r="NYH45"/>
      <c r="NYI45" s="124"/>
      <c r="NYJ45"/>
      <c r="NYK45" s="124"/>
      <c r="NYL45"/>
      <c r="NYM45" s="124"/>
      <c r="NYN45"/>
      <c r="NYO45" s="124"/>
      <c r="NYP45"/>
      <c r="NYQ45" s="124"/>
      <c r="NYR45"/>
      <c r="NYS45" s="124"/>
      <c r="NYT45"/>
      <c r="NYU45" s="124"/>
      <c r="NYV45"/>
      <c r="NYW45" s="124"/>
      <c r="NYX45"/>
      <c r="NYY45" s="124"/>
      <c r="NYZ45"/>
      <c r="NZA45" s="124"/>
      <c r="NZB45"/>
      <c r="NZC45" s="124"/>
      <c r="NZD45"/>
      <c r="NZE45" s="124"/>
      <c r="NZF45"/>
      <c r="NZG45" s="124"/>
      <c r="NZH45"/>
      <c r="NZI45" s="124"/>
      <c r="NZJ45"/>
      <c r="NZK45" s="124"/>
      <c r="NZL45"/>
      <c r="NZM45" s="124"/>
      <c r="NZN45"/>
      <c r="NZO45" s="124"/>
      <c r="NZP45"/>
      <c r="NZQ45" s="124"/>
      <c r="NZR45"/>
      <c r="NZS45" s="124"/>
      <c r="NZT45"/>
      <c r="NZU45" s="124"/>
      <c r="NZV45"/>
      <c r="NZW45" s="124"/>
      <c r="NZX45"/>
      <c r="NZY45" s="124"/>
      <c r="NZZ45"/>
      <c r="OAA45" s="124"/>
      <c r="OAB45"/>
      <c r="OAC45" s="124"/>
      <c r="OAD45"/>
      <c r="OAE45" s="124"/>
      <c r="OAF45"/>
      <c r="OAG45" s="124"/>
      <c r="OAH45"/>
      <c r="OAI45" s="124"/>
      <c r="OAJ45"/>
      <c r="OAK45" s="124"/>
      <c r="OAL45"/>
      <c r="OAM45" s="124"/>
      <c r="OAN45"/>
      <c r="OAO45" s="124"/>
      <c r="OAP45"/>
      <c r="OAQ45" s="124"/>
      <c r="OAR45"/>
      <c r="OAS45" s="124"/>
      <c r="OAT45"/>
      <c r="OAU45" s="124"/>
      <c r="OAV45"/>
      <c r="OAW45" s="124"/>
      <c r="OAX45"/>
      <c r="OAY45" s="124"/>
      <c r="OAZ45"/>
      <c r="OBA45" s="124"/>
      <c r="OBB45"/>
      <c r="OBC45" s="124"/>
      <c r="OBD45"/>
      <c r="OBE45" s="124"/>
      <c r="OBF45"/>
      <c r="OBG45" s="124"/>
      <c r="OBH45"/>
      <c r="OBI45" s="124"/>
      <c r="OBJ45"/>
      <c r="OBK45" s="124"/>
      <c r="OBL45"/>
      <c r="OBM45" s="124"/>
      <c r="OBN45"/>
      <c r="OBO45" s="124"/>
      <c r="OBP45"/>
      <c r="OBQ45" s="124"/>
      <c r="OBR45"/>
      <c r="OBS45" s="124"/>
      <c r="OBT45"/>
      <c r="OBU45" s="124"/>
      <c r="OBV45"/>
      <c r="OBW45" s="124"/>
      <c r="OBX45"/>
      <c r="OBY45" s="124"/>
      <c r="OBZ45"/>
      <c r="OCA45" s="124"/>
      <c r="OCB45"/>
      <c r="OCC45" s="124"/>
      <c r="OCD45"/>
      <c r="OCE45" s="124"/>
      <c r="OCF45"/>
      <c r="OCG45" s="124"/>
      <c r="OCH45"/>
      <c r="OCI45" s="124"/>
      <c r="OCJ45"/>
      <c r="OCK45" s="124"/>
      <c r="OCL45"/>
      <c r="OCM45" s="124"/>
      <c r="OCN45"/>
      <c r="OCO45" s="124"/>
      <c r="OCP45"/>
      <c r="OCQ45" s="124"/>
      <c r="OCR45"/>
      <c r="OCS45" s="124"/>
      <c r="OCT45"/>
      <c r="OCU45" s="124"/>
      <c r="OCV45"/>
      <c r="OCW45" s="124"/>
      <c r="OCX45"/>
      <c r="OCY45" s="124"/>
      <c r="OCZ45"/>
      <c r="ODA45" s="124"/>
      <c r="ODB45"/>
      <c r="ODC45" s="124"/>
      <c r="ODD45"/>
      <c r="ODE45" s="124"/>
      <c r="ODF45"/>
      <c r="ODG45" s="124"/>
      <c r="ODH45"/>
      <c r="ODI45" s="124"/>
      <c r="ODJ45"/>
      <c r="ODK45" s="124"/>
      <c r="ODL45"/>
      <c r="ODM45" s="124"/>
      <c r="ODN45"/>
      <c r="ODO45" s="124"/>
      <c r="ODP45"/>
      <c r="ODQ45" s="124"/>
      <c r="ODR45"/>
      <c r="ODS45" s="124"/>
      <c r="ODT45"/>
      <c r="ODU45" s="124"/>
      <c r="ODV45"/>
      <c r="ODW45" s="124"/>
      <c r="ODX45"/>
      <c r="ODY45" s="124"/>
      <c r="ODZ45"/>
      <c r="OEA45" s="124"/>
      <c r="OEB45"/>
      <c r="OEC45" s="124"/>
      <c r="OED45"/>
      <c r="OEE45" s="124"/>
      <c r="OEF45"/>
      <c r="OEG45" s="124"/>
      <c r="OEH45"/>
      <c r="OEI45" s="124"/>
      <c r="OEJ45"/>
      <c r="OEK45" s="124"/>
      <c r="OEL45"/>
      <c r="OEM45" s="124"/>
      <c r="OEN45"/>
      <c r="OEO45" s="124"/>
      <c r="OEP45"/>
      <c r="OEQ45" s="124"/>
      <c r="OER45"/>
      <c r="OES45" s="124"/>
      <c r="OET45"/>
      <c r="OEU45" s="124"/>
      <c r="OEV45"/>
      <c r="OEW45" s="124"/>
      <c r="OEX45"/>
      <c r="OEY45" s="124"/>
      <c r="OEZ45"/>
      <c r="OFA45" s="124"/>
      <c r="OFB45"/>
      <c r="OFC45" s="124"/>
      <c r="OFD45"/>
      <c r="OFE45" s="124"/>
      <c r="OFF45"/>
      <c r="OFG45" s="124"/>
      <c r="OFH45"/>
      <c r="OFI45" s="124"/>
      <c r="OFJ45"/>
      <c r="OFK45" s="124"/>
      <c r="OFL45"/>
      <c r="OFM45" s="124"/>
      <c r="OFN45"/>
      <c r="OFO45" s="124"/>
      <c r="OFP45"/>
      <c r="OFQ45" s="124"/>
      <c r="OFR45"/>
      <c r="OFS45" s="124"/>
      <c r="OFT45"/>
      <c r="OFU45" s="124"/>
      <c r="OFV45"/>
      <c r="OFW45" s="124"/>
      <c r="OFX45"/>
      <c r="OFY45" s="124"/>
      <c r="OFZ45"/>
      <c r="OGA45" s="124"/>
      <c r="OGB45"/>
      <c r="OGC45" s="124"/>
      <c r="OGD45"/>
      <c r="OGE45" s="124"/>
      <c r="OGF45"/>
      <c r="OGG45" s="124"/>
      <c r="OGH45"/>
      <c r="OGI45" s="124"/>
      <c r="OGJ45"/>
      <c r="OGK45" s="124"/>
      <c r="OGL45"/>
      <c r="OGM45" s="124"/>
      <c r="OGN45"/>
      <c r="OGO45" s="124"/>
      <c r="OGP45"/>
      <c r="OGQ45" s="124"/>
      <c r="OGR45"/>
      <c r="OGS45" s="124"/>
      <c r="OGT45"/>
      <c r="OGU45" s="124"/>
      <c r="OGV45"/>
      <c r="OGW45" s="124"/>
      <c r="OGX45"/>
      <c r="OGY45" s="124"/>
      <c r="OGZ45"/>
      <c r="OHA45" s="124"/>
      <c r="OHB45"/>
      <c r="OHC45" s="124"/>
      <c r="OHD45"/>
      <c r="OHE45" s="124"/>
      <c r="OHF45"/>
      <c r="OHG45" s="124"/>
      <c r="OHH45"/>
      <c r="OHI45" s="124"/>
      <c r="OHJ45"/>
      <c r="OHK45" s="124"/>
      <c r="OHL45"/>
      <c r="OHM45" s="124"/>
      <c r="OHN45"/>
      <c r="OHO45" s="124"/>
      <c r="OHP45"/>
      <c r="OHQ45" s="124"/>
      <c r="OHR45"/>
      <c r="OHS45" s="124"/>
      <c r="OHT45"/>
      <c r="OHU45" s="124"/>
      <c r="OHV45"/>
      <c r="OHW45" s="124"/>
      <c r="OHX45"/>
      <c r="OHY45" s="124"/>
      <c r="OHZ45"/>
      <c r="OIA45" s="124"/>
      <c r="OIB45"/>
      <c r="OIC45" s="124"/>
      <c r="OID45"/>
      <c r="OIE45" s="124"/>
      <c r="OIF45"/>
      <c r="OIG45" s="124"/>
      <c r="OIH45"/>
      <c r="OII45" s="124"/>
      <c r="OIJ45"/>
      <c r="OIK45" s="124"/>
      <c r="OIL45"/>
      <c r="OIM45" s="124"/>
      <c r="OIN45"/>
      <c r="OIO45" s="124"/>
      <c r="OIP45"/>
      <c r="OIQ45" s="124"/>
      <c r="OIR45"/>
      <c r="OIS45" s="124"/>
      <c r="OIT45"/>
      <c r="OIU45" s="124"/>
      <c r="OIV45"/>
      <c r="OIW45" s="124"/>
      <c r="OIX45"/>
      <c r="OIY45" s="124"/>
      <c r="OIZ45"/>
      <c r="OJA45" s="124"/>
      <c r="OJB45"/>
      <c r="OJC45" s="124"/>
      <c r="OJD45"/>
      <c r="OJE45" s="124"/>
      <c r="OJF45"/>
      <c r="OJG45" s="124"/>
      <c r="OJH45"/>
      <c r="OJI45" s="124"/>
      <c r="OJJ45"/>
      <c r="OJK45" s="124"/>
      <c r="OJL45"/>
      <c r="OJM45" s="124"/>
      <c r="OJN45"/>
      <c r="OJO45" s="124"/>
      <c r="OJP45"/>
      <c r="OJQ45" s="124"/>
      <c r="OJR45"/>
      <c r="OJS45" s="124"/>
      <c r="OJT45"/>
      <c r="OJU45" s="124"/>
      <c r="OJV45"/>
      <c r="OJW45" s="124"/>
      <c r="OJX45"/>
      <c r="OJY45" s="124"/>
      <c r="OJZ45"/>
      <c r="OKA45" s="124"/>
      <c r="OKB45"/>
      <c r="OKC45" s="124"/>
      <c r="OKD45"/>
      <c r="OKE45" s="124"/>
      <c r="OKF45"/>
      <c r="OKG45" s="124"/>
      <c r="OKH45"/>
      <c r="OKI45" s="124"/>
      <c r="OKJ45"/>
      <c r="OKK45" s="124"/>
      <c r="OKL45"/>
      <c r="OKM45" s="124"/>
      <c r="OKN45"/>
      <c r="OKO45" s="124"/>
      <c r="OKP45"/>
      <c r="OKQ45" s="124"/>
      <c r="OKR45"/>
      <c r="OKS45" s="124"/>
      <c r="OKT45"/>
      <c r="OKU45" s="124"/>
      <c r="OKV45"/>
      <c r="OKW45" s="124"/>
      <c r="OKX45"/>
      <c r="OKY45" s="124"/>
      <c r="OKZ45"/>
      <c r="OLA45" s="124"/>
      <c r="OLB45"/>
      <c r="OLC45" s="124"/>
      <c r="OLD45"/>
      <c r="OLE45" s="124"/>
      <c r="OLF45"/>
      <c r="OLG45" s="124"/>
      <c r="OLH45"/>
      <c r="OLI45" s="124"/>
      <c r="OLJ45"/>
      <c r="OLK45" s="124"/>
      <c r="OLL45"/>
      <c r="OLM45" s="124"/>
      <c r="OLN45"/>
      <c r="OLO45" s="124"/>
      <c r="OLP45"/>
      <c r="OLQ45" s="124"/>
      <c r="OLR45"/>
      <c r="OLS45" s="124"/>
      <c r="OLT45"/>
      <c r="OLU45" s="124"/>
      <c r="OLV45"/>
      <c r="OLW45" s="124"/>
      <c r="OLX45"/>
      <c r="OLY45" s="124"/>
      <c r="OLZ45"/>
      <c r="OMA45" s="124"/>
      <c r="OMB45"/>
      <c r="OMC45" s="124"/>
      <c r="OMD45"/>
      <c r="OME45" s="124"/>
      <c r="OMF45"/>
      <c r="OMG45" s="124"/>
      <c r="OMH45"/>
      <c r="OMI45" s="124"/>
      <c r="OMJ45"/>
      <c r="OMK45" s="124"/>
      <c r="OML45"/>
      <c r="OMM45" s="124"/>
      <c r="OMN45"/>
      <c r="OMO45" s="124"/>
      <c r="OMP45"/>
      <c r="OMQ45" s="124"/>
      <c r="OMR45"/>
      <c r="OMS45" s="124"/>
      <c r="OMT45"/>
      <c r="OMU45" s="124"/>
      <c r="OMV45"/>
      <c r="OMW45" s="124"/>
      <c r="OMX45"/>
      <c r="OMY45" s="124"/>
      <c r="OMZ45"/>
      <c r="ONA45" s="124"/>
      <c r="ONB45"/>
      <c r="ONC45" s="124"/>
      <c r="OND45"/>
      <c r="ONE45" s="124"/>
      <c r="ONF45"/>
      <c r="ONG45" s="124"/>
      <c r="ONH45"/>
      <c r="ONI45" s="124"/>
      <c r="ONJ45"/>
      <c r="ONK45" s="124"/>
      <c r="ONL45"/>
      <c r="ONM45" s="124"/>
      <c r="ONN45"/>
      <c r="ONO45" s="124"/>
      <c r="ONP45"/>
      <c r="ONQ45" s="124"/>
      <c r="ONR45"/>
      <c r="ONS45" s="124"/>
      <c r="ONT45"/>
      <c r="ONU45" s="124"/>
      <c r="ONV45"/>
      <c r="ONW45" s="124"/>
      <c r="ONX45"/>
      <c r="ONY45" s="124"/>
      <c r="ONZ45"/>
      <c r="OOA45" s="124"/>
      <c r="OOB45"/>
      <c r="OOC45" s="124"/>
      <c r="OOD45"/>
      <c r="OOE45" s="124"/>
      <c r="OOF45"/>
      <c r="OOG45" s="124"/>
      <c r="OOH45"/>
      <c r="OOI45" s="124"/>
      <c r="OOJ45"/>
      <c r="OOK45" s="124"/>
      <c r="OOL45"/>
      <c r="OOM45" s="124"/>
      <c r="OON45"/>
      <c r="OOO45" s="124"/>
      <c r="OOP45"/>
      <c r="OOQ45" s="124"/>
      <c r="OOR45"/>
      <c r="OOS45" s="124"/>
      <c r="OOT45"/>
      <c r="OOU45" s="124"/>
      <c r="OOV45"/>
      <c r="OOW45" s="124"/>
      <c r="OOX45"/>
      <c r="OOY45" s="124"/>
      <c r="OOZ45"/>
      <c r="OPA45" s="124"/>
      <c r="OPB45"/>
      <c r="OPC45" s="124"/>
      <c r="OPD45"/>
      <c r="OPE45" s="124"/>
      <c r="OPF45"/>
      <c r="OPG45" s="124"/>
      <c r="OPH45"/>
      <c r="OPI45" s="124"/>
      <c r="OPJ45"/>
      <c r="OPK45" s="124"/>
      <c r="OPL45"/>
      <c r="OPM45" s="124"/>
      <c r="OPN45"/>
      <c r="OPO45" s="124"/>
      <c r="OPP45"/>
      <c r="OPQ45" s="124"/>
      <c r="OPR45"/>
      <c r="OPS45" s="124"/>
      <c r="OPT45"/>
      <c r="OPU45" s="124"/>
      <c r="OPV45"/>
      <c r="OPW45" s="124"/>
      <c r="OPX45"/>
      <c r="OPY45" s="124"/>
      <c r="OPZ45"/>
      <c r="OQA45" s="124"/>
      <c r="OQB45"/>
      <c r="OQC45" s="124"/>
      <c r="OQD45"/>
      <c r="OQE45" s="124"/>
      <c r="OQF45"/>
      <c r="OQG45" s="124"/>
      <c r="OQH45"/>
      <c r="OQI45" s="124"/>
      <c r="OQJ45"/>
      <c r="OQK45" s="124"/>
      <c r="OQL45"/>
      <c r="OQM45" s="124"/>
      <c r="OQN45"/>
      <c r="OQO45" s="124"/>
      <c r="OQP45"/>
      <c r="OQQ45" s="124"/>
      <c r="OQR45"/>
      <c r="OQS45" s="124"/>
      <c r="OQT45"/>
      <c r="OQU45" s="124"/>
      <c r="OQV45"/>
      <c r="OQW45" s="124"/>
      <c r="OQX45"/>
      <c r="OQY45" s="124"/>
      <c r="OQZ45"/>
      <c r="ORA45" s="124"/>
      <c r="ORB45"/>
      <c r="ORC45" s="124"/>
      <c r="ORD45"/>
      <c r="ORE45" s="124"/>
      <c r="ORF45"/>
      <c r="ORG45" s="124"/>
      <c r="ORH45"/>
      <c r="ORI45" s="124"/>
      <c r="ORJ45"/>
      <c r="ORK45" s="124"/>
      <c r="ORL45"/>
      <c r="ORM45" s="124"/>
      <c r="ORN45"/>
      <c r="ORO45" s="124"/>
      <c r="ORP45"/>
      <c r="ORQ45" s="124"/>
      <c r="ORR45"/>
      <c r="ORS45" s="124"/>
      <c r="ORT45"/>
      <c r="ORU45" s="124"/>
      <c r="ORV45"/>
      <c r="ORW45" s="124"/>
      <c r="ORX45"/>
      <c r="ORY45" s="124"/>
      <c r="ORZ45"/>
      <c r="OSA45" s="124"/>
      <c r="OSB45"/>
      <c r="OSC45" s="124"/>
      <c r="OSD45"/>
      <c r="OSE45" s="124"/>
      <c r="OSF45"/>
      <c r="OSG45" s="124"/>
      <c r="OSH45"/>
      <c r="OSI45" s="124"/>
      <c r="OSJ45"/>
      <c r="OSK45" s="124"/>
      <c r="OSL45"/>
      <c r="OSM45" s="124"/>
      <c r="OSN45"/>
      <c r="OSO45" s="124"/>
      <c r="OSP45"/>
      <c r="OSQ45" s="124"/>
      <c r="OSR45"/>
      <c r="OSS45" s="124"/>
      <c r="OST45"/>
      <c r="OSU45" s="124"/>
      <c r="OSV45"/>
      <c r="OSW45" s="124"/>
      <c r="OSX45"/>
      <c r="OSY45" s="124"/>
      <c r="OSZ45"/>
      <c r="OTA45" s="124"/>
      <c r="OTB45"/>
      <c r="OTC45" s="124"/>
      <c r="OTD45"/>
      <c r="OTE45" s="124"/>
      <c r="OTF45"/>
      <c r="OTG45" s="124"/>
      <c r="OTH45"/>
      <c r="OTI45" s="124"/>
      <c r="OTJ45"/>
      <c r="OTK45" s="124"/>
      <c r="OTL45"/>
      <c r="OTM45" s="124"/>
      <c r="OTN45"/>
      <c r="OTO45" s="124"/>
      <c r="OTP45"/>
      <c r="OTQ45" s="124"/>
      <c r="OTR45"/>
      <c r="OTS45" s="124"/>
      <c r="OTT45"/>
      <c r="OTU45" s="124"/>
      <c r="OTV45"/>
      <c r="OTW45" s="124"/>
      <c r="OTX45"/>
      <c r="OTY45" s="124"/>
      <c r="OTZ45"/>
      <c r="OUA45" s="124"/>
      <c r="OUB45"/>
      <c r="OUC45" s="124"/>
      <c r="OUD45"/>
      <c r="OUE45" s="124"/>
      <c r="OUF45"/>
      <c r="OUG45" s="124"/>
      <c r="OUH45"/>
      <c r="OUI45" s="124"/>
      <c r="OUJ45"/>
      <c r="OUK45" s="124"/>
      <c r="OUL45"/>
      <c r="OUM45" s="124"/>
      <c r="OUN45"/>
      <c r="OUO45" s="124"/>
      <c r="OUP45"/>
      <c r="OUQ45" s="124"/>
      <c r="OUR45"/>
      <c r="OUS45" s="124"/>
      <c r="OUT45"/>
      <c r="OUU45" s="124"/>
      <c r="OUV45"/>
      <c r="OUW45" s="124"/>
      <c r="OUX45"/>
      <c r="OUY45" s="124"/>
      <c r="OUZ45"/>
      <c r="OVA45" s="124"/>
      <c r="OVB45"/>
      <c r="OVC45" s="124"/>
      <c r="OVD45"/>
      <c r="OVE45" s="124"/>
      <c r="OVF45"/>
      <c r="OVG45" s="124"/>
      <c r="OVH45"/>
      <c r="OVI45" s="124"/>
      <c r="OVJ45"/>
      <c r="OVK45" s="124"/>
      <c r="OVL45"/>
      <c r="OVM45" s="124"/>
      <c r="OVN45"/>
      <c r="OVO45" s="124"/>
      <c r="OVP45"/>
      <c r="OVQ45" s="124"/>
      <c r="OVR45"/>
      <c r="OVS45" s="124"/>
      <c r="OVT45"/>
      <c r="OVU45" s="124"/>
      <c r="OVV45"/>
      <c r="OVW45" s="124"/>
      <c r="OVX45"/>
      <c r="OVY45" s="124"/>
      <c r="OVZ45"/>
      <c r="OWA45" s="124"/>
      <c r="OWB45"/>
      <c r="OWC45" s="124"/>
      <c r="OWD45"/>
      <c r="OWE45" s="124"/>
      <c r="OWF45"/>
      <c r="OWG45" s="124"/>
      <c r="OWH45"/>
      <c r="OWI45" s="124"/>
      <c r="OWJ45"/>
      <c r="OWK45" s="124"/>
      <c r="OWL45"/>
      <c r="OWM45" s="124"/>
      <c r="OWN45"/>
      <c r="OWO45" s="124"/>
      <c r="OWP45"/>
      <c r="OWQ45" s="124"/>
      <c r="OWR45"/>
      <c r="OWS45" s="124"/>
      <c r="OWT45"/>
      <c r="OWU45" s="124"/>
      <c r="OWV45"/>
      <c r="OWW45" s="124"/>
      <c r="OWX45"/>
      <c r="OWY45" s="124"/>
      <c r="OWZ45"/>
      <c r="OXA45" s="124"/>
      <c r="OXB45"/>
      <c r="OXC45" s="124"/>
      <c r="OXD45"/>
      <c r="OXE45" s="124"/>
      <c r="OXF45"/>
      <c r="OXG45" s="124"/>
      <c r="OXH45"/>
      <c r="OXI45" s="124"/>
      <c r="OXJ45"/>
      <c r="OXK45" s="124"/>
      <c r="OXL45"/>
      <c r="OXM45" s="124"/>
      <c r="OXN45"/>
      <c r="OXO45" s="124"/>
      <c r="OXP45"/>
      <c r="OXQ45" s="124"/>
      <c r="OXR45"/>
      <c r="OXS45" s="124"/>
      <c r="OXT45"/>
      <c r="OXU45" s="124"/>
      <c r="OXV45"/>
      <c r="OXW45" s="124"/>
      <c r="OXX45"/>
      <c r="OXY45" s="124"/>
      <c r="OXZ45"/>
      <c r="OYA45" s="124"/>
      <c r="OYB45"/>
      <c r="OYC45" s="124"/>
      <c r="OYD45"/>
      <c r="OYE45" s="124"/>
      <c r="OYF45"/>
      <c r="OYG45" s="124"/>
      <c r="OYH45"/>
      <c r="OYI45" s="124"/>
      <c r="OYJ45"/>
      <c r="OYK45" s="124"/>
      <c r="OYL45"/>
      <c r="OYM45" s="124"/>
      <c r="OYN45"/>
      <c r="OYO45" s="124"/>
      <c r="OYP45"/>
      <c r="OYQ45" s="124"/>
      <c r="OYR45"/>
      <c r="OYS45" s="124"/>
      <c r="OYT45"/>
      <c r="OYU45" s="124"/>
      <c r="OYV45"/>
      <c r="OYW45" s="124"/>
      <c r="OYX45"/>
      <c r="OYY45" s="124"/>
      <c r="OYZ45"/>
      <c r="OZA45" s="124"/>
      <c r="OZB45"/>
      <c r="OZC45" s="124"/>
      <c r="OZD45"/>
      <c r="OZE45" s="124"/>
      <c r="OZF45"/>
      <c r="OZG45" s="124"/>
      <c r="OZH45"/>
      <c r="OZI45" s="124"/>
      <c r="OZJ45"/>
      <c r="OZK45" s="124"/>
      <c r="OZL45"/>
      <c r="OZM45" s="124"/>
      <c r="OZN45"/>
      <c r="OZO45" s="124"/>
      <c r="OZP45"/>
      <c r="OZQ45" s="124"/>
      <c r="OZR45"/>
      <c r="OZS45" s="124"/>
      <c r="OZT45"/>
      <c r="OZU45" s="124"/>
      <c r="OZV45"/>
      <c r="OZW45" s="124"/>
      <c r="OZX45"/>
      <c r="OZY45" s="124"/>
      <c r="OZZ45"/>
      <c r="PAA45" s="124"/>
      <c r="PAB45"/>
      <c r="PAC45" s="124"/>
      <c r="PAD45"/>
      <c r="PAE45" s="124"/>
      <c r="PAF45"/>
      <c r="PAG45" s="124"/>
      <c r="PAH45"/>
      <c r="PAI45" s="124"/>
      <c r="PAJ45"/>
      <c r="PAK45" s="124"/>
      <c r="PAL45"/>
      <c r="PAM45" s="124"/>
      <c r="PAN45"/>
      <c r="PAO45" s="124"/>
      <c r="PAP45"/>
      <c r="PAQ45" s="124"/>
      <c r="PAR45"/>
      <c r="PAS45" s="124"/>
      <c r="PAT45"/>
      <c r="PAU45" s="124"/>
      <c r="PAV45"/>
      <c r="PAW45" s="124"/>
      <c r="PAX45"/>
      <c r="PAY45" s="124"/>
      <c r="PAZ45"/>
      <c r="PBA45" s="124"/>
      <c r="PBB45"/>
      <c r="PBC45" s="124"/>
      <c r="PBD45"/>
      <c r="PBE45" s="124"/>
      <c r="PBF45"/>
      <c r="PBG45" s="124"/>
      <c r="PBH45"/>
      <c r="PBI45" s="124"/>
      <c r="PBJ45"/>
      <c r="PBK45" s="124"/>
      <c r="PBL45"/>
      <c r="PBM45" s="124"/>
      <c r="PBN45"/>
      <c r="PBO45" s="124"/>
      <c r="PBP45"/>
      <c r="PBQ45" s="124"/>
      <c r="PBR45"/>
      <c r="PBS45" s="124"/>
      <c r="PBT45"/>
      <c r="PBU45" s="124"/>
      <c r="PBV45"/>
      <c r="PBW45" s="124"/>
      <c r="PBX45"/>
      <c r="PBY45" s="124"/>
      <c r="PBZ45"/>
      <c r="PCA45" s="124"/>
      <c r="PCB45"/>
      <c r="PCC45" s="124"/>
      <c r="PCD45"/>
      <c r="PCE45" s="124"/>
      <c r="PCF45"/>
      <c r="PCG45" s="124"/>
      <c r="PCH45"/>
      <c r="PCI45" s="124"/>
      <c r="PCJ45"/>
      <c r="PCK45" s="124"/>
      <c r="PCL45"/>
      <c r="PCM45" s="124"/>
      <c r="PCN45"/>
      <c r="PCO45" s="124"/>
      <c r="PCP45"/>
      <c r="PCQ45" s="124"/>
      <c r="PCR45"/>
      <c r="PCS45" s="124"/>
      <c r="PCT45"/>
      <c r="PCU45" s="124"/>
      <c r="PCV45"/>
      <c r="PCW45" s="124"/>
      <c r="PCX45"/>
      <c r="PCY45" s="124"/>
      <c r="PCZ45"/>
      <c r="PDA45" s="124"/>
      <c r="PDB45"/>
      <c r="PDC45" s="124"/>
      <c r="PDD45"/>
      <c r="PDE45" s="124"/>
      <c r="PDF45"/>
      <c r="PDG45" s="124"/>
      <c r="PDH45"/>
      <c r="PDI45" s="124"/>
      <c r="PDJ45"/>
      <c r="PDK45" s="124"/>
      <c r="PDL45"/>
      <c r="PDM45" s="124"/>
      <c r="PDN45"/>
      <c r="PDO45" s="124"/>
      <c r="PDP45"/>
      <c r="PDQ45" s="124"/>
      <c r="PDR45"/>
      <c r="PDS45" s="124"/>
      <c r="PDT45"/>
      <c r="PDU45" s="124"/>
      <c r="PDV45"/>
      <c r="PDW45" s="124"/>
      <c r="PDX45"/>
      <c r="PDY45" s="124"/>
      <c r="PDZ45"/>
      <c r="PEA45" s="124"/>
      <c r="PEB45"/>
      <c r="PEC45" s="124"/>
      <c r="PED45"/>
      <c r="PEE45" s="124"/>
      <c r="PEF45"/>
      <c r="PEG45" s="124"/>
      <c r="PEH45"/>
      <c r="PEI45" s="124"/>
      <c r="PEJ45"/>
      <c r="PEK45" s="124"/>
      <c r="PEL45"/>
      <c r="PEM45" s="124"/>
      <c r="PEN45"/>
      <c r="PEO45" s="124"/>
      <c r="PEP45"/>
      <c r="PEQ45" s="124"/>
      <c r="PER45"/>
      <c r="PES45" s="124"/>
      <c r="PET45"/>
      <c r="PEU45" s="124"/>
      <c r="PEV45"/>
      <c r="PEW45" s="124"/>
      <c r="PEX45"/>
      <c r="PEY45" s="124"/>
      <c r="PEZ45"/>
      <c r="PFA45" s="124"/>
      <c r="PFB45"/>
      <c r="PFC45" s="124"/>
      <c r="PFD45"/>
      <c r="PFE45" s="124"/>
      <c r="PFF45"/>
      <c r="PFG45" s="124"/>
      <c r="PFH45"/>
      <c r="PFI45" s="124"/>
      <c r="PFJ45"/>
      <c r="PFK45" s="124"/>
      <c r="PFL45"/>
      <c r="PFM45" s="124"/>
      <c r="PFN45"/>
      <c r="PFO45" s="124"/>
      <c r="PFP45"/>
      <c r="PFQ45" s="124"/>
      <c r="PFR45"/>
      <c r="PFS45" s="124"/>
      <c r="PFT45"/>
      <c r="PFU45" s="124"/>
      <c r="PFV45"/>
      <c r="PFW45" s="124"/>
      <c r="PFX45"/>
      <c r="PFY45" s="124"/>
      <c r="PFZ45"/>
      <c r="PGA45" s="124"/>
      <c r="PGB45"/>
      <c r="PGC45" s="124"/>
      <c r="PGD45"/>
      <c r="PGE45" s="124"/>
      <c r="PGF45"/>
      <c r="PGG45" s="124"/>
      <c r="PGH45"/>
      <c r="PGI45" s="124"/>
      <c r="PGJ45"/>
      <c r="PGK45" s="124"/>
      <c r="PGL45"/>
      <c r="PGM45" s="124"/>
      <c r="PGN45"/>
      <c r="PGO45" s="124"/>
      <c r="PGP45"/>
      <c r="PGQ45" s="124"/>
      <c r="PGR45"/>
      <c r="PGS45" s="124"/>
      <c r="PGT45"/>
      <c r="PGU45" s="124"/>
      <c r="PGV45"/>
      <c r="PGW45" s="124"/>
      <c r="PGX45"/>
      <c r="PGY45" s="124"/>
      <c r="PGZ45"/>
      <c r="PHA45" s="124"/>
      <c r="PHB45"/>
      <c r="PHC45" s="124"/>
      <c r="PHD45"/>
      <c r="PHE45" s="124"/>
      <c r="PHF45"/>
      <c r="PHG45" s="124"/>
      <c r="PHH45"/>
      <c r="PHI45" s="124"/>
      <c r="PHJ45"/>
      <c r="PHK45" s="124"/>
      <c r="PHL45"/>
      <c r="PHM45" s="124"/>
      <c r="PHN45"/>
      <c r="PHO45" s="124"/>
      <c r="PHP45"/>
      <c r="PHQ45" s="124"/>
      <c r="PHR45"/>
      <c r="PHS45" s="124"/>
      <c r="PHT45"/>
      <c r="PHU45" s="124"/>
      <c r="PHV45"/>
      <c r="PHW45" s="124"/>
      <c r="PHX45"/>
      <c r="PHY45" s="124"/>
      <c r="PHZ45"/>
      <c r="PIA45" s="124"/>
      <c r="PIB45"/>
      <c r="PIC45" s="124"/>
      <c r="PID45"/>
      <c r="PIE45" s="124"/>
      <c r="PIF45"/>
      <c r="PIG45" s="124"/>
      <c r="PIH45"/>
      <c r="PII45" s="124"/>
      <c r="PIJ45"/>
      <c r="PIK45" s="124"/>
      <c r="PIL45"/>
      <c r="PIM45" s="124"/>
      <c r="PIN45"/>
      <c r="PIO45" s="124"/>
      <c r="PIP45"/>
      <c r="PIQ45" s="124"/>
      <c r="PIR45"/>
      <c r="PIS45" s="124"/>
      <c r="PIT45"/>
      <c r="PIU45" s="124"/>
      <c r="PIV45"/>
      <c r="PIW45" s="124"/>
      <c r="PIX45"/>
      <c r="PIY45" s="124"/>
      <c r="PIZ45"/>
      <c r="PJA45" s="124"/>
      <c r="PJB45"/>
      <c r="PJC45" s="124"/>
      <c r="PJD45"/>
      <c r="PJE45" s="124"/>
      <c r="PJF45"/>
      <c r="PJG45" s="124"/>
      <c r="PJH45"/>
      <c r="PJI45" s="124"/>
      <c r="PJJ45"/>
      <c r="PJK45" s="124"/>
      <c r="PJL45"/>
      <c r="PJM45" s="124"/>
      <c r="PJN45"/>
      <c r="PJO45" s="124"/>
      <c r="PJP45"/>
      <c r="PJQ45" s="124"/>
      <c r="PJR45"/>
      <c r="PJS45" s="124"/>
      <c r="PJT45"/>
      <c r="PJU45" s="124"/>
      <c r="PJV45"/>
      <c r="PJW45" s="124"/>
      <c r="PJX45"/>
      <c r="PJY45" s="124"/>
      <c r="PJZ45"/>
      <c r="PKA45" s="124"/>
      <c r="PKB45"/>
      <c r="PKC45" s="124"/>
      <c r="PKD45"/>
      <c r="PKE45" s="124"/>
      <c r="PKF45"/>
      <c r="PKG45" s="124"/>
      <c r="PKH45"/>
      <c r="PKI45" s="124"/>
      <c r="PKJ45"/>
      <c r="PKK45" s="124"/>
      <c r="PKL45"/>
      <c r="PKM45" s="124"/>
      <c r="PKN45"/>
      <c r="PKO45" s="124"/>
      <c r="PKP45"/>
      <c r="PKQ45" s="124"/>
      <c r="PKR45"/>
      <c r="PKS45" s="124"/>
      <c r="PKT45"/>
      <c r="PKU45" s="124"/>
      <c r="PKV45"/>
      <c r="PKW45" s="124"/>
      <c r="PKX45"/>
      <c r="PKY45" s="124"/>
      <c r="PKZ45"/>
      <c r="PLA45" s="124"/>
      <c r="PLB45"/>
      <c r="PLC45" s="124"/>
      <c r="PLD45"/>
      <c r="PLE45" s="124"/>
      <c r="PLF45"/>
      <c r="PLG45" s="124"/>
      <c r="PLH45"/>
      <c r="PLI45" s="124"/>
      <c r="PLJ45"/>
      <c r="PLK45" s="124"/>
      <c r="PLL45"/>
      <c r="PLM45" s="124"/>
      <c r="PLN45"/>
      <c r="PLO45" s="124"/>
      <c r="PLP45"/>
      <c r="PLQ45" s="124"/>
      <c r="PLR45"/>
      <c r="PLS45" s="124"/>
      <c r="PLT45"/>
      <c r="PLU45" s="124"/>
      <c r="PLV45"/>
      <c r="PLW45" s="124"/>
      <c r="PLX45"/>
      <c r="PLY45" s="124"/>
      <c r="PLZ45"/>
      <c r="PMA45" s="124"/>
      <c r="PMB45"/>
      <c r="PMC45" s="124"/>
      <c r="PMD45"/>
      <c r="PME45" s="124"/>
      <c r="PMF45"/>
      <c r="PMG45" s="124"/>
      <c r="PMH45"/>
      <c r="PMI45" s="124"/>
      <c r="PMJ45"/>
      <c r="PMK45" s="124"/>
      <c r="PML45"/>
      <c r="PMM45" s="124"/>
      <c r="PMN45"/>
      <c r="PMO45" s="124"/>
      <c r="PMP45"/>
      <c r="PMQ45" s="124"/>
      <c r="PMR45"/>
      <c r="PMS45" s="124"/>
      <c r="PMT45"/>
      <c r="PMU45" s="124"/>
      <c r="PMV45"/>
      <c r="PMW45" s="124"/>
      <c r="PMX45"/>
      <c r="PMY45" s="124"/>
      <c r="PMZ45"/>
      <c r="PNA45" s="124"/>
      <c r="PNB45"/>
      <c r="PNC45" s="124"/>
      <c r="PND45"/>
      <c r="PNE45" s="124"/>
      <c r="PNF45"/>
      <c r="PNG45" s="124"/>
      <c r="PNH45"/>
      <c r="PNI45" s="124"/>
      <c r="PNJ45"/>
      <c r="PNK45" s="124"/>
      <c r="PNL45"/>
      <c r="PNM45" s="124"/>
      <c r="PNN45"/>
      <c r="PNO45" s="124"/>
      <c r="PNP45"/>
      <c r="PNQ45" s="124"/>
      <c r="PNR45"/>
      <c r="PNS45" s="124"/>
      <c r="PNT45"/>
      <c r="PNU45" s="124"/>
      <c r="PNV45"/>
      <c r="PNW45" s="124"/>
      <c r="PNX45"/>
      <c r="PNY45" s="124"/>
      <c r="PNZ45"/>
      <c r="POA45" s="124"/>
      <c r="POB45"/>
      <c r="POC45" s="124"/>
      <c r="POD45"/>
      <c r="POE45" s="124"/>
      <c r="POF45"/>
      <c r="POG45" s="124"/>
      <c r="POH45"/>
      <c r="POI45" s="124"/>
      <c r="POJ45"/>
      <c r="POK45" s="124"/>
      <c r="POL45"/>
      <c r="POM45" s="124"/>
      <c r="PON45"/>
      <c r="POO45" s="124"/>
      <c r="POP45"/>
      <c r="POQ45" s="124"/>
      <c r="POR45"/>
      <c r="POS45" s="124"/>
      <c r="POT45"/>
      <c r="POU45" s="124"/>
      <c r="POV45"/>
      <c r="POW45" s="124"/>
      <c r="POX45"/>
      <c r="POY45" s="124"/>
      <c r="POZ45"/>
      <c r="PPA45" s="124"/>
      <c r="PPB45"/>
      <c r="PPC45" s="124"/>
      <c r="PPD45"/>
      <c r="PPE45" s="124"/>
      <c r="PPF45"/>
      <c r="PPG45" s="124"/>
      <c r="PPH45"/>
      <c r="PPI45" s="124"/>
      <c r="PPJ45"/>
      <c r="PPK45" s="124"/>
      <c r="PPL45"/>
      <c r="PPM45" s="124"/>
      <c r="PPN45"/>
      <c r="PPO45" s="124"/>
      <c r="PPP45"/>
      <c r="PPQ45" s="124"/>
      <c r="PPR45"/>
      <c r="PPS45" s="124"/>
      <c r="PPT45"/>
      <c r="PPU45" s="124"/>
      <c r="PPV45"/>
      <c r="PPW45" s="124"/>
      <c r="PPX45"/>
      <c r="PPY45" s="124"/>
      <c r="PPZ45"/>
      <c r="PQA45" s="124"/>
      <c r="PQB45"/>
      <c r="PQC45" s="124"/>
      <c r="PQD45"/>
      <c r="PQE45" s="124"/>
      <c r="PQF45"/>
      <c r="PQG45" s="124"/>
      <c r="PQH45"/>
      <c r="PQI45" s="124"/>
      <c r="PQJ45"/>
      <c r="PQK45" s="124"/>
      <c r="PQL45"/>
      <c r="PQM45" s="124"/>
      <c r="PQN45"/>
      <c r="PQO45" s="124"/>
      <c r="PQP45"/>
      <c r="PQQ45" s="124"/>
      <c r="PQR45"/>
      <c r="PQS45" s="124"/>
      <c r="PQT45"/>
      <c r="PQU45" s="124"/>
      <c r="PQV45"/>
      <c r="PQW45" s="124"/>
      <c r="PQX45"/>
      <c r="PQY45" s="124"/>
      <c r="PQZ45"/>
      <c r="PRA45" s="124"/>
      <c r="PRB45"/>
      <c r="PRC45" s="124"/>
      <c r="PRD45"/>
      <c r="PRE45" s="124"/>
      <c r="PRF45"/>
      <c r="PRG45" s="124"/>
      <c r="PRH45"/>
      <c r="PRI45" s="124"/>
      <c r="PRJ45"/>
      <c r="PRK45" s="124"/>
      <c r="PRL45"/>
      <c r="PRM45" s="124"/>
      <c r="PRN45"/>
      <c r="PRO45" s="124"/>
      <c r="PRP45"/>
      <c r="PRQ45" s="124"/>
      <c r="PRR45"/>
      <c r="PRS45" s="124"/>
      <c r="PRT45"/>
      <c r="PRU45" s="124"/>
      <c r="PRV45"/>
      <c r="PRW45" s="124"/>
      <c r="PRX45"/>
      <c r="PRY45" s="124"/>
      <c r="PRZ45"/>
      <c r="PSA45" s="124"/>
      <c r="PSB45"/>
      <c r="PSC45" s="124"/>
      <c r="PSD45"/>
      <c r="PSE45" s="124"/>
      <c r="PSF45"/>
      <c r="PSG45" s="124"/>
      <c r="PSH45"/>
      <c r="PSI45" s="124"/>
      <c r="PSJ45"/>
      <c r="PSK45" s="124"/>
      <c r="PSL45"/>
      <c r="PSM45" s="124"/>
      <c r="PSN45"/>
      <c r="PSO45" s="124"/>
      <c r="PSP45"/>
      <c r="PSQ45" s="124"/>
      <c r="PSR45"/>
      <c r="PSS45" s="124"/>
      <c r="PST45"/>
      <c r="PSU45" s="124"/>
      <c r="PSV45"/>
      <c r="PSW45" s="124"/>
      <c r="PSX45"/>
      <c r="PSY45" s="124"/>
      <c r="PSZ45"/>
      <c r="PTA45" s="124"/>
      <c r="PTB45"/>
      <c r="PTC45" s="124"/>
      <c r="PTD45"/>
      <c r="PTE45" s="124"/>
      <c r="PTF45"/>
      <c r="PTG45" s="124"/>
      <c r="PTH45"/>
      <c r="PTI45" s="124"/>
      <c r="PTJ45"/>
      <c r="PTK45" s="124"/>
      <c r="PTL45"/>
      <c r="PTM45" s="124"/>
      <c r="PTN45"/>
      <c r="PTO45" s="124"/>
      <c r="PTP45"/>
      <c r="PTQ45" s="124"/>
      <c r="PTR45"/>
      <c r="PTS45" s="124"/>
      <c r="PTT45"/>
      <c r="PTU45" s="124"/>
      <c r="PTV45"/>
      <c r="PTW45" s="124"/>
      <c r="PTX45"/>
      <c r="PTY45" s="124"/>
      <c r="PTZ45"/>
      <c r="PUA45" s="124"/>
      <c r="PUB45"/>
      <c r="PUC45" s="124"/>
      <c r="PUD45"/>
      <c r="PUE45" s="124"/>
      <c r="PUF45"/>
      <c r="PUG45" s="124"/>
      <c r="PUH45"/>
      <c r="PUI45" s="124"/>
      <c r="PUJ45"/>
      <c r="PUK45" s="124"/>
      <c r="PUL45"/>
      <c r="PUM45" s="124"/>
      <c r="PUN45"/>
      <c r="PUO45" s="124"/>
      <c r="PUP45"/>
      <c r="PUQ45" s="124"/>
      <c r="PUR45"/>
      <c r="PUS45" s="124"/>
      <c r="PUT45"/>
      <c r="PUU45" s="124"/>
      <c r="PUV45"/>
      <c r="PUW45" s="124"/>
      <c r="PUX45"/>
      <c r="PUY45" s="124"/>
      <c r="PUZ45"/>
      <c r="PVA45" s="124"/>
      <c r="PVB45"/>
      <c r="PVC45" s="124"/>
      <c r="PVD45"/>
      <c r="PVE45" s="124"/>
      <c r="PVF45"/>
      <c r="PVG45" s="124"/>
      <c r="PVH45"/>
      <c r="PVI45" s="124"/>
      <c r="PVJ45"/>
      <c r="PVK45" s="124"/>
      <c r="PVL45"/>
      <c r="PVM45" s="124"/>
      <c r="PVN45"/>
      <c r="PVO45" s="124"/>
      <c r="PVP45"/>
      <c r="PVQ45" s="124"/>
      <c r="PVR45"/>
      <c r="PVS45" s="124"/>
      <c r="PVT45"/>
      <c r="PVU45" s="124"/>
      <c r="PVV45"/>
      <c r="PVW45" s="124"/>
      <c r="PVX45"/>
      <c r="PVY45" s="124"/>
      <c r="PVZ45"/>
      <c r="PWA45" s="124"/>
      <c r="PWB45"/>
      <c r="PWC45" s="124"/>
      <c r="PWD45"/>
      <c r="PWE45" s="124"/>
      <c r="PWF45"/>
      <c r="PWG45" s="124"/>
      <c r="PWH45"/>
      <c r="PWI45" s="124"/>
      <c r="PWJ45"/>
      <c r="PWK45" s="124"/>
      <c r="PWL45"/>
      <c r="PWM45" s="124"/>
      <c r="PWN45"/>
      <c r="PWO45" s="124"/>
      <c r="PWP45"/>
      <c r="PWQ45" s="124"/>
      <c r="PWR45"/>
      <c r="PWS45" s="124"/>
      <c r="PWT45"/>
      <c r="PWU45" s="124"/>
      <c r="PWV45"/>
      <c r="PWW45" s="124"/>
      <c r="PWX45"/>
      <c r="PWY45" s="124"/>
      <c r="PWZ45"/>
      <c r="PXA45" s="124"/>
      <c r="PXB45"/>
      <c r="PXC45" s="124"/>
      <c r="PXD45"/>
      <c r="PXE45" s="124"/>
      <c r="PXF45"/>
      <c r="PXG45" s="124"/>
      <c r="PXH45"/>
      <c r="PXI45" s="124"/>
      <c r="PXJ45"/>
      <c r="PXK45" s="124"/>
      <c r="PXL45"/>
      <c r="PXM45" s="124"/>
      <c r="PXN45"/>
      <c r="PXO45" s="124"/>
      <c r="PXP45"/>
      <c r="PXQ45" s="124"/>
      <c r="PXR45"/>
      <c r="PXS45" s="124"/>
      <c r="PXT45"/>
      <c r="PXU45" s="124"/>
      <c r="PXV45"/>
      <c r="PXW45" s="124"/>
      <c r="PXX45"/>
      <c r="PXY45" s="124"/>
      <c r="PXZ45"/>
      <c r="PYA45" s="124"/>
      <c r="PYB45"/>
      <c r="PYC45" s="124"/>
      <c r="PYD45"/>
      <c r="PYE45" s="124"/>
      <c r="PYF45"/>
      <c r="PYG45" s="124"/>
      <c r="PYH45"/>
      <c r="PYI45" s="124"/>
      <c r="PYJ45"/>
      <c r="PYK45" s="124"/>
      <c r="PYL45"/>
      <c r="PYM45" s="124"/>
      <c r="PYN45"/>
      <c r="PYO45" s="124"/>
      <c r="PYP45"/>
      <c r="PYQ45" s="124"/>
      <c r="PYR45"/>
      <c r="PYS45" s="124"/>
      <c r="PYT45"/>
      <c r="PYU45" s="124"/>
      <c r="PYV45"/>
      <c r="PYW45" s="124"/>
      <c r="PYX45"/>
      <c r="PYY45" s="124"/>
      <c r="PYZ45"/>
      <c r="PZA45" s="124"/>
      <c r="PZB45"/>
      <c r="PZC45" s="124"/>
      <c r="PZD45"/>
      <c r="PZE45" s="124"/>
      <c r="PZF45"/>
      <c r="PZG45" s="124"/>
      <c r="PZH45"/>
      <c r="PZI45" s="124"/>
      <c r="PZJ45"/>
      <c r="PZK45" s="124"/>
      <c r="PZL45"/>
      <c r="PZM45" s="124"/>
      <c r="PZN45"/>
      <c r="PZO45" s="124"/>
      <c r="PZP45"/>
      <c r="PZQ45" s="124"/>
      <c r="PZR45"/>
      <c r="PZS45" s="124"/>
      <c r="PZT45"/>
      <c r="PZU45" s="124"/>
      <c r="PZV45"/>
      <c r="PZW45" s="124"/>
      <c r="PZX45"/>
      <c r="PZY45" s="124"/>
      <c r="PZZ45"/>
      <c r="QAA45" s="124"/>
      <c r="QAB45"/>
      <c r="QAC45" s="124"/>
      <c r="QAD45"/>
      <c r="QAE45" s="124"/>
      <c r="QAF45"/>
      <c r="QAG45" s="124"/>
      <c r="QAH45"/>
      <c r="QAI45" s="124"/>
      <c r="QAJ45"/>
      <c r="QAK45" s="124"/>
      <c r="QAL45"/>
      <c r="QAM45" s="124"/>
      <c r="QAN45"/>
      <c r="QAO45" s="124"/>
      <c r="QAP45"/>
      <c r="QAQ45" s="124"/>
      <c r="QAR45"/>
      <c r="QAS45" s="124"/>
      <c r="QAT45"/>
      <c r="QAU45" s="124"/>
      <c r="QAV45"/>
      <c r="QAW45" s="124"/>
      <c r="QAX45"/>
      <c r="QAY45" s="124"/>
      <c r="QAZ45"/>
      <c r="QBA45" s="124"/>
      <c r="QBB45"/>
      <c r="QBC45" s="124"/>
      <c r="QBD45"/>
      <c r="QBE45" s="124"/>
      <c r="QBF45"/>
      <c r="QBG45" s="124"/>
      <c r="QBH45"/>
      <c r="QBI45" s="124"/>
      <c r="QBJ45"/>
      <c r="QBK45" s="124"/>
      <c r="QBL45"/>
      <c r="QBM45" s="124"/>
      <c r="QBN45"/>
      <c r="QBO45" s="124"/>
      <c r="QBP45"/>
      <c r="QBQ45" s="124"/>
      <c r="QBR45"/>
      <c r="QBS45" s="124"/>
      <c r="QBT45"/>
      <c r="QBU45" s="124"/>
      <c r="QBV45"/>
      <c r="QBW45" s="124"/>
      <c r="QBX45"/>
      <c r="QBY45" s="124"/>
      <c r="QBZ45"/>
      <c r="QCA45" s="124"/>
      <c r="QCB45"/>
      <c r="QCC45" s="124"/>
      <c r="QCD45"/>
      <c r="QCE45" s="124"/>
      <c r="QCF45"/>
      <c r="QCG45" s="124"/>
      <c r="QCH45"/>
      <c r="QCI45" s="124"/>
      <c r="QCJ45"/>
      <c r="QCK45" s="124"/>
      <c r="QCL45"/>
      <c r="QCM45" s="124"/>
      <c r="QCN45"/>
      <c r="QCO45" s="124"/>
      <c r="QCP45"/>
      <c r="QCQ45" s="124"/>
      <c r="QCR45"/>
      <c r="QCS45" s="124"/>
      <c r="QCT45"/>
      <c r="QCU45" s="124"/>
      <c r="QCV45"/>
      <c r="QCW45" s="124"/>
      <c r="QCX45"/>
      <c r="QCY45" s="124"/>
      <c r="QCZ45"/>
      <c r="QDA45" s="124"/>
      <c r="QDB45"/>
      <c r="QDC45" s="124"/>
      <c r="QDD45"/>
      <c r="QDE45" s="124"/>
      <c r="QDF45"/>
      <c r="QDG45" s="124"/>
      <c r="QDH45"/>
      <c r="QDI45" s="124"/>
      <c r="QDJ45"/>
      <c r="QDK45" s="124"/>
      <c r="QDL45"/>
      <c r="QDM45" s="124"/>
      <c r="QDN45"/>
      <c r="QDO45" s="124"/>
      <c r="QDP45"/>
      <c r="QDQ45" s="124"/>
      <c r="QDR45"/>
      <c r="QDS45" s="124"/>
      <c r="QDT45"/>
      <c r="QDU45" s="124"/>
      <c r="QDV45"/>
      <c r="QDW45" s="124"/>
      <c r="QDX45"/>
      <c r="QDY45" s="124"/>
      <c r="QDZ45"/>
      <c r="QEA45" s="124"/>
      <c r="QEB45"/>
      <c r="QEC45" s="124"/>
      <c r="QED45"/>
      <c r="QEE45" s="124"/>
      <c r="QEF45"/>
      <c r="QEG45" s="124"/>
      <c r="QEH45"/>
      <c r="QEI45" s="124"/>
      <c r="QEJ45"/>
      <c r="QEK45" s="124"/>
      <c r="QEL45"/>
      <c r="QEM45" s="124"/>
      <c r="QEN45"/>
      <c r="QEO45" s="124"/>
      <c r="QEP45"/>
      <c r="QEQ45" s="124"/>
      <c r="QER45"/>
      <c r="QES45" s="124"/>
      <c r="QET45"/>
      <c r="QEU45" s="124"/>
      <c r="QEV45"/>
      <c r="QEW45" s="124"/>
      <c r="QEX45"/>
      <c r="QEY45" s="124"/>
      <c r="QEZ45"/>
      <c r="QFA45" s="124"/>
      <c r="QFB45"/>
      <c r="QFC45" s="124"/>
      <c r="QFD45"/>
      <c r="QFE45" s="124"/>
      <c r="QFF45"/>
      <c r="QFG45" s="124"/>
      <c r="QFH45"/>
      <c r="QFI45" s="124"/>
      <c r="QFJ45"/>
      <c r="QFK45" s="124"/>
      <c r="QFL45"/>
      <c r="QFM45" s="124"/>
      <c r="QFN45"/>
      <c r="QFO45" s="124"/>
      <c r="QFP45"/>
      <c r="QFQ45" s="124"/>
      <c r="QFR45"/>
      <c r="QFS45" s="124"/>
      <c r="QFT45"/>
      <c r="QFU45" s="124"/>
      <c r="QFV45"/>
      <c r="QFW45" s="124"/>
      <c r="QFX45"/>
      <c r="QFY45" s="124"/>
      <c r="QFZ45"/>
      <c r="QGA45" s="124"/>
      <c r="QGB45"/>
      <c r="QGC45" s="124"/>
      <c r="QGD45"/>
      <c r="QGE45" s="124"/>
      <c r="QGF45"/>
      <c r="QGG45" s="124"/>
      <c r="QGH45"/>
      <c r="QGI45" s="124"/>
      <c r="QGJ45"/>
      <c r="QGK45" s="124"/>
      <c r="QGL45"/>
      <c r="QGM45" s="124"/>
      <c r="QGN45"/>
      <c r="QGO45" s="124"/>
      <c r="QGP45"/>
      <c r="QGQ45" s="124"/>
      <c r="QGR45"/>
      <c r="QGS45" s="124"/>
      <c r="QGT45"/>
      <c r="QGU45" s="124"/>
      <c r="QGV45"/>
      <c r="QGW45" s="124"/>
      <c r="QGX45"/>
      <c r="QGY45" s="124"/>
      <c r="QGZ45"/>
      <c r="QHA45" s="124"/>
      <c r="QHB45"/>
      <c r="QHC45" s="124"/>
      <c r="QHD45"/>
      <c r="QHE45" s="124"/>
      <c r="QHF45"/>
      <c r="QHG45" s="124"/>
      <c r="QHH45"/>
      <c r="QHI45" s="124"/>
      <c r="QHJ45"/>
      <c r="QHK45" s="124"/>
      <c r="QHL45"/>
      <c r="QHM45" s="124"/>
      <c r="QHN45"/>
      <c r="QHO45" s="124"/>
      <c r="QHP45"/>
      <c r="QHQ45" s="124"/>
      <c r="QHR45"/>
      <c r="QHS45" s="124"/>
      <c r="QHT45"/>
      <c r="QHU45" s="124"/>
      <c r="QHV45"/>
      <c r="QHW45" s="124"/>
      <c r="QHX45"/>
      <c r="QHY45" s="124"/>
      <c r="QHZ45"/>
      <c r="QIA45" s="124"/>
      <c r="QIB45"/>
      <c r="QIC45" s="124"/>
      <c r="QID45"/>
      <c r="QIE45" s="124"/>
      <c r="QIF45"/>
      <c r="QIG45" s="124"/>
      <c r="QIH45"/>
      <c r="QII45" s="124"/>
      <c r="QIJ45"/>
      <c r="QIK45" s="124"/>
      <c r="QIL45"/>
      <c r="QIM45" s="124"/>
      <c r="QIN45"/>
      <c r="QIO45" s="124"/>
      <c r="QIP45"/>
      <c r="QIQ45" s="124"/>
      <c r="QIR45"/>
      <c r="QIS45" s="124"/>
      <c r="QIT45"/>
      <c r="QIU45" s="124"/>
      <c r="QIV45"/>
      <c r="QIW45" s="124"/>
      <c r="QIX45"/>
      <c r="QIY45" s="124"/>
      <c r="QIZ45"/>
      <c r="QJA45" s="124"/>
      <c r="QJB45"/>
      <c r="QJC45" s="124"/>
      <c r="QJD45"/>
      <c r="QJE45" s="124"/>
      <c r="QJF45"/>
      <c r="QJG45" s="124"/>
      <c r="QJH45"/>
      <c r="QJI45" s="124"/>
      <c r="QJJ45"/>
      <c r="QJK45" s="124"/>
      <c r="QJL45"/>
      <c r="QJM45" s="124"/>
      <c r="QJN45"/>
      <c r="QJO45" s="124"/>
      <c r="QJP45"/>
      <c r="QJQ45" s="124"/>
      <c r="QJR45"/>
      <c r="QJS45" s="124"/>
      <c r="QJT45"/>
      <c r="QJU45" s="124"/>
      <c r="QJV45"/>
      <c r="QJW45" s="124"/>
      <c r="QJX45"/>
      <c r="QJY45" s="124"/>
      <c r="QJZ45"/>
      <c r="QKA45" s="124"/>
      <c r="QKB45"/>
      <c r="QKC45" s="124"/>
      <c r="QKD45"/>
      <c r="QKE45" s="124"/>
      <c r="QKF45"/>
      <c r="QKG45" s="124"/>
      <c r="QKH45"/>
      <c r="QKI45" s="124"/>
      <c r="QKJ45"/>
      <c r="QKK45" s="124"/>
      <c r="QKL45"/>
      <c r="QKM45" s="124"/>
      <c r="QKN45"/>
      <c r="QKO45" s="124"/>
      <c r="QKP45"/>
      <c r="QKQ45" s="124"/>
      <c r="QKR45"/>
      <c r="QKS45" s="124"/>
      <c r="QKT45"/>
      <c r="QKU45" s="124"/>
      <c r="QKV45"/>
      <c r="QKW45" s="124"/>
      <c r="QKX45"/>
      <c r="QKY45" s="124"/>
      <c r="QKZ45"/>
      <c r="QLA45" s="124"/>
      <c r="QLB45"/>
      <c r="QLC45" s="124"/>
      <c r="QLD45"/>
      <c r="QLE45" s="124"/>
      <c r="QLF45"/>
      <c r="QLG45" s="124"/>
      <c r="QLH45"/>
      <c r="QLI45" s="124"/>
      <c r="QLJ45"/>
      <c r="QLK45" s="124"/>
      <c r="QLL45"/>
      <c r="QLM45" s="124"/>
      <c r="QLN45"/>
      <c r="QLO45" s="124"/>
      <c r="QLP45"/>
      <c r="QLQ45" s="124"/>
      <c r="QLR45"/>
      <c r="QLS45" s="124"/>
      <c r="QLT45"/>
      <c r="QLU45" s="124"/>
      <c r="QLV45"/>
      <c r="QLW45" s="124"/>
      <c r="QLX45"/>
      <c r="QLY45" s="124"/>
      <c r="QLZ45"/>
      <c r="QMA45" s="124"/>
      <c r="QMB45"/>
      <c r="QMC45" s="124"/>
      <c r="QMD45"/>
      <c r="QME45" s="124"/>
      <c r="QMF45"/>
      <c r="QMG45" s="124"/>
      <c r="QMH45"/>
      <c r="QMI45" s="124"/>
      <c r="QMJ45"/>
      <c r="QMK45" s="124"/>
      <c r="QML45"/>
      <c r="QMM45" s="124"/>
      <c r="QMN45"/>
      <c r="QMO45" s="124"/>
      <c r="QMP45"/>
      <c r="QMQ45" s="124"/>
      <c r="QMR45"/>
      <c r="QMS45" s="124"/>
      <c r="QMT45"/>
      <c r="QMU45" s="124"/>
      <c r="QMV45"/>
      <c r="QMW45" s="124"/>
      <c r="QMX45"/>
      <c r="QMY45" s="124"/>
      <c r="QMZ45"/>
      <c r="QNA45" s="124"/>
      <c r="QNB45"/>
      <c r="QNC45" s="124"/>
      <c r="QND45"/>
      <c r="QNE45" s="124"/>
      <c r="QNF45"/>
      <c r="QNG45" s="124"/>
      <c r="QNH45"/>
      <c r="QNI45" s="124"/>
      <c r="QNJ45"/>
      <c r="QNK45" s="124"/>
      <c r="QNL45"/>
      <c r="QNM45" s="124"/>
      <c r="QNN45"/>
      <c r="QNO45" s="124"/>
      <c r="QNP45"/>
      <c r="QNQ45" s="124"/>
      <c r="QNR45"/>
      <c r="QNS45" s="124"/>
      <c r="QNT45"/>
      <c r="QNU45" s="124"/>
      <c r="QNV45"/>
      <c r="QNW45" s="124"/>
      <c r="QNX45"/>
      <c r="QNY45" s="124"/>
      <c r="QNZ45"/>
      <c r="QOA45" s="124"/>
      <c r="QOB45"/>
      <c r="QOC45" s="124"/>
      <c r="QOD45"/>
      <c r="QOE45" s="124"/>
      <c r="QOF45"/>
      <c r="QOG45" s="124"/>
      <c r="QOH45"/>
      <c r="QOI45" s="124"/>
      <c r="QOJ45"/>
      <c r="QOK45" s="124"/>
      <c r="QOL45"/>
      <c r="QOM45" s="124"/>
      <c r="QON45"/>
      <c r="QOO45" s="124"/>
      <c r="QOP45"/>
      <c r="QOQ45" s="124"/>
      <c r="QOR45"/>
      <c r="QOS45" s="124"/>
      <c r="QOT45"/>
      <c r="QOU45" s="124"/>
      <c r="QOV45"/>
      <c r="QOW45" s="124"/>
      <c r="QOX45"/>
      <c r="QOY45" s="124"/>
      <c r="QOZ45"/>
      <c r="QPA45" s="124"/>
      <c r="QPB45"/>
      <c r="QPC45" s="124"/>
      <c r="QPD45"/>
      <c r="QPE45" s="124"/>
      <c r="QPF45"/>
      <c r="QPG45" s="124"/>
      <c r="QPH45"/>
      <c r="QPI45" s="124"/>
      <c r="QPJ45"/>
      <c r="QPK45" s="124"/>
      <c r="QPL45"/>
      <c r="QPM45" s="124"/>
      <c r="QPN45"/>
      <c r="QPO45" s="124"/>
      <c r="QPP45"/>
      <c r="QPQ45" s="124"/>
      <c r="QPR45"/>
      <c r="QPS45" s="124"/>
      <c r="QPT45"/>
      <c r="QPU45" s="124"/>
      <c r="QPV45"/>
      <c r="QPW45" s="124"/>
      <c r="QPX45"/>
      <c r="QPY45" s="124"/>
      <c r="QPZ45"/>
      <c r="QQA45" s="124"/>
      <c r="QQB45"/>
      <c r="QQC45" s="124"/>
      <c r="QQD45"/>
      <c r="QQE45" s="124"/>
      <c r="QQF45"/>
      <c r="QQG45" s="124"/>
      <c r="QQH45"/>
      <c r="QQI45" s="124"/>
      <c r="QQJ45"/>
      <c r="QQK45" s="124"/>
      <c r="QQL45"/>
      <c r="QQM45" s="124"/>
      <c r="QQN45"/>
      <c r="QQO45" s="124"/>
      <c r="QQP45"/>
      <c r="QQQ45" s="124"/>
      <c r="QQR45"/>
      <c r="QQS45" s="124"/>
      <c r="QQT45"/>
      <c r="QQU45" s="124"/>
      <c r="QQV45"/>
      <c r="QQW45" s="124"/>
      <c r="QQX45"/>
      <c r="QQY45" s="124"/>
      <c r="QQZ45"/>
      <c r="QRA45" s="124"/>
      <c r="QRB45"/>
      <c r="QRC45" s="124"/>
      <c r="QRD45"/>
      <c r="QRE45" s="124"/>
      <c r="QRF45"/>
      <c r="QRG45" s="124"/>
      <c r="QRH45"/>
      <c r="QRI45" s="124"/>
      <c r="QRJ45"/>
      <c r="QRK45" s="124"/>
      <c r="QRL45"/>
      <c r="QRM45" s="124"/>
      <c r="QRN45"/>
      <c r="QRO45" s="124"/>
      <c r="QRP45"/>
      <c r="QRQ45" s="124"/>
      <c r="QRR45"/>
      <c r="QRS45" s="124"/>
      <c r="QRT45"/>
      <c r="QRU45" s="124"/>
      <c r="QRV45"/>
      <c r="QRW45" s="124"/>
      <c r="QRX45"/>
      <c r="QRY45" s="124"/>
      <c r="QRZ45"/>
      <c r="QSA45" s="124"/>
      <c r="QSB45"/>
      <c r="QSC45" s="124"/>
      <c r="QSD45"/>
      <c r="QSE45" s="124"/>
      <c r="QSF45"/>
      <c r="QSG45" s="124"/>
      <c r="QSH45"/>
      <c r="QSI45" s="124"/>
      <c r="QSJ45"/>
      <c r="QSK45" s="124"/>
      <c r="QSL45"/>
      <c r="QSM45" s="124"/>
      <c r="QSN45"/>
      <c r="QSO45" s="124"/>
      <c r="QSP45"/>
      <c r="QSQ45" s="124"/>
      <c r="QSR45"/>
      <c r="QSS45" s="124"/>
      <c r="QST45"/>
      <c r="QSU45" s="124"/>
      <c r="QSV45"/>
      <c r="QSW45" s="124"/>
      <c r="QSX45"/>
      <c r="QSY45" s="124"/>
      <c r="QSZ45"/>
      <c r="QTA45" s="124"/>
      <c r="QTB45"/>
      <c r="QTC45" s="124"/>
      <c r="QTD45"/>
      <c r="QTE45" s="124"/>
      <c r="QTF45"/>
      <c r="QTG45" s="124"/>
      <c r="QTH45"/>
      <c r="QTI45" s="124"/>
      <c r="QTJ45"/>
      <c r="QTK45" s="124"/>
      <c r="QTL45"/>
      <c r="QTM45" s="124"/>
      <c r="QTN45"/>
      <c r="QTO45" s="124"/>
      <c r="QTP45"/>
      <c r="QTQ45" s="124"/>
      <c r="QTR45"/>
      <c r="QTS45" s="124"/>
      <c r="QTT45"/>
      <c r="QTU45" s="124"/>
      <c r="QTV45"/>
      <c r="QTW45" s="124"/>
      <c r="QTX45"/>
      <c r="QTY45" s="124"/>
      <c r="QTZ45"/>
      <c r="QUA45" s="124"/>
      <c r="QUB45"/>
      <c r="QUC45" s="124"/>
      <c r="QUD45"/>
      <c r="QUE45" s="124"/>
      <c r="QUF45"/>
      <c r="QUG45" s="124"/>
      <c r="QUH45"/>
      <c r="QUI45" s="124"/>
      <c r="QUJ45"/>
      <c r="QUK45" s="124"/>
      <c r="QUL45"/>
      <c r="QUM45" s="124"/>
      <c r="QUN45"/>
      <c r="QUO45" s="124"/>
      <c r="QUP45"/>
      <c r="QUQ45" s="124"/>
      <c r="QUR45"/>
      <c r="QUS45" s="124"/>
      <c r="QUT45"/>
      <c r="QUU45" s="124"/>
      <c r="QUV45"/>
      <c r="QUW45" s="124"/>
      <c r="QUX45"/>
      <c r="QUY45" s="124"/>
      <c r="QUZ45"/>
      <c r="QVA45" s="124"/>
      <c r="QVB45"/>
      <c r="QVC45" s="124"/>
      <c r="QVD45"/>
      <c r="QVE45" s="124"/>
      <c r="QVF45"/>
      <c r="QVG45" s="124"/>
      <c r="QVH45"/>
      <c r="QVI45" s="124"/>
      <c r="QVJ45"/>
      <c r="QVK45" s="124"/>
      <c r="QVL45"/>
      <c r="QVM45" s="124"/>
      <c r="QVN45"/>
      <c r="QVO45" s="124"/>
      <c r="QVP45"/>
      <c r="QVQ45" s="124"/>
      <c r="QVR45"/>
      <c r="QVS45" s="124"/>
      <c r="QVT45"/>
      <c r="QVU45" s="124"/>
      <c r="QVV45"/>
      <c r="QVW45" s="124"/>
      <c r="QVX45"/>
      <c r="QVY45" s="124"/>
      <c r="QVZ45"/>
      <c r="QWA45" s="124"/>
      <c r="QWB45"/>
      <c r="QWC45" s="124"/>
      <c r="QWD45"/>
      <c r="QWE45" s="124"/>
      <c r="QWF45"/>
      <c r="QWG45" s="124"/>
      <c r="QWH45"/>
      <c r="QWI45" s="124"/>
      <c r="QWJ45"/>
      <c r="QWK45" s="124"/>
      <c r="QWL45"/>
      <c r="QWM45" s="124"/>
      <c r="QWN45"/>
      <c r="QWO45" s="124"/>
      <c r="QWP45"/>
      <c r="QWQ45" s="124"/>
      <c r="QWR45"/>
      <c r="QWS45" s="124"/>
      <c r="QWT45"/>
      <c r="QWU45" s="124"/>
      <c r="QWV45"/>
      <c r="QWW45" s="124"/>
      <c r="QWX45"/>
      <c r="QWY45" s="124"/>
      <c r="QWZ45"/>
      <c r="QXA45" s="124"/>
      <c r="QXB45"/>
      <c r="QXC45" s="124"/>
      <c r="QXD45"/>
      <c r="QXE45" s="124"/>
      <c r="QXF45"/>
      <c r="QXG45" s="124"/>
      <c r="QXH45"/>
      <c r="QXI45" s="124"/>
      <c r="QXJ45"/>
      <c r="QXK45" s="124"/>
      <c r="QXL45"/>
      <c r="QXM45" s="124"/>
      <c r="QXN45"/>
      <c r="QXO45" s="124"/>
      <c r="QXP45"/>
      <c r="QXQ45" s="124"/>
      <c r="QXR45"/>
      <c r="QXS45" s="124"/>
      <c r="QXT45"/>
      <c r="QXU45" s="124"/>
      <c r="QXV45"/>
      <c r="QXW45" s="124"/>
      <c r="QXX45"/>
      <c r="QXY45" s="124"/>
      <c r="QXZ45"/>
      <c r="QYA45" s="124"/>
      <c r="QYB45"/>
      <c r="QYC45" s="124"/>
      <c r="QYD45"/>
      <c r="QYE45" s="124"/>
      <c r="QYF45"/>
      <c r="QYG45" s="124"/>
      <c r="QYH45"/>
      <c r="QYI45" s="124"/>
      <c r="QYJ45"/>
      <c r="QYK45" s="124"/>
      <c r="QYL45"/>
      <c r="QYM45" s="124"/>
      <c r="QYN45"/>
      <c r="QYO45" s="124"/>
      <c r="QYP45"/>
      <c r="QYQ45" s="124"/>
      <c r="QYR45"/>
      <c r="QYS45" s="124"/>
      <c r="QYT45"/>
      <c r="QYU45" s="124"/>
      <c r="QYV45"/>
      <c r="QYW45" s="124"/>
      <c r="QYX45"/>
      <c r="QYY45" s="124"/>
      <c r="QYZ45"/>
      <c r="QZA45" s="124"/>
      <c r="QZB45"/>
      <c r="QZC45" s="124"/>
      <c r="QZD45"/>
      <c r="QZE45" s="124"/>
      <c r="QZF45"/>
      <c r="QZG45" s="124"/>
      <c r="QZH45"/>
      <c r="QZI45" s="124"/>
      <c r="QZJ45"/>
      <c r="QZK45" s="124"/>
      <c r="QZL45"/>
      <c r="QZM45" s="124"/>
      <c r="QZN45"/>
      <c r="QZO45" s="124"/>
      <c r="QZP45"/>
      <c r="QZQ45" s="124"/>
      <c r="QZR45"/>
      <c r="QZS45" s="124"/>
      <c r="QZT45"/>
      <c r="QZU45" s="124"/>
      <c r="QZV45"/>
      <c r="QZW45" s="124"/>
      <c r="QZX45"/>
      <c r="QZY45" s="124"/>
      <c r="QZZ45"/>
      <c r="RAA45" s="124"/>
      <c r="RAB45"/>
      <c r="RAC45" s="124"/>
      <c r="RAD45"/>
      <c r="RAE45" s="124"/>
      <c r="RAF45"/>
      <c r="RAG45" s="124"/>
      <c r="RAH45"/>
      <c r="RAI45" s="124"/>
      <c r="RAJ45"/>
      <c r="RAK45" s="124"/>
      <c r="RAL45"/>
      <c r="RAM45" s="124"/>
      <c r="RAN45"/>
      <c r="RAO45" s="124"/>
      <c r="RAP45"/>
      <c r="RAQ45" s="124"/>
      <c r="RAR45"/>
      <c r="RAS45" s="124"/>
      <c r="RAT45"/>
      <c r="RAU45" s="124"/>
      <c r="RAV45"/>
      <c r="RAW45" s="124"/>
      <c r="RAX45"/>
      <c r="RAY45" s="124"/>
      <c r="RAZ45"/>
      <c r="RBA45" s="124"/>
      <c r="RBB45"/>
      <c r="RBC45" s="124"/>
      <c r="RBD45"/>
      <c r="RBE45" s="124"/>
      <c r="RBF45"/>
      <c r="RBG45" s="124"/>
      <c r="RBH45"/>
      <c r="RBI45" s="124"/>
      <c r="RBJ45"/>
      <c r="RBK45" s="124"/>
      <c r="RBL45"/>
      <c r="RBM45" s="124"/>
      <c r="RBN45"/>
      <c r="RBO45" s="124"/>
      <c r="RBP45"/>
      <c r="RBQ45" s="124"/>
      <c r="RBR45"/>
      <c r="RBS45" s="124"/>
      <c r="RBT45"/>
      <c r="RBU45" s="124"/>
      <c r="RBV45"/>
      <c r="RBW45" s="124"/>
      <c r="RBX45"/>
      <c r="RBY45" s="124"/>
      <c r="RBZ45"/>
      <c r="RCA45" s="124"/>
      <c r="RCB45"/>
      <c r="RCC45" s="124"/>
      <c r="RCD45"/>
      <c r="RCE45" s="124"/>
      <c r="RCF45"/>
      <c r="RCG45" s="124"/>
      <c r="RCH45"/>
      <c r="RCI45" s="124"/>
      <c r="RCJ45"/>
      <c r="RCK45" s="124"/>
      <c r="RCL45"/>
      <c r="RCM45" s="124"/>
      <c r="RCN45"/>
      <c r="RCO45" s="124"/>
      <c r="RCP45"/>
      <c r="RCQ45" s="124"/>
      <c r="RCR45"/>
      <c r="RCS45" s="124"/>
      <c r="RCT45"/>
      <c r="RCU45" s="124"/>
      <c r="RCV45"/>
      <c r="RCW45" s="124"/>
      <c r="RCX45"/>
      <c r="RCY45" s="124"/>
      <c r="RCZ45"/>
      <c r="RDA45" s="124"/>
      <c r="RDB45"/>
      <c r="RDC45" s="124"/>
      <c r="RDD45"/>
      <c r="RDE45" s="124"/>
      <c r="RDF45"/>
      <c r="RDG45" s="124"/>
      <c r="RDH45"/>
      <c r="RDI45" s="124"/>
      <c r="RDJ45"/>
      <c r="RDK45" s="124"/>
      <c r="RDL45"/>
      <c r="RDM45" s="124"/>
      <c r="RDN45"/>
      <c r="RDO45" s="124"/>
      <c r="RDP45"/>
      <c r="RDQ45" s="124"/>
      <c r="RDR45"/>
      <c r="RDS45" s="124"/>
      <c r="RDT45"/>
      <c r="RDU45" s="124"/>
      <c r="RDV45"/>
      <c r="RDW45" s="124"/>
      <c r="RDX45"/>
      <c r="RDY45" s="124"/>
      <c r="RDZ45"/>
      <c r="REA45" s="124"/>
      <c r="REB45"/>
      <c r="REC45" s="124"/>
      <c r="RED45"/>
      <c r="REE45" s="124"/>
      <c r="REF45"/>
      <c r="REG45" s="124"/>
      <c r="REH45"/>
      <c r="REI45" s="124"/>
      <c r="REJ45"/>
      <c r="REK45" s="124"/>
      <c r="REL45"/>
      <c r="REM45" s="124"/>
      <c r="REN45"/>
      <c r="REO45" s="124"/>
      <c r="REP45"/>
      <c r="REQ45" s="124"/>
      <c r="RER45"/>
      <c r="RES45" s="124"/>
      <c r="RET45"/>
      <c r="REU45" s="124"/>
      <c r="REV45"/>
      <c r="REW45" s="124"/>
      <c r="REX45"/>
      <c r="REY45" s="124"/>
      <c r="REZ45"/>
      <c r="RFA45" s="124"/>
      <c r="RFB45"/>
      <c r="RFC45" s="124"/>
      <c r="RFD45"/>
      <c r="RFE45" s="124"/>
      <c r="RFF45"/>
      <c r="RFG45" s="124"/>
      <c r="RFH45"/>
      <c r="RFI45" s="124"/>
      <c r="RFJ45"/>
      <c r="RFK45" s="124"/>
      <c r="RFL45"/>
      <c r="RFM45" s="124"/>
      <c r="RFN45"/>
      <c r="RFO45" s="124"/>
      <c r="RFP45"/>
      <c r="RFQ45" s="124"/>
      <c r="RFR45"/>
      <c r="RFS45" s="124"/>
      <c r="RFT45"/>
      <c r="RFU45" s="124"/>
      <c r="RFV45"/>
      <c r="RFW45" s="124"/>
      <c r="RFX45"/>
      <c r="RFY45" s="124"/>
      <c r="RFZ45"/>
      <c r="RGA45" s="124"/>
      <c r="RGB45"/>
      <c r="RGC45" s="124"/>
      <c r="RGD45"/>
      <c r="RGE45" s="124"/>
      <c r="RGF45"/>
      <c r="RGG45" s="124"/>
      <c r="RGH45"/>
      <c r="RGI45" s="124"/>
      <c r="RGJ45"/>
      <c r="RGK45" s="124"/>
      <c r="RGL45"/>
      <c r="RGM45" s="124"/>
      <c r="RGN45"/>
      <c r="RGO45" s="124"/>
      <c r="RGP45"/>
      <c r="RGQ45" s="124"/>
      <c r="RGR45"/>
      <c r="RGS45" s="124"/>
      <c r="RGT45"/>
      <c r="RGU45" s="124"/>
      <c r="RGV45"/>
      <c r="RGW45" s="124"/>
      <c r="RGX45"/>
      <c r="RGY45" s="124"/>
      <c r="RGZ45"/>
      <c r="RHA45" s="124"/>
      <c r="RHB45"/>
      <c r="RHC45" s="124"/>
      <c r="RHD45"/>
      <c r="RHE45" s="124"/>
      <c r="RHF45"/>
      <c r="RHG45" s="124"/>
      <c r="RHH45"/>
      <c r="RHI45" s="124"/>
      <c r="RHJ45"/>
      <c r="RHK45" s="124"/>
      <c r="RHL45"/>
      <c r="RHM45" s="124"/>
      <c r="RHN45"/>
      <c r="RHO45" s="124"/>
      <c r="RHP45"/>
      <c r="RHQ45" s="124"/>
      <c r="RHR45"/>
      <c r="RHS45" s="124"/>
      <c r="RHT45"/>
      <c r="RHU45" s="124"/>
      <c r="RHV45"/>
      <c r="RHW45" s="124"/>
      <c r="RHX45"/>
      <c r="RHY45" s="124"/>
      <c r="RHZ45"/>
      <c r="RIA45" s="124"/>
      <c r="RIB45"/>
      <c r="RIC45" s="124"/>
      <c r="RID45"/>
      <c r="RIE45" s="124"/>
      <c r="RIF45"/>
      <c r="RIG45" s="124"/>
      <c r="RIH45"/>
      <c r="RII45" s="124"/>
      <c r="RIJ45"/>
      <c r="RIK45" s="124"/>
      <c r="RIL45"/>
      <c r="RIM45" s="124"/>
      <c r="RIN45"/>
      <c r="RIO45" s="124"/>
      <c r="RIP45"/>
      <c r="RIQ45" s="124"/>
      <c r="RIR45"/>
      <c r="RIS45" s="124"/>
      <c r="RIT45"/>
      <c r="RIU45" s="124"/>
      <c r="RIV45"/>
      <c r="RIW45" s="124"/>
      <c r="RIX45"/>
      <c r="RIY45" s="124"/>
      <c r="RIZ45"/>
      <c r="RJA45" s="124"/>
      <c r="RJB45"/>
      <c r="RJC45" s="124"/>
      <c r="RJD45"/>
      <c r="RJE45" s="124"/>
      <c r="RJF45"/>
      <c r="RJG45" s="124"/>
      <c r="RJH45"/>
      <c r="RJI45" s="124"/>
      <c r="RJJ45"/>
      <c r="RJK45" s="124"/>
      <c r="RJL45"/>
      <c r="RJM45" s="124"/>
      <c r="RJN45"/>
      <c r="RJO45" s="124"/>
      <c r="RJP45"/>
      <c r="RJQ45" s="124"/>
      <c r="RJR45"/>
      <c r="RJS45" s="124"/>
      <c r="RJT45"/>
      <c r="RJU45" s="124"/>
      <c r="RJV45"/>
      <c r="RJW45" s="124"/>
      <c r="RJX45"/>
      <c r="RJY45" s="124"/>
      <c r="RJZ45"/>
      <c r="RKA45" s="124"/>
      <c r="RKB45"/>
      <c r="RKC45" s="124"/>
      <c r="RKD45"/>
      <c r="RKE45" s="124"/>
      <c r="RKF45"/>
      <c r="RKG45" s="124"/>
      <c r="RKH45"/>
      <c r="RKI45" s="124"/>
      <c r="RKJ45"/>
      <c r="RKK45" s="124"/>
      <c r="RKL45"/>
      <c r="RKM45" s="124"/>
      <c r="RKN45"/>
      <c r="RKO45" s="124"/>
      <c r="RKP45"/>
      <c r="RKQ45" s="124"/>
      <c r="RKR45"/>
      <c r="RKS45" s="124"/>
      <c r="RKT45"/>
      <c r="RKU45" s="124"/>
      <c r="RKV45"/>
      <c r="RKW45" s="124"/>
      <c r="RKX45"/>
      <c r="RKY45" s="124"/>
      <c r="RKZ45"/>
      <c r="RLA45" s="124"/>
      <c r="RLB45"/>
      <c r="RLC45" s="124"/>
      <c r="RLD45"/>
      <c r="RLE45" s="124"/>
      <c r="RLF45"/>
      <c r="RLG45" s="124"/>
      <c r="RLH45"/>
      <c r="RLI45" s="124"/>
      <c r="RLJ45"/>
      <c r="RLK45" s="124"/>
      <c r="RLL45"/>
      <c r="RLM45" s="124"/>
      <c r="RLN45"/>
      <c r="RLO45" s="124"/>
      <c r="RLP45"/>
      <c r="RLQ45" s="124"/>
      <c r="RLR45"/>
      <c r="RLS45" s="124"/>
      <c r="RLT45"/>
      <c r="RLU45" s="124"/>
      <c r="RLV45"/>
      <c r="RLW45" s="124"/>
      <c r="RLX45"/>
      <c r="RLY45" s="124"/>
      <c r="RLZ45"/>
      <c r="RMA45" s="124"/>
      <c r="RMB45"/>
      <c r="RMC45" s="124"/>
      <c r="RMD45"/>
      <c r="RME45" s="124"/>
      <c r="RMF45"/>
      <c r="RMG45" s="124"/>
      <c r="RMH45"/>
      <c r="RMI45" s="124"/>
      <c r="RMJ45"/>
      <c r="RMK45" s="124"/>
      <c r="RML45"/>
      <c r="RMM45" s="124"/>
      <c r="RMN45"/>
      <c r="RMO45" s="124"/>
      <c r="RMP45"/>
      <c r="RMQ45" s="124"/>
      <c r="RMR45"/>
      <c r="RMS45" s="124"/>
      <c r="RMT45"/>
      <c r="RMU45" s="124"/>
      <c r="RMV45"/>
      <c r="RMW45" s="124"/>
      <c r="RMX45"/>
      <c r="RMY45" s="124"/>
      <c r="RMZ45"/>
      <c r="RNA45" s="124"/>
      <c r="RNB45"/>
      <c r="RNC45" s="124"/>
      <c r="RND45"/>
      <c r="RNE45" s="124"/>
      <c r="RNF45"/>
      <c r="RNG45" s="124"/>
      <c r="RNH45"/>
      <c r="RNI45" s="124"/>
      <c r="RNJ45"/>
      <c r="RNK45" s="124"/>
      <c r="RNL45"/>
      <c r="RNM45" s="124"/>
      <c r="RNN45"/>
      <c r="RNO45" s="124"/>
      <c r="RNP45"/>
      <c r="RNQ45" s="124"/>
      <c r="RNR45"/>
      <c r="RNS45" s="124"/>
      <c r="RNT45"/>
      <c r="RNU45" s="124"/>
      <c r="RNV45"/>
      <c r="RNW45" s="124"/>
      <c r="RNX45"/>
      <c r="RNY45" s="124"/>
      <c r="RNZ45"/>
      <c r="ROA45" s="124"/>
      <c r="ROB45"/>
      <c r="ROC45" s="124"/>
      <c r="ROD45"/>
      <c r="ROE45" s="124"/>
      <c r="ROF45"/>
      <c r="ROG45" s="124"/>
      <c r="ROH45"/>
      <c r="ROI45" s="124"/>
      <c r="ROJ45"/>
      <c r="ROK45" s="124"/>
      <c r="ROL45"/>
      <c r="ROM45" s="124"/>
      <c r="RON45"/>
      <c r="ROO45" s="124"/>
      <c r="ROP45"/>
      <c r="ROQ45" s="124"/>
      <c r="ROR45"/>
      <c r="ROS45" s="124"/>
      <c r="ROT45"/>
      <c r="ROU45" s="124"/>
      <c r="ROV45"/>
      <c r="ROW45" s="124"/>
      <c r="ROX45"/>
      <c r="ROY45" s="124"/>
      <c r="ROZ45"/>
      <c r="RPA45" s="124"/>
      <c r="RPB45"/>
      <c r="RPC45" s="124"/>
      <c r="RPD45"/>
      <c r="RPE45" s="124"/>
      <c r="RPF45"/>
      <c r="RPG45" s="124"/>
      <c r="RPH45"/>
      <c r="RPI45" s="124"/>
      <c r="RPJ45"/>
      <c r="RPK45" s="124"/>
      <c r="RPL45"/>
      <c r="RPM45" s="124"/>
      <c r="RPN45"/>
      <c r="RPO45" s="124"/>
      <c r="RPP45"/>
      <c r="RPQ45" s="124"/>
      <c r="RPR45"/>
      <c r="RPS45" s="124"/>
      <c r="RPT45"/>
      <c r="RPU45" s="124"/>
      <c r="RPV45"/>
      <c r="RPW45" s="124"/>
      <c r="RPX45"/>
      <c r="RPY45" s="124"/>
      <c r="RPZ45"/>
      <c r="RQA45" s="124"/>
      <c r="RQB45"/>
      <c r="RQC45" s="124"/>
      <c r="RQD45"/>
      <c r="RQE45" s="124"/>
      <c r="RQF45"/>
      <c r="RQG45" s="124"/>
      <c r="RQH45"/>
      <c r="RQI45" s="124"/>
      <c r="RQJ45"/>
      <c r="RQK45" s="124"/>
      <c r="RQL45"/>
      <c r="RQM45" s="124"/>
      <c r="RQN45"/>
      <c r="RQO45" s="124"/>
      <c r="RQP45"/>
      <c r="RQQ45" s="124"/>
      <c r="RQR45"/>
      <c r="RQS45" s="124"/>
      <c r="RQT45"/>
      <c r="RQU45" s="124"/>
      <c r="RQV45"/>
      <c r="RQW45" s="124"/>
      <c r="RQX45"/>
      <c r="RQY45" s="124"/>
      <c r="RQZ45"/>
      <c r="RRA45" s="124"/>
      <c r="RRB45"/>
      <c r="RRC45" s="124"/>
      <c r="RRD45"/>
      <c r="RRE45" s="124"/>
      <c r="RRF45"/>
      <c r="RRG45" s="124"/>
      <c r="RRH45"/>
      <c r="RRI45" s="124"/>
      <c r="RRJ45"/>
      <c r="RRK45" s="124"/>
      <c r="RRL45"/>
      <c r="RRM45" s="124"/>
      <c r="RRN45"/>
      <c r="RRO45" s="124"/>
      <c r="RRP45"/>
      <c r="RRQ45" s="124"/>
      <c r="RRR45"/>
      <c r="RRS45" s="124"/>
      <c r="RRT45"/>
      <c r="RRU45" s="124"/>
      <c r="RRV45"/>
      <c r="RRW45" s="124"/>
      <c r="RRX45"/>
      <c r="RRY45" s="124"/>
      <c r="RRZ45"/>
      <c r="RSA45" s="124"/>
      <c r="RSB45"/>
      <c r="RSC45" s="124"/>
      <c r="RSD45"/>
      <c r="RSE45" s="124"/>
      <c r="RSF45"/>
      <c r="RSG45" s="124"/>
      <c r="RSH45"/>
      <c r="RSI45" s="124"/>
      <c r="RSJ45"/>
      <c r="RSK45" s="124"/>
      <c r="RSL45"/>
      <c r="RSM45" s="124"/>
      <c r="RSN45"/>
      <c r="RSO45" s="124"/>
      <c r="RSP45"/>
      <c r="RSQ45" s="124"/>
      <c r="RSR45"/>
      <c r="RSS45" s="124"/>
      <c r="RST45"/>
      <c r="RSU45" s="124"/>
      <c r="RSV45"/>
      <c r="RSW45" s="124"/>
      <c r="RSX45"/>
      <c r="RSY45" s="124"/>
      <c r="RSZ45"/>
      <c r="RTA45" s="124"/>
      <c r="RTB45"/>
      <c r="RTC45" s="124"/>
      <c r="RTD45"/>
      <c r="RTE45" s="124"/>
      <c r="RTF45"/>
      <c r="RTG45" s="124"/>
      <c r="RTH45"/>
      <c r="RTI45" s="124"/>
      <c r="RTJ45"/>
      <c r="RTK45" s="124"/>
      <c r="RTL45"/>
      <c r="RTM45" s="124"/>
      <c r="RTN45"/>
      <c r="RTO45" s="124"/>
      <c r="RTP45"/>
      <c r="RTQ45" s="124"/>
      <c r="RTR45"/>
      <c r="RTS45" s="124"/>
      <c r="RTT45"/>
      <c r="RTU45" s="124"/>
      <c r="RTV45"/>
      <c r="RTW45" s="124"/>
      <c r="RTX45"/>
      <c r="RTY45" s="124"/>
      <c r="RTZ45"/>
      <c r="RUA45" s="124"/>
      <c r="RUB45"/>
      <c r="RUC45" s="124"/>
      <c r="RUD45"/>
      <c r="RUE45" s="124"/>
      <c r="RUF45"/>
      <c r="RUG45" s="124"/>
      <c r="RUH45"/>
      <c r="RUI45" s="124"/>
      <c r="RUJ45"/>
      <c r="RUK45" s="124"/>
      <c r="RUL45"/>
      <c r="RUM45" s="124"/>
      <c r="RUN45"/>
      <c r="RUO45" s="124"/>
      <c r="RUP45"/>
      <c r="RUQ45" s="124"/>
      <c r="RUR45"/>
      <c r="RUS45" s="124"/>
      <c r="RUT45"/>
      <c r="RUU45" s="124"/>
      <c r="RUV45"/>
      <c r="RUW45" s="124"/>
      <c r="RUX45"/>
      <c r="RUY45" s="124"/>
      <c r="RUZ45"/>
      <c r="RVA45" s="124"/>
      <c r="RVB45"/>
      <c r="RVC45" s="124"/>
      <c r="RVD45"/>
      <c r="RVE45" s="124"/>
      <c r="RVF45"/>
      <c r="RVG45" s="124"/>
      <c r="RVH45"/>
      <c r="RVI45" s="124"/>
      <c r="RVJ45"/>
      <c r="RVK45" s="124"/>
      <c r="RVL45"/>
      <c r="RVM45" s="124"/>
      <c r="RVN45"/>
      <c r="RVO45" s="124"/>
      <c r="RVP45"/>
      <c r="RVQ45" s="124"/>
      <c r="RVR45"/>
      <c r="RVS45" s="124"/>
      <c r="RVT45"/>
      <c r="RVU45" s="124"/>
      <c r="RVV45"/>
      <c r="RVW45" s="124"/>
      <c r="RVX45"/>
      <c r="RVY45" s="124"/>
      <c r="RVZ45"/>
      <c r="RWA45" s="124"/>
      <c r="RWB45"/>
      <c r="RWC45" s="124"/>
      <c r="RWD45"/>
      <c r="RWE45" s="124"/>
      <c r="RWF45"/>
      <c r="RWG45" s="124"/>
      <c r="RWH45"/>
      <c r="RWI45" s="124"/>
      <c r="RWJ45"/>
      <c r="RWK45" s="124"/>
      <c r="RWL45"/>
      <c r="RWM45" s="124"/>
      <c r="RWN45"/>
      <c r="RWO45" s="124"/>
      <c r="RWP45"/>
      <c r="RWQ45" s="124"/>
      <c r="RWR45"/>
      <c r="RWS45" s="124"/>
      <c r="RWT45"/>
      <c r="RWU45" s="124"/>
      <c r="RWV45"/>
      <c r="RWW45" s="124"/>
      <c r="RWX45"/>
      <c r="RWY45" s="124"/>
      <c r="RWZ45"/>
      <c r="RXA45" s="124"/>
      <c r="RXB45"/>
      <c r="RXC45" s="124"/>
      <c r="RXD45"/>
      <c r="RXE45" s="124"/>
      <c r="RXF45"/>
      <c r="RXG45" s="124"/>
      <c r="RXH45"/>
      <c r="RXI45" s="124"/>
      <c r="RXJ45"/>
      <c r="RXK45" s="124"/>
      <c r="RXL45"/>
      <c r="RXM45" s="124"/>
      <c r="RXN45"/>
      <c r="RXO45" s="124"/>
      <c r="RXP45"/>
      <c r="RXQ45" s="124"/>
      <c r="RXR45"/>
      <c r="RXS45" s="124"/>
      <c r="RXT45"/>
      <c r="RXU45" s="124"/>
      <c r="RXV45"/>
      <c r="RXW45" s="124"/>
      <c r="RXX45"/>
      <c r="RXY45" s="124"/>
      <c r="RXZ45"/>
      <c r="RYA45" s="124"/>
      <c r="RYB45"/>
      <c r="RYC45" s="124"/>
      <c r="RYD45"/>
      <c r="RYE45" s="124"/>
      <c r="RYF45"/>
      <c r="RYG45" s="124"/>
      <c r="RYH45"/>
      <c r="RYI45" s="124"/>
      <c r="RYJ45"/>
      <c r="RYK45" s="124"/>
      <c r="RYL45"/>
      <c r="RYM45" s="124"/>
      <c r="RYN45"/>
      <c r="RYO45" s="124"/>
      <c r="RYP45"/>
      <c r="RYQ45" s="124"/>
      <c r="RYR45"/>
      <c r="RYS45" s="124"/>
      <c r="RYT45"/>
      <c r="RYU45" s="124"/>
      <c r="RYV45"/>
      <c r="RYW45" s="124"/>
      <c r="RYX45"/>
      <c r="RYY45" s="124"/>
      <c r="RYZ45"/>
      <c r="RZA45" s="124"/>
      <c r="RZB45"/>
      <c r="RZC45" s="124"/>
      <c r="RZD45"/>
      <c r="RZE45" s="124"/>
      <c r="RZF45"/>
      <c r="RZG45" s="124"/>
      <c r="RZH45"/>
      <c r="RZI45" s="124"/>
      <c r="RZJ45"/>
      <c r="RZK45" s="124"/>
      <c r="RZL45"/>
      <c r="RZM45" s="124"/>
      <c r="RZN45"/>
      <c r="RZO45" s="124"/>
      <c r="RZP45"/>
      <c r="RZQ45" s="124"/>
      <c r="RZR45"/>
      <c r="RZS45" s="124"/>
      <c r="RZT45"/>
      <c r="RZU45" s="124"/>
      <c r="RZV45"/>
      <c r="RZW45" s="124"/>
      <c r="RZX45"/>
      <c r="RZY45" s="124"/>
      <c r="RZZ45"/>
      <c r="SAA45" s="124"/>
      <c r="SAB45"/>
      <c r="SAC45" s="124"/>
      <c r="SAD45"/>
      <c r="SAE45" s="124"/>
      <c r="SAF45"/>
      <c r="SAG45" s="124"/>
      <c r="SAH45"/>
      <c r="SAI45" s="124"/>
      <c r="SAJ45"/>
      <c r="SAK45" s="124"/>
      <c r="SAL45"/>
      <c r="SAM45" s="124"/>
      <c r="SAN45"/>
      <c r="SAO45" s="124"/>
      <c r="SAP45"/>
      <c r="SAQ45" s="124"/>
      <c r="SAR45"/>
      <c r="SAS45" s="124"/>
      <c r="SAT45"/>
      <c r="SAU45" s="124"/>
      <c r="SAV45"/>
      <c r="SAW45" s="124"/>
      <c r="SAX45"/>
      <c r="SAY45" s="124"/>
      <c r="SAZ45"/>
      <c r="SBA45" s="124"/>
      <c r="SBB45"/>
      <c r="SBC45" s="124"/>
      <c r="SBD45"/>
      <c r="SBE45" s="124"/>
      <c r="SBF45"/>
      <c r="SBG45" s="124"/>
      <c r="SBH45"/>
      <c r="SBI45" s="124"/>
      <c r="SBJ45"/>
      <c r="SBK45" s="124"/>
      <c r="SBL45"/>
      <c r="SBM45" s="124"/>
      <c r="SBN45"/>
      <c r="SBO45" s="124"/>
      <c r="SBP45"/>
      <c r="SBQ45" s="124"/>
      <c r="SBR45"/>
      <c r="SBS45" s="124"/>
      <c r="SBT45"/>
      <c r="SBU45" s="124"/>
      <c r="SBV45"/>
      <c r="SBW45" s="124"/>
      <c r="SBX45"/>
      <c r="SBY45" s="124"/>
      <c r="SBZ45"/>
      <c r="SCA45" s="124"/>
      <c r="SCB45"/>
      <c r="SCC45" s="124"/>
      <c r="SCD45"/>
      <c r="SCE45" s="124"/>
      <c r="SCF45"/>
      <c r="SCG45" s="124"/>
      <c r="SCH45"/>
      <c r="SCI45" s="124"/>
      <c r="SCJ45"/>
      <c r="SCK45" s="124"/>
      <c r="SCL45"/>
      <c r="SCM45" s="124"/>
      <c r="SCN45"/>
      <c r="SCO45" s="124"/>
      <c r="SCP45"/>
      <c r="SCQ45" s="124"/>
      <c r="SCR45"/>
      <c r="SCS45" s="124"/>
      <c r="SCT45"/>
      <c r="SCU45" s="124"/>
      <c r="SCV45"/>
      <c r="SCW45" s="124"/>
      <c r="SCX45"/>
      <c r="SCY45" s="124"/>
      <c r="SCZ45"/>
      <c r="SDA45" s="124"/>
      <c r="SDB45"/>
      <c r="SDC45" s="124"/>
      <c r="SDD45"/>
      <c r="SDE45" s="124"/>
      <c r="SDF45"/>
      <c r="SDG45" s="124"/>
      <c r="SDH45"/>
      <c r="SDI45" s="124"/>
      <c r="SDJ45"/>
      <c r="SDK45" s="124"/>
      <c r="SDL45"/>
      <c r="SDM45" s="124"/>
      <c r="SDN45"/>
      <c r="SDO45" s="124"/>
      <c r="SDP45"/>
      <c r="SDQ45" s="124"/>
      <c r="SDR45"/>
      <c r="SDS45" s="124"/>
      <c r="SDT45"/>
      <c r="SDU45" s="124"/>
      <c r="SDV45"/>
      <c r="SDW45" s="124"/>
      <c r="SDX45"/>
      <c r="SDY45" s="124"/>
      <c r="SDZ45"/>
      <c r="SEA45" s="124"/>
      <c r="SEB45"/>
      <c r="SEC45" s="124"/>
      <c r="SED45"/>
      <c r="SEE45" s="124"/>
      <c r="SEF45"/>
      <c r="SEG45" s="124"/>
      <c r="SEH45"/>
      <c r="SEI45" s="124"/>
      <c r="SEJ45"/>
      <c r="SEK45" s="124"/>
      <c r="SEL45"/>
      <c r="SEM45" s="124"/>
      <c r="SEN45"/>
      <c r="SEO45" s="124"/>
      <c r="SEP45"/>
      <c r="SEQ45" s="124"/>
      <c r="SER45"/>
      <c r="SES45" s="124"/>
      <c r="SET45"/>
      <c r="SEU45" s="124"/>
      <c r="SEV45"/>
      <c r="SEW45" s="124"/>
      <c r="SEX45"/>
      <c r="SEY45" s="124"/>
      <c r="SEZ45"/>
      <c r="SFA45" s="124"/>
      <c r="SFB45"/>
      <c r="SFC45" s="124"/>
      <c r="SFD45"/>
      <c r="SFE45" s="124"/>
      <c r="SFF45"/>
      <c r="SFG45" s="124"/>
      <c r="SFH45"/>
      <c r="SFI45" s="124"/>
      <c r="SFJ45"/>
      <c r="SFK45" s="124"/>
      <c r="SFL45"/>
      <c r="SFM45" s="124"/>
      <c r="SFN45"/>
      <c r="SFO45" s="124"/>
      <c r="SFP45"/>
      <c r="SFQ45" s="124"/>
      <c r="SFR45"/>
      <c r="SFS45" s="124"/>
      <c r="SFT45"/>
      <c r="SFU45" s="124"/>
      <c r="SFV45"/>
      <c r="SFW45" s="124"/>
      <c r="SFX45"/>
      <c r="SFY45" s="124"/>
      <c r="SFZ45"/>
      <c r="SGA45" s="124"/>
      <c r="SGB45"/>
      <c r="SGC45" s="124"/>
      <c r="SGD45"/>
      <c r="SGE45" s="124"/>
      <c r="SGF45"/>
      <c r="SGG45" s="124"/>
      <c r="SGH45"/>
      <c r="SGI45" s="124"/>
      <c r="SGJ45"/>
      <c r="SGK45" s="124"/>
      <c r="SGL45"/>
      <c r="SGM45" s="124"/>
      <c r="SGN45"/>
      <c r="SGO45" s="124"/>
      <c r="SGP45"/>
      <c r="SGQ45" s="124"/>
      <c r="SGR45"/>
      <c r="SGS45" s="124"/>
      <c r="SGT45"/>
      <c r="SGU45" s="124"/>
      <c r="SGV45"/>
      <c r="SGW45" s="124"/>
      <c r="SGX45"/>
      <c r="SGY45" s="124"/>
      <c r="SGZ45"/>
      <c r="SHA45" s="124"/>
      <c r="SHB45"/>
      <c r="SHC45" s="124"/>
      <c r="SHD45"/>
      <c r="SHE45" s="124"/>
      <c r="SHF45"/>
      <c r="SHG45" s="124"/>
      <c r="SHH45"/>
      <c r="SHI45" s="124"/>
      <c r="SHJ45"/>
      <c r="SHK45" s="124"/>
      <c r="SHL45"/>
      <c r="SHM45" s="124"/>
      <c r="SHN45"/>
      <c r="SHO45" s="124"/>
      <c r="SHP45"/>
      <c r="SHQ45" s="124"/>
      <c r="SHR45"/>
      <c r="SHS45" s="124"/>
      <c r="SHT45"/>
      <c r="SHU45" s="124"/>
      <c r="SHV45"/>
      <c r="SHW45" s="124"/>
      <c r="SHX45"/>
      <c r="SHY45" s="124"/>
      <c r="SHZ45"/>
      <c r="SIA45" s="124"/>
      <c r="SIB45"/>
      <c r="SIC45" s="124"/>
      <c r="SID45"/>
      <c r="SIE45" s="124"/>
      <c r="SIF45"/>
      <c r="SIG45" s="124"/>
      <c r="SIH45"/>
      <c r="SII45" s="124"/>
      <c r="SIJ45"/>
      <c r="SIK45" s="124"/>
      <c r="SIL45"/>
      <c r="SIM45" s="124"/>
      <c r="SIN45"/>
      <c r="SIO45" s="124"/>
      <c r="SIP45"/>
      <c r="SIQ45" s="124"/>
      <c r="SIR45"/>
      <c r="SIS45" s="124"/>
      <c r="SIT45"/>
      <c r="SIU45" s="124"/>
      <c r="SIV45"/>
      <c r="SIW45" s="124"/>
      <c r="SIX45"/>
      <c r="SIY45" s="124"/>
      <c r="SIZ45"/>
      <c r="SJA45" s="124"/>
      <c r="SJB45"/>
      <c r="SJC45" s="124"/>
      <c r="SJD45"/>
      <c r="SJE45" s="124"/>
      <c r="SJF45"/>
      <c r="SJG45" s="124"/>
      <c r="SJH45"/>
      <c r="SJI45" s="124"/>
      <c r="SJJ45"/>
      <c r="SJK45" s="124"/>
      <c r="SJL45"/>
      <c r="SJM45" s="124"/>
      <c r="SJN45"/>
      <c r="SJO45" s="124"/>
      <c r="SJP45"/>
      <c r="SJQ45" s="124"/>
      <c r="SJR45"/>
      <c r="SJS45" s="124"/>
      <c r="SJT45"/>
      <c r="SJU45" s="124"/>
      <c r="SJV45"/>
      <c r="SJW45" s="124"/>
      <c r="SJX45"/>
      <c r="SJY45" s="124"/>
      <c r="SJZ45"/>
      <c r="SKA45" s="124"/>
      <c r="SKB45"/>
      <c r="SKC45" s="124"/>
      <c r="SKD45"/>
      <c r="SKE45" s="124"/>
      <c r="SKF45"/>
      <c r="SKG45" s="124"/>
      <c r="SKH45"/>
      <c r="SKI45" s="124"/>
      <c r="SKJ45"/>
      <c r="SKK45" s="124"/>
      <c r="SKL45"/>
      <c r="SKM45" s="124"/>
      <c r="SKN45"/>
      <c r="SKO45" s="124"/>
      <c r="SKP45"/>
      <c r="SKQ45" s="124"/>
      <c r="SKR45"/>
      <c r="SKS45" s="124"/>
      <c r="SKT45"/>
      <c r="SKU45" s="124"/>
      <c r="SKV45"/>
      <c r="SKW45" s="124"/>
      <c r="SKX45"/>
      <c r="SKY45" s="124"/>
      <c r="SKZ45"/>
      <c r="SLA45" s="124"/>
      <c r="SLB45"/>
      <c r="SLC45" s="124"/>
      <c r="SLD45"/>
      <c r="SLE45" s="124"/>
      <c r="SLF45"/>
      <c r="SLG45" s="124"/>
      <c r="SLH45"/>
      <c r="SLI45" s="124"/>
      <c r="SLJ45"/>
      <c r="SLK45" s="124"/>
      <c r="SLL45"/>
      <c r="SLM45" s="124"/>
      <c r="SLN45"/>
      <c r="SLO45" s="124"/>
      <c r="SLP45"/>
      <c r="SLQ45" s="124"/>
      <c r="SLR45"/>
      <c r="SLS45" s="124"/>
      <c r="SLT45"/>
      <c r="SLU45" s="124"/>
      <c r="SLV45"/>
      <c r="SLW45" s="124"/>
      <c r="SLX45"/>
      <c r="SLY45" s="124"/>
      <c r="SLZ45"/>
      <c r="SMA45" s="124"/>
      <c r="SMB45"/>
      <c r="SMC45" s="124"/>
      <c r="SMD45"/>
      <c r="SME45" s="124"/>
      <c r="SMF45"/>
      <c r="SMG45" s="124"/>
      <c r="SMH45"/>
      <c r="SMI45" s="124"/>
      <c r="SMJ45"/>
      <c r="SMK45" s="124"/>
      <c r="SML45"/>
      <c r="SMM45" s="124"/>
      <c r="SMN45"/>
      <c r="SMO45" s="124"/>
      <c r="SMP45"/>
      <c r="SMQ45" s="124"/>
      <c r="SMR45"/>
      <c r="SMS45" s="124"/>
      <c r="SMT45"/>
      <c r="SMU45" s="124"/>
      <c r="SMV45"/>
      <c r="SMW45" s="124"/>
      <c r="SMX45"/>
      <c r="SMY45" s="124"/>
      <c r="SMZ45"/>
      <c r="SNA45" s="124"/>
      <c r="SNB45"/>
      <c r="SNC45" s="124"/>
      <c r="SND45"/>
      <c r="SNE45" s="124"/>
      <c r="SNF45"/>
      <c r="SNG45" s="124"/>
      <c r="SNH45"/>
      <c r="SNI45" s="124"/>
      <c r="SNJ45"/>
      <c r="SNK45" s="124"/>
      <c r="SNL45"/>
      <c r="SNM45" s="124"/>
      <c r="SNN45"/>
      <c r="SNO45" s="124"/>
      <c r="SNP45"/>
      <c r="SNQ45" s="124"/>
      <c r="SNR45"/>
      <c r="SNS45" s="124"/>
      <c r="SNT45"/>
      <c r="SNU45" s="124"/>
      <c r="SNV45"/>
      <c r="SNW45" s="124"/>
      <c r="SNX45"/>
      <c r="SNY45" s="124"/>
      <c r="SNZ45"/>
      <c r="SOA45" s="124"/>
      <c r="SOB45"/>
      <c r="SOC45" s="124"/>
      <c r="SOD45"/>
      <c r="SOE45" s="124"/>
      <c r="SOF45"/>
      <c r="SOG45" s="124"/>
      <c r="SOH45"/>
      <c r="SOI45" s="124"/>
      <c r="SOJ45"/>
      <c r="SOK45" s="124"/>
      <c r="SOL45"/>
      <c r="SOM45" s="124"/>
      <c r="SON45"/>
      <c r="SOO45" s="124"/>
      <c r="SOP45"/>
      <c r="SOQ45" s="124"/>
      <c r="SOR45"/>
      <c r="SOS45" s="124"/>
      <c r="SOT45"/>
      <c r="SOU45" s="124"/>
      <c r="SOV45"/>
      <c r="SOW45" s="124"/>
      <c r="SOX45"/>
      <c r="SOY45" s="124"/>
      <c r="SOZ45"/>
      <c r="SPA45" s="124"/>
      <c r="SPB45"/>
      <c r="SPC45" s="124"/>
      <c r="SPD45"/>
      <c r="SPE45" s="124"/>
      <c r="SPF45"/>
      <c r="SPG45" s="124"/>
      <c r="SPH45"/>
      <c r="SPI45" s="124"/>
      <c r="SPJ45"/>
      <c r="SPK45" s="124"/>
      <c r="SPL45"/>
      <c r="SPM45" s="124"/>
      <c r="SPN45"/>
      <c r="SPO45" s="124"/>
      <c r="SPP45"/>
      <c r="SPQ45" s="124"/>
      <c r="SPR45"/>
      <c r="SPS45" s="124"/>
      <c r="SPT45"/>
      <c r="SPU45" s="124"/>
      <c r="SPV45"/>
      <c r="SPW45" s="124"/>
      <c r="SPX45"/>
      <c r="SPY45" s="124"/>
      <c r="SPZ45"/>
      <c r="SQA45" s="124"/>
      <c r="SQB45"/>
      <c r="SQC45" s="124"/>
      <c r="SQD45"/>
      <c r="SQE45" s="124"/>
      <c r="SQF45"/>
      <c r="SQG45" s="124"/>
      <c r="SQH45"/>
      <c r="SQI45" s="124"/>
      <c r="SQJ45"/>
      <c r="SQK45" s="124"/>
      <c r="SQL45"/>
      <c r="SQM45" s="124"/>
      <c r="SQN45"/>
      <c r="SQO45" s="124"/>
      <c r="SQP45"/>
      <c r="SQQ45" s="124"/>
      <c r="SQR45"/>
      <c r="SQS45" s="124"/>
      <c r="SQT45"/>
      <c r="SQU45" s="124"/>
      <c r="SQV45"/>
      <c r="SQW45" s="124"/>
      <c r="SQX45"/>
      <c r="SQY45" s="124"/>
      <c r="SQZ45"/>
      <c r="SRA45" s="124"/>
      <c r="SRB45"/>
      <c r="SRC45" s="124"/>
      <c r="SRD45"/>
      <c r="SRE45" s="124"/>
      <c r="SRF45"/>
      <c r="SRG45" s="124"/>
      <c r="SRH45"/>
      <c r="SRI45" s="124"/>
      <c r="SRJ45"/>
      <c r="SRK45" s="124"/>
      <c r="SRL45"/>
      <c r="SRM45" s="124"/>
      <c r="SRN45"/>
      <c r="SRO45" s="124"/>
      <c r="SRP45"/>
      <c r="SRQ45" s="124"/>
      <c r="SRR45"/>
      <c r="SRS45" s="124"/>
      <c r="SRT45"/>
      <c r="SRU45" s="124"/>
      <c r="SRV45"/>
      <c r="SRW45" s="124"/>
      <c r="SRX45"/>
      <c r="SRY45" s="124"/>
      <c r="SRZ45"/>
      <c r="SSA45" s="124"/>
      <c r="SSB45"/>
      <c r="SSC45" s="124"/>
      <c r="SSD45"/>
      <c r="SSE45" s="124"/>
      <c r="SSF45"/>
      <c r="SSG45" s="124"/>
      <c r="SSH45"/>
      <c r="SSI45" s="124"/>
      <c r="SSJ45"/>
      <c r="SSK45" s="124"/>
      <c r="SSL45"/>
      <c r="SSM45" s="124"/>
      <c r="SSN45"/>
      <c r="SSO45" s="124"/>
      <c r="SSP45"/>
      <c r="SSQ45" s="124"/>
      <c r="SSR45"/>
      <c r="SSS45" s="124"/>
      <c r="SST45"/>
      <c r="SSU45" s="124"/>
      <c r="SSV45"/>
      <c r="SSW45" s="124"/>
      <c r="SSX45"/>
      <c r="SSY45" s="124"/>
      <c r="SSZ45"/>
      <c r="STA45" s="124"/>
      <c r="STB45"/>
      <c r="STC45" s="124"/>
      <c r="STD45"/>
      <c r="STE45" s="124"/>
      <c r="STF45"/>
      <c r="STG45" s="124"/>
      <c r="STH45"/>
      <c r="STI45" s="124"/>
      <c r="STJ45"/>
      <c r="STK45" s="124"/>
      <c r="STL45"/>
      <c r="STM45" s="124"/>
      <c r="STN45"/>
      <c r="STO45" s="124"/>
      <c r="STP45"/>
      <c r="STQ45" s="124"/>
      <c r="STR45"/>
      <c r="STS45" s="124"/>
      <c r="STT45"/>
      <c r="STU45" s="124"/>
      <c r="STV45"/>
      <c r="STW45" s="124"/>
      <c r="STX45"/>
      <c r="STY45" s="124"/>
      <c r="STZ45"/>
      <c r="SUA45" s="124"/>
      <c r="SUB45"/>
      <c r="SUC45" s="124"/>
      <c r="SUD45"/>
      <c r="SUE45" s="124"/>
      <c r="SUF45"/>
      <c r="SUG45" s="124"/>
      <c r="SUH45"/>
      <c r="SUI45" s="124"/>
      <c r="SUJ45"/>
      <c r="SUK45" s="124"/>
      <c r="SUL45"/>
      <c r="SUM45" s="124"/>
      <c r="SUN45"/>
      <c r="SUO45" s="124"/>
      <c r="SUP45"/>
      <c r="SUQ45" s="124"/>
      <c r="SUR45"/>
      <c r="SUS45" s="124"/>
      <c r="SUT45"/>
      <c r="SUU45" s="124"/>
      <c r="SUV45"/>
      <c r="SUW45" s="124"/>
      <c r="SUX45"/>
      <c r="SUY45" s="124"/>
      <c r="SUZ45"/>
      <c r="SVA45" s="124"/>
      <c r="SVB45"/>
      <c r="SVC45" s="124"/>
      <c r="SVD45"/>
      <c r="SVE45" s="124"/>
      <c r="SVF45"/>
      <c r="SVG45" s="124"/>
      <c r="SVH45"/>
      <c r="SVI45" s="124"/>
      <c r="SVJ45"/>
      <c r="SVK45" s="124"/>
      <c r="SVL45"/>
      <c r="SVM45" s="124"/>
      <c r="SVN45"/>
      <c r="SVO45" s="124"/>
      <c r="SVP45"/>
      <c r="SVQ45" s="124"/>
      <c r="SVR45"/>
      <c r="SVS45" s="124"/>
      <c r="SVT45"/>
      <c r="SVU45" s="124"/>
      <c r="SVV45"/>
      <c r="SVW45" s="124"/>
      <c r="SVX45"/>
      <c r="SVY45" s="124"/>
      <c r="SVZ45"/>
      <c r="SWA45" s="124"/>
      <c r="SWB45"/>
      <c r="SWC45" s="124"/>
      <c r="SWD45"/>
      <c r="SWE45" s="124"/>
      <c r="SWF45"/>
      <c r="SWG45" s="124"/>
      <c r="SWH45"/>
      <c r="SWI45" s="124"/>
      <c r="SWJ45"/>
      <c r="SWK45" s="124"/>
      <c r="SWL45"/>
      <c r="SWM45" s="124"/>
      <c r="SWN45"/>
      <c r="SWO45" s="124"/>
      <c r="SWP45"/>
      <c r="SWQ45" s="124"/>
      <c r="SWR45"/>
      <c r="SWS45" s="124"/>
      <c r="SWT45"/>
      <c r="SWU45" s="124"/>
      <c r="SWV45"/>
      <c r="SWW45" s="124"/>
      <c r="SWX45"/>
      <c r="SWY45" s="124"/>
      <c r="SWZ45"/>
      <c r="SXA45" s="124"/>
      <c r="SXB45"/>
      <c r="SXC45" s="124"/>
      <c r="SXD45"/>
      <c r="SXE45" s="124"/>
      <c r="SXF45"/>
      <c r="SXG45" s="124"/>
      <c r="SXH45"/>
      <c r="SXI45" s="124"/>
      <c r="SXJ45"/>
      <c r="SXK45" s="124"/>
      <c r="SXL45"/>
      <c r="SXM45" s="124"/>
      <c r="SXN45"/>
      <c r="SXO45" s="124"/>
      <c r="SXP45"/>
      <c r="SXQ45" s="124"/>
      <c r="SXR45"/>
      <c r="SXS45" s="124"/>
      <c r="SXT45"/>
      <c r="SXU45" s="124"/>
      <c r="SXV45"/>
      <c r="SXW45" s="124"/>
      <c r="SXX45"/>
      <c r="SXY45" s="124"/>
      <c r="SXZ45"/>
      <c r="SYA45" s="124"/>
      <c r="SYB45"/>
      <c r="SYC45" s="124"/>
      <c r="SYD45"/>
      <c r="SYE45" s="124"/>
      <c r="SYF45"/>
      <c r="SYG45" s="124"/>
      <c r="SYH45"/>
      <c r="SYI45" s="124"/>
      <c r="SYJ45"/>
      <c r="SYK45" s="124"/>
      <c r="SYL45"/>
      <c r="SYM45" s="124"/>
      <c r="SYN45"/>
      <c r="SYO45" s="124"/>
      <c r="SYP45"/>
      <c r="SYQ45" s="124"/>
      <c r="SYR45"/>
      <c r="SYS45" s="124"/>
      <c r="SYT45"/>
      <c r="SYU45" s="124"/>
      <c r="SYV45"/>
      <c r="SYW45" s="124"/>
      <c r="SYX45"/>
      <c r="SYY45" s="124"/>
      <c r="SYZ45"/>
      <c r="SZA45" s="124"/>
      <c r="SZB45"/>
      <c r="SZC45" s="124"/>
      <c r="SZD45"/>
      <c r="SZE45" s="124"/>
      <c r="SZF45"/>
      <c r="SZG45" s="124"/>
      <c r="SZH45"/>
      <c r="SZI45" s="124"/>
      <c r="SZJ45"/>
      <c r="SZK45" s="124"/>
      <c r="SZL45"/>
      <c r="SZM45" s="124"/>
      <c r="SZN45"/>
      <c r="SZO45" s="124"/>
      <c r="SZP45"/>
      <c r="SZQ45" s="124"/>
      <c r="SZR45"/>
      <c r="SZS45" s="124"/>
      <c r="SZT45"/>
      <c r="SZU45" s="124"/>
      <c r="SZV45"/>
      <c r="SZW45" s="124"/>
      <c r="SZX45"/>
      <c r="SZY45" s="124"/>
      <c r="SZZ45"/>
      <c r="TAA45" s="124"/>
      <c r="TAB45"/>
      <c r="TAC45" s="124"/>
      <c r="TAD45"/>
      <c r="TAE45" s="124"/>
      <c r="TAF45"/>
      <c r="TAG45" s="124"/>
      <c r="TAH45"/>
      <c r="TAI45" s="124"/>
      <c r="TAJ45"/>
      <c r="TAK45" s="124"/>
      <c r="TAL45"/>
      <c r="TAM45" s="124"/>
      <c r="TAN45"/>
      <c r="TAO45" s="124"/>
      <c r="TAP45"/>
      <c r="TAQ45" s="124"/>
      <c r="TAR45"/>
      <c r="TAS45" s="124"/>
      <c r="TAT45"/>
      <c r="TAU45" s="124"/>
      <c r="TAV45"/>
      <c r="TAW45" s="124"/>
      <c r="TAX45"/>
      <c r="TAY45" s="124"/>
      <c r="TAZ45"/>
      <c r="TBA45" s="124"/>
      <c r="TBB45"/>
      <c r="TBC45" s="124"/>
      <c r="TBD45"/>
      <c r="TBE45" s="124"/>
      <c r="TBF45"/>
      <c r="TBG45" s="124"/>
      <c r="TBH45"/>
      <c r="TBI45" s="124"/>
      <c r="TBJ45"/>
      <c r="TBK45" s="124"/>
      <c r="TBL45"/>
      <c r="TBM45" s="124"/>
      <c r="TBN45"/>
      <c r="TBO45" s="124"/>
      <c r="TBP45"/>
      <c r="TBQ45" s="124"/>
      <c r="TBR45"/>
      <c r="TBS45" s="124"/>
      <c r="TBT45"/>
      <c r="TBU45" s="124"/>
      <c r="TBV45"/>
      <c r="TBW45" s="124"/>
      <c r="TBX45"/>
      <c r="TBY45" s="124"/>
      <c r="TBZ45"/>
      <c r="TCA45" s="124"/>
      <c r="TCB45"/>
      <c r="TCC45" s="124"/>
      <c r="TCD45"/>
      <c r="TCE45" s="124"/>
      <c r="TCF45"/>
      <c r="TCG45" s="124"/>
      <c r="TCH45"/>
      <c r="TCI45" s="124"/>
      <c r="TCJ45"/>
      <c r="TCK45" s="124"/>
      <c r="TCL45"/>
      <c r="TCM45" s="124"/>
      <c r="TCN45"/>
      <c r="TCO45" s="124"/>
      <c r="TCP45"/>
      <c r="TCQ45" s="124"/>
      <c r="TCR45"/>
      <c r="TCS45" s="124"/>
      <c r="TCT45"/>
      <c r="TCU45" s="124"/>
      <c r="TCV45"/>
      <c r="TCW45" s="124"/>
      <c r="TCX45"/>
      <c r="TCY45" s="124"/>
      <c r="TCZ45"/>
      <c r="TDA45" s="124"/>
      <c r="TDB45"/>
      <c r="TDC45" s="124"/>
      <c r="TDD45"/>
      <c r="TDE45" s="124"/>
      <c r="TDF45"/>
      <c r="TDG45" s="124"/>
      <c r="TDH45"/>
      <c r="TDI45" s="124"/>
      <c r="TDJ45"/>
      <c r="TDK45" s="124"/>
      <c r="TDL45"/>
      <c r="TDM45" s="124"/>
      <c r="TDN45"/>
      <c r="TDO45" s="124"/>
      <c r="TDP45"/>
      <c r="TDQ45" s="124"/>
      <c r="TDR45"/>
      <c r="TDS45" s="124"/>
      <c r="TDT45"/>
      <c r="TDU45" s="124"/>
      <c r="TDV45"/>
      <c r="TDW45" s="124"/>
      <c r="TDX45"/>
      <c r="TDY45" s="124"/>
      <c r="TDZ45"/>
      <c r="TEA45" s="124"/>
      <c r="TEB45"/>
      <c r="TEC45" s="124"/>
      <c r="TED45"/>
      <c r="TEE45" s="124"/>
      <c r="TEF45"/>
      <c r="TEG45" s="124"/>
      <c r="TEH45"/>
      <c r="TEI45" s="124"/>
      <c r="TEJ45"/>
      <c r="TEK45" s="124"/>
      <c r="TEL45"/>
      <c r="TEM45" s="124"/>
      <c r="TEN45"/>
      <c r="TEO45" s="124"/>
      <c r="TEP45"/>
      <c r="TEQ45" s="124"/>
      <c r="TER45"/>
      <c r="TES45" s="124"/>
      <c r="TET45"/>
      <c r="TEU45" s="124"/>
      <c r="TEV45"/>
      <c r="TEW45" s="124"/>
      <c r="TEX45"/>
      <c r="TEY45" s="124"/>
      <c r="TEZ45"/>
      <c r="TFA45" s="124"/>
      <c r="TFB45"/>
      <c r="TFC45" s="124"/>
      <c r="TFD45"/>
      <c r="TFE45" s="124"/>
      <c r="TFF45"/>
      <c r="TFG45" s="124"/>
      <c r="TFH45"/>
      <c r="TFI45" s="124"/>
      <c r="TFJ45"/>
      <c r="TFK45" s="124"/>
      <c r="TFL45"/>
      <c r="TFM45" s="124"/>
      <c r="TFN45"/>
      <c r="TFO45" s="124"/>
      <c r="TFP45"/>
      <c r="TFQ45" s="124"/>
      <c r="TFR45"/>
      <c r="TFS45" s="124"/>
      <c r="TFT45"/>
      <c r="TFU45" s="124"/>
      <c r="TFV45"/>
      <c r="TFW45" s="124"/>
      <c r="TFX45"/>
      <c r="TFY45" s="124"/>
      <c r="TFZ45"/>
      <c r="TGA45" s="124"/>
      <c r="TGB45"/>
      <c r="TGC45" s="124"/>
      <c r="TGD45"/>
      <c r="TGE45" s="124"/>
      <c r="TGF45"/>
      <c r="TGG45" s="124"/>
      <c r="TGH45"/>
      <c r="TGI45" s="124"/>
      <c r="TGJ45"/>
      <c r="TGK45" s="124"/>
      <c r="TGL45"/>
      <c r="TGM45" s="124"/>
      <c r="TGN45"/>
      <c r="TGO45" s="124"/>
      <c r="TGP45"/>
      <c r="TGQ45" s="124"/>
      <c r="TGR45"/>
      <c r="TGS45" s="124"/>
      <c r="TGT45"/>
      <c r="TGU45" s="124"/>
      <c r="TGV45"/>
      <c r="TGW45" s="124"/>
      <c r="TGX45"/>
      <c r="TGY45" s="124"/>
      <c r="TGZ45"/>
      <c r="THA45" s="124"/>
      <c r="THB45"/>
      <c r="THC45" s="124"/>
      <c r="THD45"/>
      <c r="THE45" s="124"/>
      <c r="THF45"/>
      <c r="THG45" s="124"/>
      <c r="THH45"/>
      <c r="THI45" s="124"/>
      <c r="THJ45"/>
      <c r="THK45" s="124"/>
      <c r="THL45"/>
      <c r="THM45" s="124"/>
      <c r="THN45"/>
      <c r="THO45" s="124"/>
      <c r="THP45"/>
      <c r="THQ45" s="124"/>
      <c r="THR45"/>
      <c r="THS45" s="124"/>
      <c r="THT45"/>
      <c r="THU45" s="124"/>
      <c r="THV45"/>
      <c r="THW45" s="124"/>
      <c r="THX45"/>
      <c r="THY45" s="124"/>
      <c r="THZ45"/>
      <c r="TIA45" s="124"/>
      <c r="TIB45"/>
      <c r="TIC45" s="124"/>
      <c r="TID45"/>
      <c r="TIE45" s="124"/>
      <c r="TIF45"/>
      <c r="TIG45" s="124"/>
      <c r="TIH45"/>
      <c r="TII45" s="124"/>
      <c r="TIJ45"/>
      <c r="TIK45" s="124"/>
      <c r="TIL45"/>
      <c r="TIM45" s="124"/>
      <c r="TIN45"/>
      <c r="TIO45" s="124"/>
      <c r="TIP45"/>
      <c r="TIQ45" s="124"/>
      <c r="TIR45"/>
      <c r="TIS45" s="124"/>
      <c r="TIT45"/>
      <c r="TIU45" s="124"/>
      <c r="TIV45"/>
      <c r="TIW45" s="124"/>
      <c r="TIX45"/>
      <c r="TIY45" s="124"/>
      <c r="TIZ45"/>
      <c r="TJA45" s="124"/>
      <c r="TJB45"/>
      <c r="TJC45" s="124"/>
      <c r="TJD45"/>
      <c r="TJE45" s="124"/>
      <c r="TJF45"/>
      <c r="TJG45" s="124"/>
      <c r="TJH45"/>
      <c r="TJI45" s="124"/>
      <c r="TJJ45"/>
      <c r="TJK45" s="124"/>
      <c r="TJL45"/>
      <c r="TJM45" s="124"/>
      <c r="TJN45"/>
      <c r="TJO45" s="124"/>
      <c r="TJP45"/>
      <c r="TJQ45" s="124"/>
      <c r="TJR45"/>
      <c r="TJS45" s="124"/>
      <c r="TJT45"/>
      <c r="TJU45" s="124"/>
      <c r="TJV45"/>
      <c r="TJW45" s="124"/>
      <c r="TJX45"/>
      <c r="TJY45" s="124"/>
      <c r="TJZ45"/>
      <c r="TKA45" s="124"/>
      <c r="TKB45"/>
      <c r="TKC45" s="124"/>
      <c r="TKD45"/>
      <c r="TKE45" s="124"/>
      <c r="TKF45"/>
      <c r="TKG45" s="124"/>
      <c r="TKH45"/>
      <c r="TKI45" s="124"/>
      <c r="TKJ45"/>
      <c r="TKK45" s="124"/>
      <c r="TKL45"/>
      <c r="TKM45" s="124"/>
      <c r="TKN45"/>
      <c r="TKO45" s="124"/>
      <c r="TKP45"/>
      <c r="TKQ45" s="124"/>
      <c r="TKR45"/>
      <c r="TKS45" s="124"/>
      <c r="TKT45"/>
      <c r="TKU45" s="124"/>
      <c r="TKV45"/>
      <c r="TKW45" s="124"/>
      <c r="TKX45"/>
      <c r="TKY45" s="124"/>
      <c r="TKZ45"/>
      <c r="TLA45" s="124"/>
      <c r="TLB45"/>
      <c r="TLC45" s="124"/>
      <c r="TLD45"/>
      <c r="TLE45" s="124"/>
      <c r="TLF45"/>
      <c r="TLG45" s="124"/>
      <c r="TLH45"/>
      <c r="TLI45" s="124"/>
      <c r="TLJ45"/>
      <c r="TLK45" s="124"/>
      <c r="TLL45"/>
      <c r="TLM45" s="124"/>
      <c r="TLN45"/>
      <c r="TLO45" s="124"/>
      <c r="TLP45"/>
      <c r="TLQ45" s="124"/>
      <c r="TLR45"/>
      <c r="TLS45" s="124"/>
      <c r="TLT45"/>
      <c r="TLU45" s="124"/>
      <c r="TLV45"/>
      <c r="TLW45" s="124"/>
      <c r="TLX45"/>
      <c r="TLY45" s="124"/>
      <c r="TLZ45"/>
      <c r="TMA45" s="124"/>
      <c r="TMB45"/>
      <c r="TMC45" s="124"/>
      <c r="TMD45"/>
      <c r="TME45" s="124"/>
      <c r="TMF45"/>
      <c r="TMG45" s="124"/>
      <c r="TMH45"/>
      <c r="TMI45" s="124"/>
      <c r="TMJ45"/>
      <c r="TMK45" s="124"/>
      <c r="TML45"/>
      <c r="TMM45" s="124"/>
      <c r="TMN45"/>
      <c r="TMO45" s="124"/>
      <c r="TMP45"/>
      <c r="TMQ45" s="124"/>
      <c r="TMR45"/>
      <c r="TMS45" s="124"/>
      <c r="TMT45"/>
      <c r="TMU45" s="124"/>
      <c r="TMV45"/>
      <c r="TMW45" s="124"/>
      <c r="TMX45"/>
      <c r="TMY45" s="124"/>
      <c r="TMZ45"/>
      <c r="TNA45" s="124"/>
      <c r="TNB45"/>
      <c r="TNC45" s="124"/>
      <c r="TND45"/>
      <c r="TNE45" s="124"/>
      <c r="TNF45"/>
      <c r="TNG45" s="124"/>
      <c r="TNH45"/>
      <c r="TNI45" s="124"/>
      <c r="TNJ45"/>
      <c r="TNK45" s="124"/>
      <c r="TNL45"/>
      <c r="TNM45" s="124"/>
      <c r="TNN45"/>
      <c r="TNO45" s="124"/>
      <c r="TNP45"/>
      <c r="TNQ45" s="124"/>
      <c r="TNR45"/>
      <c r="TNS45" s="124"/>
      <c r="TNT45"/>
      <c r="TNU45" s="124"/>
      <c r="TNV45"/>
      <c r="TNW45" s="124"/>
      <c r="TNX45"/>
      <c r="TNY45" s="124"/>
      <c r="TNZ45"/>
      <c r="TOA45" s="124"/>
      <c r="TOB45"/>
      <c r="TOC45" s="124"/>
      <c r="TOD45"/>
      <c r="TOE45" s="124"/>
      <c r="TOF45"/>
      <c r="TOG45" s="124"/>
      <c r="TOH45"/>
      <c r="TOI45" s="124"/>
      <c r="TOJ45"/>
      <c r="TOK45" s="124"/>
      <c r="TOL45"/>
      <c r="TOM45" s="124"/>
      <c r="TON45"/>
      <c r="TOO45" s="124"/>
      <c r="TOP45"/>
      <c r="TOQ45" s="124"/>
      <c r="TOR45"/>
      <c r="TOS45" s="124"/>
      <c r="TOT45"/>
      <c r="TOU45" s="124"/>
      <c r="TOV45"/>
      <c r="TOW45" s="124"/>
      <c r="TOX45"/>
      <c r="TOY45" s="124"/>
      <c r="TOZ45"/>
      <c r="TPA45" s="124"/>
      <c r="TPB45"/>
      <c r="TPC45" s="124"/>
      <c r="TPD45"/>
      <c r="TPE45" s="124"/>
      <c r="TPF45"/>
      <c r="TPG45" s="124"/>
      <c r="TPH45"/>
      <c r="TPI45" s="124"/>
      <c r="TPJ45"/>
      <c r="TPK45" s="124"/>
      <c r="TPL45"/>
      <c r="TPM45" s="124"/>
      <c r="TPN45"/>
      <c r="TPO45" s="124"/>
      <c r="TPP45"/>
      <c r="TPQ45" s="124"/>
      <c r="TPR45"/>
      <c r="TPS45" s="124"/>
      <c r="TPT45"/>
      <c r="TPU45" s="124"/>
      <c r="TPV45"/>
      <c r="TPW45" s="124"/>
      <c r="TPX45"/>
      <c r="TPY45" s="124"/>
      <c r="TPZ45"/>
      <c r="TQA45" s="124"/>
      <c r="TQB45"/>
      <c r="TQC45" s="124"/>
      <c r="TQD45"/>
      <c r="TQE45" s="124"/>
      <c r="TQF45"/>
      <c r="TQG45" s="124"/>
      <c r="TQH45"/>
      <c r="TQI45" s="124"/>
      <c r="TQJ45"/>
      <c r="TQK45" s="124"/>
      <c r="TQL45"/>
      <c r="TQM45" s="124"/>
      <c r="TQN45"/>
      <c r="TQO45" s="124"/>
      <c r="TQP45"/>
      <c r="TQQ45" s="124"/>
      <c r="TQR45"/>
      <c r="TQS45" s="124"/>
      <c r="TQT45"/>
      <c r="TQU45" s="124"/>
      <c r="TQV45"/>
      <c r="TQW45" s="124"/>
      <c r="TQX45"/>
      <c r="TQY45" s="124"/>
      <c r="TQZ45"/>
      <c r="TRA45" s="124"/>
      <c r="TRB45"/>
      <c r="TRC45" s="124"/>
      <c r="TRD45"/>
      <c r="TRE45" s="124"/>
      <c r="TRF45"/>
      <c r="TRG45" s="124"/>
      <c r="TRH45"/>
      <c r="TRI45" s="124"/>
      <c r="TRJ45"/>
      <c r="TRK45" s="124"/>
      <c r="TRL45"/>
      <c r="TRM45" s="124"/>
      <c r="TRN45"/>
      <c r="TRO45" s="124"/>
      <c r="TRP45"/>
      <c r="TRQ45" s="124"/>
      <c r="TRR45"/>
      <c r="TRS45" s="124"/>
      <c r="TRT45"/>
      <c r="TRU45" s="124"/>
      <c r="TRV45"/>
      <c r="TRW45" s="124"/>
      <c r="TRX45"/>
      <c r="TRY45" s="124"/>
      <c r="TRZ45"/>
      <c r="TSA45" s="124"/>
      <c r="TSB45"/>
      <c r="TSC45" s="124"/>
      <c r="TSD45"/>
      <c r="TSE45" s="124"/>
      <c r="TSF45"/>
      <c r="TSG45" s="124"/>
      <c r="TSH45"/>
      <c r="TSI45" s="124"/>
      <c r="TSJ45"/>
      <c r="TSK45" s="124"/>
      <c r="TSL45"/>
      <c r="TSM45" s="124"/>
      <c r="TSN45"/>
      <c r="TSO45" s="124"/>
      <c r="TSP45"/>
      <c r="TSQ45" s="124"/>
      <c r="TSR45"/>
      <c r="TSS45" s="124"/>
      <c r="TST45"/>
      <c r="TSU45" s="124"/>
      <c r="TSV45"/>
      <c r="TSW45" s="124"/>
      <c r="TSX45"/>
      <c r="TSY45" s="124"/>
      <c r="TSZ45"/>
      <c r="TTA45" s="124"/>
      <c r="TTB45"/>
      <c r="TTC45" s="124"/>
      <c r="TTD45"/>
      <c r="TTE45" s="124"/>
      <c r="TTF45"/>
      <c r="TTG45" s="124"/>
      <c r="TTH45"/>
      <c r="TTI45" s="124"/>
      <c r="TTJ45"/>
      <c r="TTK45" s="124"/>
      <c r="TTL45"/>
      <c r="TTM45" s="124"/>
      <c r="TTN45"/>
      <c r="TTO45" s="124"/>
      <c r="TTP45"/>
      <c r="TTQ45" s="124"/>
      <c r="TTR45"/>
      <c r="TTS45" s="124"/>
      <c r="TTT45"/>
      <c r="TTU45" s="124"/>
      <c r="TTV45"/>
      <c r="TTW45" s="124"/>
      <c r="TTX45"/>
      <c r="TTY45" s="124"/>
      <c r="TTZ45"/>
      <c r="TUA45" s="124"/>
      <c r="TUB45"/>
      <c r="TUC45" s="124"/>
      <c r="TUD45"/>
      <c r="TUE45" s="124"/>
      <c r="TUF45"/>
      <c r="TUG45" s="124"/>
      <c r="TUH45"/>
      <c r="TUI45" s="124"/>
      <c r="TUJ45"/>
      <c r="TUK45" s="124"/>
      <c r="TUL45"/>
      <c r="TUM45" s="124"/>
      <c r="TUN45"/>
      <c r="TUO45" s="124"/>
      <c r="TUP45"/>
      <c r="TUQ45" s="124"/>
      <c r="TUR45"/>
      <c r="TUS45" s="124"/>
      <c r="TUT45"/>
      <c r="TUU45" s="124"/>
      <c r="TUV45"/>
      <c r="TUW45" s="124"/>
      <c r="TUX45"/>
      <c r="TUY45" s="124"/>
      <c r="TUZ45"/>
      <c r="TVA45" s="124"/>
      <c r="TVB45"/>
      <c r="TVC45" s="124"/>
      <c r="TVD45"/>
      <c r="TVE45" s="124"/>
      <c r="TVF45"/>
      <c r="TVG45" s="124"/>
      <c r="TVH45"/>
      <c r="TVI45" s="124"/>
      <c r="TVJ45"/>
      <c r="TVK45" s="124"/>
      <c r="TVL45"/>
      <c r="TVM45" s="124"/>
      <c r="TVN45"/>
      <c r="TVO45" s="124"/>
      <c r="TVP45"/>
      <c r="TVQ45" s="124"/>
      <c r="TVR45"/>
      <c r="TVS45" s="124"/>
      <c r="TVT45"/>
      <c r="TVU45" s="124"/>
      <c r="TVV45"/>
      <c r="TVW45" s="124"/>
      <c r="TVX45"/>
      <c r="TVY45" s="124"/>
      <c r="TVZ45"/>
      <c r="TWA45" s="124"/>
      <c r="TWB45"/>
      <c r="TWC45" s="124"/>
      <c r="TWD45"/>
      <c r="TWE45" s="124"/>
      <c r="TWF45"/>
      <c r="TWG45" s="124"/>
      <c r="TWH45"/>
      <c r="TWI45" s="124"/>
      <c r="TWJ45"/>
      <c r="TWK45" s="124"/>
      <c r="TWL45"/>
      <c r="TWM45" s="124"/>
      <c r="TWN45"/>
      <c r="TWO45" s="124"/>
      <c r="TWP45"/>
      <c r="TWQ45" s="124"/>
      <c r="TWR45"/>
      <c r="TWS45" s="124"/>
      <c r="TWT45"/>
      <c r="TWU45" s="124"/>
      <c r="TWV45"/>
      <c r="TWW45" s="124"/>
      <c r="TWX45"/>
      <c r="TWY45" s="124"/>
      <c r="TWZ45"/>
      <c r="TXA45" s="124"/>
      <c r="TXB45"/>
      <c r="TXC45" s="124"/>
      <c r="TXD45"/>
      <c r="TXE45" s="124"/>
      <c r="TXF45"/>
      <c r="TXG45" s="124"/>
      <c r="TXH45"/>
      <c r="TXI45" s="124"/>
      <c r="TXJ45"/>
      <c r="TXK45" s="124"/>
      <c r="TXL45"/>
      <c r="TXM45" s="124"/>
      <c r="TXN45"/>
      <c r="TXO45" s="124"/>
      <c r="TXP45"/>
      <c r="TXQ45" s="124"/>
      <c r="TXR45"/>
      <c r="TXS45" s="124"/>
      <c r="TXT45"/>
      <c r="TXU45" s="124"/>
      <c r="TXV45"/>
      <c r="TXW45" s="124"/>
      <c r="TXX45"/>
      <c r="TXY45" s="124"/>
      <c r="TXZ45"/>
      <c r="TYA45" s="124"/>
      <c r="TYB45"/>
      <c r="TYC45" s="124"/>
      <c r="TYD45"/>
      <c r="TYE45" s="124"/>
      <c r="TYF45"/>
      <c r="TYG45" s="124"/>
      <c r="TYH45"/>
      <c r="TYI45" s="124"/>
      <c r="TYJ45"/>
      <c r="TYK45" s="124"/>
      <c r="TYL45"/>
      <c r="TYM45" s="124"/>
      <c r="TYN45"/>
      <c r="TYO45" s="124"/>
      <c r="TYP45"/>
      <c r="TYQ45" s="124"/>
      <c r="TYR45"/>
      <c r="TYS45" s="124"/>
      <c r="TYT45"/>
      <c r="TYU45" s="124"/>
      <c r="TYV45"/>
      <c r="TYW45" s="124"/>
      <c r="TYX45"/>
      <c r="TYY45" s="124"/>
      <c r="TYZ45"/>
      <c r="TZA45" s="124"/>
      <c r="TZB45"/>
      <c r="TZC45" s="124"/>
      <c r="TZD45"/>
      <c r="TZE45" s="124"/>
      <c r="TZF45"/>
      <c r="TZG45" s="124"/>
      <c r="TZH45"/>
      <c r="TZI45" s="124"/>
      <c r="TZJ45"/>
      <c r="TZK45" s="124"/>
      <c r="TZL45"/>
      <c r="TZM45" s="124"/>
      <c r="TZN45"/>
      <c r="TZO45" s="124"/>
      <c r="TZP45"/>
      <c r="TZQ45" s="124"/>
      <c r="TZR45"/>
      <c r="TZS45" s="124"/>
      <c r="TZT45"/>
      <c r="TZU45" s="124"/>
      <c r="TZV45"/>
      <c r="TZW45" s="124"/>
      <c r="TZX45"/>
      <c r="TZY45" s="124"/>
      <c r="TZZ45"/>
      <c r="UAA45" s="124"/>
      <c r="UAB45"/>
      <c r="UAC45" s="124"/>
      <c r="UAD45"/>
      <c r="UAE45" s="124"/>
      <c r="UAF45"/>
      <c r="UAG45" s="124"/>
      <c r="UAH45"/>
      <c r="UAI45" s="124"/>
      <c r="UAJ45"/>
      <c r="UAK45" s="124"/>
      <c r="UAL45"/>
      <c r="UAM45" s="124"/>
      <c r="UAN45"/>
      <c r="UAO45" s="124"/>
      <c r="UAP45"/>
      <c r="UAQ45" s="124"/>
      <c r="UAR45"/>
      <c r="UAS45" s="124"/>
      <c r="UAT45"/>
      <c r="UAU45" s="124"/>
      <c r="UAV45"/>
      <c r="UAW45" s="124"/>
      <c r="UAX45"/>
      <c r="UAY45" s="124"/>
      <c r="UAZ45"/>
      <c r="UBA45" s="124"/>
      <c r="UBB45"/>
      <c r="UBC45" s="124"/>
      <c r="UBD45"/>
      <c r="UBE45" s="124"/>
      <c r="UBF45"/>
      <c r="UBG45" s="124"/>
      <c r="UBH45"/>
      <c r="UBI45" s="124"/>
      <c r="UBJ45"/>
      <c r="UBK45" s="124"/>
      <c r="UBL45"/>
      <c r="UBM45" s="124"/>
      <c r="UBN45"/>
      <c r="UBO45" s="124"/>
      <c r="UBP45"/>
      <c r="UBQ45" s="124"/>
      <c r="UBR45"/>
      <c r="UBS45" s="124"/>
      <c r="UBT45"/>
      <c r="UBU45" s="124"/>
      <c r="UBV45"/>
      <c r="UBW45" s="124"/>
      <c r="UBX45"/>
      <c r="UBY45" s="124"/>
      <c r="UBZ45"/>
      <c r="UCA45" s="124"/>
      <c r="UCB45"/>
      <c r="UCC45" s="124"/>
      <c r="UCD45"/>
      <c r="UCE45" s="124"/>
      <c r="UCF45"/>
      <c r="UCG45" s="124"/>
      <c r="UCH45"/>
      <c r="UCI45" s="124"/>
      <c r="UCJ45"/>
      <c r="UCK45" s="124"/>
      <c r="UCL45"/>
      <c r="UCM45" s="124"/>
      <c r="UCN45"/>
      <c r="UCO45" s="124"/>
      <c r="UCP45"/>
      <c r="UCQ45" s="124"/>
      <c r="UCR45"/>
      <c r="UCS45" s="124"/>
      <c r="UCT45"/>
      <c r="UCU45" s="124"/>
      <c r="UCV45"/>
      <c r="UCW45" s="124"/>
      <c r="UCX45"/>
      <c r="UCY45" s="124"/>
      <c r="UCZ45"/>
      <c r="UDA45" s="124"/>
      <c r="UDB45"/>
      <c r="UDC45" s="124"/>
      <c r="UDD45"/>
      <c r="UDE45" s="124"/>
      <c r="UDF45"/>
      <c r="UDG45" s="124"/>
      <c r="UDH45"/>
      <c r="UDI45" s="124"/>
      <c r="UDJ45"/>
      <c r="UDK45" s="124"/>
      <c r="UDL45"/>
      <c r="UDM45" s="124"/>
      <c r="UDN45"/>
      <c r="UDO45" s="124"/>
      <c r="UDP45"/>
      <c r="UDQ45" s="124"/>
      <c r="UDR45"/>
      <c r="UDS45" s="124"/>
      <c r="UDT45"/>
      <c r="UDU45" s="124"/>
      <c r="UDV45"/>
      <c r="UDW45" s="124"/>
      <c r="UDX45"/>
      <c r="UDY45" s="124"/>
      <c r="UDZ45"/>
      <c r="UEA45" s="124"/>
      <c r="UEB45"/>
      <c r="UEC45" s="124"/>
      <c r="UED45"/>
      <c r="UEE45" s="124"/>
      <c r="UEF45"/>
      <c r="UEG45" s="124"/>
      <c r="UEH45"/>
      <c r="UEI45" s="124"/>
      <c r="UEJ45"/>
      <c r="UEK45" s="124"/>
      <c r="UEL45"/>
      <c r="UEM45" s="124"/>
      <c r="UEN45"/>
      <c r="UEO45" s="124"/>
      <c r="UEP45"/>
      <c r="UEQ45" s="124"/>
      <c r="UER45"/>
      <c r="UES45" s="124"/>
      <c r="UET45"/>
      <c r="UEU45" s="124"/>
      <c r="UEV45"/>
      <c r="UEW45" s="124"/>
      <c r="UEX45"/>
      <c r="UEY45" s="124"/>
      <c r="UEZ45"/>
      <c r="UFA45" s="124"/>
      <c r="UFB45"/>
      <c r="UFC45" s="124"/>
      <c r="UFD45"/>
      <c r="UFE45" s="124"/>
      <c r="UFF45"/>
      <c r="UFG45" s="124"/>
      <c r="UFH45"/>
      <c r="UFI45" s="124"/>
      <c r="UFJ45"/>
      <c r="UFK45" s="124"/>
      <c r="UFL45"/>
      <c r="UFM45" s="124"/>
      <c r="UFN45"/>
      <c r="UFO45" s="124"/>
      <c r="UFP45"/>
      <c r="UFQ45" s="124"/>
      <c r="UFR45"/>
      <c r="UFS45" s="124"/>
      <c r="UFT45"/>
      <c r="UFU45" s="124"/>
      <c r="UFV45"/>
      <c r="UFW45" s="124"/>
      <c r="UFX45"/>
      <c r="UFY45" s="124"/>
      <c r="UFZ45"/>
      <c r="UGA45" s="124"/>
      <c r="UGB45"/>
      <c r="UGC45" s="124"/>
      <c r="UGD45"/>
      <c r="UGE45" s="124"/>
      <c r="UGF45"/>
      <c r="UGG45" s="124"/>
      <c r="UGH45"/>
      <c r="UGI45" s="124"/>
      <c r="UGJ45"/>
      <c r="UGK45" s="124"/>
      <c r="UGL45"/>
      <c r="UGM45" s="124"/>
      <c r="UGN45"/>
      <c r="UGO45" s="124"/>
      <c r="UGP45"/>
      <c r="UGQ45" s="124"/>
      <c r="UGR45"/>
      <c r="UGS45" s="124"/>
      <c r="UGT45"/>
      <c r="UGU45" s="124"/>
      <c r="UGV45"/>
      <c r="UGW45" s="124"/>
      <c r="UGX45"/>
      <c r="UGY45" s="124"/>
      <c r="UGZ45"/>
      <c r="UHA45" s="124"/>
      <c r="UHB45"/>
      <c r="UHC45" s="124"/>
      <c r="UHD45"/>
      <c r="UHE45" s="124"/>
      <c r="UHF45"/>
      <c r="UHG45" s="124"/>
      <c r="UHH45"/>
      <c r="UHI45" s="124"/>
      <c r="UHJ45"/>
      <c r="UHK45" s="124"/>
      <c r="UHL45"/>
      <c r="UHM45" s="124"/>
      <c r="UHN45"/>
      <c r="UHO45" s="124"/>
      <c r="UHP45"/>
      <c r="UHQ45" s="124"/>
      <c r="UHR45"/>
      <c r="UHS45" s="124"/>
      <c r="UHT45"/>
      <c r="UHU45" s="124"/>
      <c r="UHV45"/>
      <c r="UHW45" s="124"/>
      <c r="UHX45"/>
      <c r="UHY45" s="124"/>
      <c r="UHZ45"/>
      <c r="UIA45" s="124"/>
      <c r="UIB45"/>
      <c r="UIC45" s="124"/>
      <c r="UID45"/>
      <c r="UIE45" s="124"/>
      <c r="UIF45"/>
      <c r="UIG45" s="124"/>
      <c r="UIH45"/>
      <c r="UII45" s="124"/>
      <c r="UIJ45"/>
      <c r="UIK45" s="124"/>
      <c r="UIL45"/>
      <c r="UIM45" s="124"/>
      <c r="UIN45"/>
      <c r="UIO45" s="124"/>
      <c r="UIP45"/>
      <c r="UIQ45" s="124"/>
      <c r="UIR45"/>
      <c r="UIS45" s="124"/>
      <c r="UIT45"/>
      <c r="UIU45" s="124"/>
      <c r="UIV45"/>
      <c r="UIW45" s="124"/>
      <c r="UIX45"/>
      <c r="UIY45" s="124"/>
      <c r="UIZ45"/>
      <c r="UJA45" s="124"/>
      <c r="UJB45"/>
      <c r="UJC45" s="124"/>
      <c r="UJD45"/>
      <c r="UJE45" s="124"/>
      <c r="UJF45"/>
      <c r="UJG45" s="124"/>
      <c r="UJH45"/>
      <c r="UJI45" s="124"/>
      <c r="UJJ45"/>
      <c r="UJK45" s="124"/>
      <c r="UJL45"/>
      <c r="UJM45" s="124"/>
      <c r="UJN45"/>
      <c r="UJO45" s="124"/>
      <c r="UJP45"/>
      <c r="UJQ45" s="124"/>
      <c r="UJR45"/>
      <c r="UJS45" s="124"/>
      <c r="UJT45"/>
      <c r="UJU45" s="124"/>
      <c r="UJV45"/>
      <c r="UJW45" s="124"/>
      <c r="UJX45"/>
      <c r="UJY45" s="124"/>
      <c r="UJZ45"/>
      <c r="UKA45" s="124"/>
      <c r="UKB45"/>
      <c r="UKC45" s="124"/>
      <c r="UKD45"/>
      <c r="UKE45" s="124"/>
      <c r="UKF45"/>
      <c r="UKG45" s="124"/>
      <c r="UKH45"/>
      <c r="UKI45" s="124"/>
      <c r="UKJ45"/>
      <c r="UKK45" s="124"/>
      <c r="UKL45"/>
      <c r="UKM45" s="124"/>
      <c r="UKN45"/>
      <c r="UKO45" s="124"/>
      <c r="UKP45"/>
      <c r="UKQ45" s="124"/>
      <c r="UKR45"/>
      <c r="UKS45" s="124"/>
      <c r="UKT45"/>
      <c r="UKU45" s="124"/>
      <c r="UKV45"/>
      <c r="UKW45" s="124"/>
      <c r="UKX45"/>
      <c r="UKY45" s="124"/>
      <c r="UKZ45"/>
      <c r="ULA45" s="124"/>
      <c r="ULB45"/>
      <c r="ULC45" s="124"/>
      <c r="ULD45"/>
      <c r="ULE45" s="124"/>
      <c r="ULF45"/>
      <c r="ULG45" s="124"/>
      <c r="ULH45"/>
      <c r="ULI45" s="124"/>
      <c r="ULJ45"/>
      <c r="ULK45" s="124"/>
      <c r="ULL45"/>
      <c r="ULM45" s="124"/>
      <c r="ULN45"/>
      <c r="ULO45" s="124"/>
      <c r="ULP45"/>
      <c r="ULQ45" s="124"/>
      <c r="ULR45"/>
      <c r="ULS45" s="124"/>
      <c r="ULT45"/>
      <c r="ULU45" s="124"/>
      <c r="ULV45"/>
      <c r="ULW45" s="124"/>
      <c r="ULX45"/>
      <c r="ULY45" s="124"/>
      <c r="ULZ45"/>
      <c r="UMA45" s="124"/>
      <c r="UMB45"/>
      <c r="UMC45" s="124"/>
      <c r="UMD45"/>
      <c r="UME45" s="124"/>
      <c r="UMF45"/>
      <c r="UMG45" s="124"/>
      <c r="UMH45"/>
      <c r="UMI45" s="124"/>
      <c r="UMJ45"/>
      <c r="UMK45" s="124"/>
      <c r="UML45"/>
      <c r="UMM45" s="124"/>
      <c r="UMN45"/>
      <c r="UMO45" s="124"/>
      <c r="UMP45"/>
      <c r="UMQ45" s="124"/>
      <c r="UMR45"/>
      <c r="UMS45" s="124"/>
      <c r="UMT45"/>
      <c r="UMU45" s="124"/>
      <c r="UMV45"/>
      <c r="UMW45" s="124"/>
      <c r="UMX45"/>
      <c r="UMY45" s="124"/>
      <c r="UMZ45"/>
      <c r="UNA45" s="124"/>
      <c r="UNB45"/>
      <c r="UNC45" s="124"/>
      <c r="UND45"/>
      <c r="UNE45" s="124"/>
      <c r="UNF45"/>
      <c r="UNG45" s="124"/>
      <c r="UNH45"/>
      <c r="UNI45" s="124"/>
      <c r="UNJ45"/>
      <c r="UNK45" s="124"/>
      <c r="UNL45"/>
      <c r="UNM45" s="124"/>
      <c r="UNN45"/>
      <c r="UNO45" s="124"/>
      <c r="UNP45"/>
      <c r="UNQ45" s="124"/>
      <c r="UNR45"/>
      <c r="UNS45" s="124"/>
      <c r="UNT45"/>
      <c r="UNU45" s="124"/>
      <c r="UNV45"/>
      <c r="UNW45" s="124"/>
      <c r="UNX45"/>
      <c r="UNY45" s="124"/>
      <c r="UNZ45"/>
      <c r="UOA45" s="124"/>
      <c r="UOB45"/>
      <c r="UOC45" s="124"/>
      <c r="UOD45"/>
      <c r="UOE45" s="124"/>
      <c r="UOF45"/>
      <c r="UOG45" s="124"/>
      <c r="UOH45"/>
      <c r="UOI45" s="124"/>
      <c r="UOJ45"/>
      <c r="UOK45" s="124"/>
      <c r="UOL45"/>
      <c r="UOM45" s="124"/>
      <c r="UON45"/>
      <c r="UOO45" s="124"/>
      <c r="UOP45"/>
      <c r="UOQ45" s="124"/>
      <c r="UOR45"/>
      <c r="UOS45" s="124"/>
      <c r="UOT45"/>
      <c r="UOU45" s="124"/>
      <c r="UOV45"/>
      <c r="UOW45" s="124"/>
      <c r="UOX45"/>
      <c r="UOY45" s="124"/>
      <c r="UOZ45"/>
      <c r="UPA45" s="124"/>
      <c r="UPB45"/>
      <c r="UPC45" s="124"/>
      <c r="UPD45"/>
      <c r="UPE45" s="124"/>
      <c r="UPF45"/>
      <c r="UPG45" s="124"/>
      <c r="UPH45"/>
      <c r="UPI45" s="124"/>
      <c r="UPJ45"/>
      <c r="UPK45" s="124"/>
      <c r="UPL45"/>
      <c r="UPM45" s="124"/>
      <c r="UPN45"/>
      <c r="UPO45" s="124"/>
      <c r="UPP45"/>
      <c r="UPQ45" s="124"/>
      <c r="UPR45"/>
      <c r="UPS45" s="124"/>
      <c r="UPT45"/>
      <c r="UPU45" s="124"/>
      <c r="UPV45"/>
      <c r="UPW45" s="124"/>
      <c r="UPX45"/>
      <c r="UPY45" s="124"/>
      <c r="UPZ45"/>
      <c r="UQA45" s="124"/>
      <c r="UQB45"/>
      <c r="UQC45" s="124"/>
      <c r="UQD45"/>
      <c r="UQE45" s="124"/>
      <c r="UQF45"/>
      <c r="UQG45" s="124"/>
      <c r="UQH45"/>
      <c r="UQI45" s="124"/>
      <c r="UQJ45"/>
      <c r="UQK45" s="124"/>
      <c r="UQL45"/>
      <c r="UQM45" s="124"/>
      <c r="UQN45"/>
      <c r="UQO45" s="124"/>
      <c r="UQP45"/>
      <c r="UQQ45" s="124"/>
      <c r="UQR45"/>
      <c r="UQS45" s="124"/>
      <c r="UQT45"/>
      <c r="UQU45" s="124"/>
      <c r="UQV45"/>
      <c r="UQW45" s="124"/>
      <c r="UQX45"/>
      <c r="UQY45" s="124"/>
      <c r="UQZ45"/>
      <c r="URA45" s="124"/>
      <c r="URB45"/>
      <c r="URC45" s="124"/>
      <c r="URD45"/>
      <c r="URE45" s="124"/>
      <c r="URF45"/>
      <c r="URG45" s="124"/>
      <c r="URH45"/>
      <c r="URI45" s="124"/>
      <c r="URJ45"/>
      <c r="URK45" s="124"/>
      <c r="URL45"/>
      <c r="URM45" s="124"/>
      <c r="URN45"/>
      <c r="URO45" s="124"/>
      <c r="URP45"/>
      <c r="URQ45" s="124"/>
      <c r="URR45"/>
      <c r="URS45" s="124"/>
      <c r="URT45"/>
      <c r="URU45" s="124"/>
      <c r="URV45"/>
      <c r="URW45" s="124"/>
      <c r="URX45"/>
      <c r="URY45" s="124"/>
      <c r="URZ45"/>
      <c r="USA45" s="124"/>
      <c r="USB45"/>
      <c r="USC45" s="124"/>
      <c r="USD45"/>
      <c r="USE45" s="124"/>
      <c r="USF45"/>
      <c r="USG45" s="124"/>
      <c r="USH45"/>
      <c r="USI45" s="124"/>
      <c r="USJ45"/>
      <c r="USK45" s="124"/>
      <c r="USL45"/>
      <c r="USM45" s="124"/>
      <c r="USN45"/>
      <c r="USO45" s="124"/>
      <c r="USP45"/>
      <c r="USQ45" s="124"/>
      <c r="USR45"/>
      <c r="USS45" s="124"/>
      <c r="UST45"/>
      <c r="USU45" s="124"/>
      <c r="USV45"/>
      <c r="USW45" s="124"/>
      <c r="USX45"/>
      <c r="USY45" s="124"/>
      <c r="USZ45"/>
      <c r="UTA45" s="124"/>
      <c r="UTB45"/>
      <c r="UTC45" s="124"/>
      <c r="UTD45"/>
      <c r="UTE45" s="124"/>
      <c r="UTF45"/>
      <c r="UTG45" s="124"/>
      <c r="UTH45"/>
      <c r="UTI45" s="124"/>
      <c r="UTJ45"/>
      <c r="UTK45" s="124"/>
      <c r="UTL45"/>
      <c r="UTM45" s="124"/>
      <c r="UTN45"/>
      <c r="UTO45" s="124"/>
      <c r="UTP45"/>
      <c r="UTQ45" s="124"/>
      <c r="UTR45"/>
      <c r="UTS45" s="124"/>
      <c r="UTT45"/>
      <c r="UTU45" s="124"/>
      <c r="UTV45"/>
      <c r="UTW45" s="124"/>
      <c r="UTX45"/>
      <c r="UTY45" s="124"/>
      <c r="UTZ45"/>
      <c r="UUA45" s="124"/>
      <c r="UUB45"/>
      <c r="UUC45" s="124"/>
      <c r="UUD45"/>
      <c r="UUE45" s="124"/>
      <c r="UUF45"/>
      <c r="UUG45" s="124"/>
      <c r="UUH45"/>
      <c r="UUI45" s="124"/>
      <c r="UUJ45"/>
      <c r="UUK45" s="124"/>
      <c r="UUL45"/>
      <c r="UUM45" s="124"/>
      <c r="UUN45"/>
      <c r="UUO45" s="124"/>
      <c r="UUP45"/>
      <c r="UUQ45" s="124"/>
      <c r="UUR45"/>
      <c r="UUS45" s="124"/>
      <c r="UUT45"/>
      <c r="UUU45" s="124"/>
      <c r="UUV45"/>
      <c r="UUW45" s="124"/>
      <c r="UUX45"/>
      <c r="UUY45" s="124"/>
      <c r="UUZ45"/>
      <c r="UVA45" s="124"/>
      <c r="UVB45"/>
      <c r="UVC45" s="124"/>
      <c r="UVD45"/>
      <c r="UVE45" s="124"/>
      <c r="UVF45"/>
      <c r="UVG45" s="124"/>
      <c r="UVH45"/>
      <c r="UVI45" s="124"/>
      <c r="UVJ45"/>
      <c r="UVK45" s="124"/>
      <c r="UVL45"/>
      <c r="UVM45" s="124"/>
      <c r="UVN45"/>
      <c r="UVO45" s="124"/>
      <c r="UVP45"/>
      <c r="UVQ45" s="124"/>
      <c r="UVR45"/>
      <c r="UVS45" s="124"/>
      <c r="UVT45"/>
      <c r="UVU45" s="124"/>
      <c r="UVV45"/>
      <c r="UVW45" s="124"/>
      <c r="UVX45"/>
      <c r="UVY45" s="124"/>
      <c r="UVZ45"/>
      <c r="UWA45" s="124"/>
      <c r="UWB45"/>
      <c r="UWC45" s="124"/>
      <c r="UWD45"/>
      <c r="UWE45" s="124"/>
      <c r="UWF45"/>
      <c r="UWG45" s="124"/>
      <c r="UWH45"/>
      <c r="UWI45" s="124"/>
      <c r="UWJ45"/>
      <c r="UWK45" s="124"/>
      <c r="UWL45"/>
      <c r="UWM45" s="124"/>
      <c r="UWN45"/>
      <c r="UWO45" s="124"/>
      <c r="UWP45"/>
      <c r="UWQ45" s="124"/>
      <c r="UWR45"/>
      <c r="UWS45" s="124"/>
      <c r="UWT45"/>
      <c r="UWU45" s="124"/>
      <c r="UWV45"/>
      <c r="UWW45" s="124"/>
      <c r="UWX45"/>
      <c r="UWY45" s="124"/>
      <c r="UWZ45"/>
      <c r="UXA45" s="124"/>
      <c r="UXB45"/>
      <c r="UXC45" s="124"/>
      <c r="UXD45"/>
      <c r="UXE45" s="124"/>
      <c r="UXF45"/>
      <c r="UXG45" s="124"/>
      <c r="UXH45"/>
      <c r="UXI45" s="124"/>
      <c r="UXJ45"/>
      <c r="UXK45" s="124"/>
      <c r="UXL45"/>
      <c r="UXM45" s="124"/>
      <c r="UXN45"/>
      <c r="UXO45" s="124"/>
      <c r="UXP45"/>
      <c r="UXQ45" s="124"/>
      <c r="UXR45"/>
      <c r="UXS45" s="124"/>
      <c r="UXT45"/>
      <c r="UXU45" s="124"/>
      <c r="UXV45"/>
      <c r="UXW45" s="124"/>
      <c r="UXX45"/>
      <c r="UXY45" s="124"/>
      <c r="UXZ45"/>
      <c r="UYA45" s="124"/>
      <c r="UYB45"/>
      <c r="UYC45" s="124"/>
      <c r="UYD45"/>
      <c r="UYE45" s="124"/>
      <c r="UYF45"/>
      <c r="UYG45" s="124"/>
      <c r="UYH45"/>
      <c r="UYI45" s="124"/>
      <c r="UYJ45"/>
      <c r="UYK45" s="124"/>
      <c r="UYL45"/>
      <c r="UYM45" s="124"/>
      <c r="UYN45"/>
      <c r="UYO45" s="124"/>
      <c r="UYP45"/>
      <c r="UYQ45" s="124"/>
      <c r="UYR45"/>
      <c r="UYS45" s="124"/>
      <c r="UYT45"/>
      <c r="UYU45" s="124"/>
      <c r="UYV45"/>
      <c r="UYW45" s="124"/>
      <c r="UYX45"/>
      <c r="UYY45" s="124"/>
      <c r="UYZ45"/>
      <c r="UZA45" s="124"/>
      <c r="UZB45"/>
      <c r="UZC45" s="124"/>
      <c r="UZD45"/>
      <c r="UZE45" s="124"/>
      <c r="UZF45"/>
      <c r="UZG45" s="124"/>
      <c r="UZH45"/>
      <c r="UZI45" s="124"/>
      <c r="UZJ45"/>
      <c r="UZK45" s="124"/>
      <c r="UZL45"/>
      <c r="UZM45" s="124"/>
      <c r="UZN45"/>
      <c r="UZO45" s="124"/>
      <c r="UZP45"/>
      <c r="UZQ45" s="124"/>
      <c r="UZR45"/>
      <c r="UZS45" s="124"/>
      <c r="UZT45"/>
      <c r="UZU45" s="124"/>
      <c r="UZV45"/>
      <c r="UZW45" s="124"/>
      <c r="UZX45"/>
      <c r="UZY45" s="124"/>
      <c r="UZZ45"/>
      <c r="VAA45" s="124"/>
      <c r="VAB45"/>
      <c r="VAC45" s="124"/>
      <c r="VAD45"/>
      <c r="VAE45" s="124"/>
      <c r="VAF45"/>
      <c r="VAG45" s="124"/>
      <c r="VAH45"/>
      <c r="VAI45" s="124"/>
      <c r="VAJ45"/>
      <c r="VAK45" s="124"/>
      <c r="VAL45"/>
      <c r="VAM45" s="124"/>
      <c r="VAN45"/>
      <c r="VAO45" s="124"/>
      <c r="VAP45"/>
      <c r="VAQ45" s="124"/>
      <c r="VAR45"/>
      <c r="VAS45" s="124"/>
      <c r="VAT45"/>
      <c r="VAU45" s="124"/>
      <c r="VAV45"/>
      <c r="VAW45" s="124"/>
      <c r="VAX45"/>
      <c r="VAY45" s="124"/>
      <c r="VAZ45"/>
      <c r="VBA45" s="124"/>
      <c r="VBB45"/>
      <c r="VBC45" s="124"/>
      <c r="VBD45"/>
      <c r="VBE45" s="124"/>
      <c r="VBF45"/>
      <c r="VBG45" s="124"/>
      <c r="VBH45"/>
      <c r="VBI45" s="124"/>
      <c r="VBJ45"/>
      <c r="VBK45" s="124"/>
      <c r="VBL45"/>
      <c r="VBM45" s="124"/>
      <c r="VBN45"/>
      <c r="VBO45" s="124"/>
      <c r="VBP45"/>
      <c r="VBQ45" s="124"/>
      <c r="VBR45"/>
      <c r="VBS45" s="124"/>
      <c r="VBT45"/>
      <c r="VBU45" s="124"/>
      <c r="VBV45"/>
      <c r="VBW45" s="124"/>
      <c r="VBX45"/>
      <c r="VBY45" s="124"/>
      <c r="VBZ45"/>
      <c r="VCA45" s="124"/>
      <c r="VCB45"/>
      <c r="VCC45" s="124"/>
      <c r="VCD45"/>
      <c r="VCE45" s="124"/>
      <c r="VCF45"/>
      <c r="VCG45" s="124"/>
      <c r="VCH45"/>
      <c r="VCI45" s="124"/>
      <c r="VCJ45"/>
      <c r="VCK45" s="124"/>
      <c r="VCL45"/>
      <c r="VCM45" s="124"/>
      <c r="VCN45"/>
      <c r="VCO45" s="124"/>
      <c r="VCP45"/>
      <c r="VCQ45" s="124"/>
      <c r="VCR45"/>
      <c r="VCS45" s="124"/>
      <c r="VCT45"/>
      <c r="VCU45" s="124"/>
      <c r="VCV45"/>
      <c r="VCW45" s="124"/>
      <c r="VCX45"/>
      <c r="VCY45" s="124"/>
      <c r="VCZ45"/>
      <c r="VDA45" s="124"/>
      <c r="VDB45"/>
      <c r="VDC45" s="124"/>
      <c r="VDD45"/>
      <c r="VDE45" s="124"/>
      <c r="VDF45"/>
      <c r="VDG45" s="124"/>
      <c r="VDH45"/>
      <c r="VDI45" s="124"/>
      <c r="VDJ45"/>
      <c r="VDK45" s="124"/>
      <c r="VDL45"/>
      <c r="VDM45" s="124"/>
      <c r="VDN45"/>
      <c r="VDO45" s="124"/>
      <c r="VDP45"/>
      <c r="VDQ45" s="124"/>
      <c r="VDR45"/>
      <c r="VDS45" s="124"/>
      <c r="VDT45"/>
      <c r="VDU45" s="124"/>
      <c r="VDV45"/>
      <c r="VDW45" s="124"/>
      <c r="VDX45"/>
      <c r="VDY45" s="124"/>
      <c r="VDZ45"/>
      <c r="VEA45" s="124"/>
      <c r="VEB45"/>
      <c r="VEC45" s="124"/>
      <c r="VED45"/>
      <c r="VEE45" s="124"/>
      <c r="VEF45"/>
      <c r="VEG45" s="124"/>
      <c r="VEH45"/>
      <c r="VEI45" s="124"/>
      <c r="VEJ45"/>
      <c r="VEK45" s="124"/>
      <c r="VEL45"/>
      <c r="VEM45" s="124"/>
      <c r="VEN45"/>
      <c r="VEO45" s="124"/>
      <c r="VEP45"/>
      <c r="VEQ45" s="124"/>
      <c r="VER45"/>
      <c r="VES45" s="124"/>
      <c r="VET45"/>
      <c r="VEU45" s="124"/>
      <c r="VEV45"/>
      <c r="VEW45" s="124"/>
      <c r="VEX45"/>
      <c r="VEY45" s="124"/>
      <c r="VEZ45"/>
      <c r="VFA45" s="124"/>
      <c r="VFB45"/>
      <c r="VFC45" s="124"/>
      <c r="VFD45"/>
      <c r="VFE45" s="124"/>
      <c r="VFF45"/>
      <c r="VFG45" s="124"/>
      <c r="VFH45"/>
      <c r="VFI45" s="124"/>
      <c r="VFJ45"/>
      <c r="VFK45" s="124"/>
      <c r="VFL45"/>
      <c r="VFM45" s="124"/>
      <c r="VFN45"/>
      <c r="VFO45" s="124"/>
      <c r="VFP45"/>
      <c r="VFQ45" s="124"/>
      <c r="VFR45"/>
      <c r="VFS45" s="124"/>
      <c r="VFT45"/>
      <c r="VFU45" s="124"/>
      <c r="VFV45"/>
      <c r="VFW45" s="124"/>
      <c r="VFX45"/>
      <c r="VFY45" s="124"/>
      <c r="VFZ45"/>
      <c r="VGA45" s="124"/>
      <c r="VGB45"/>
      <c r="VGC45" s="124"/>
      <c r="VGD45"/>
      <c r="VGE45" s="124"/>
      <c r="VGF45"/>
      <c r="VGG45" s="124"/>
      <c r="VGH45"/>
      <c r="VGI45" s="124"/>
      <c r="VGJ45"/>
      <c r="VGK45" s="124"/>
      <c r="VGL45"/>
      <c r="VGM45" s="124"/>
      <c r="VGN45"/>
      <c r="VGO45" s="124"/>
      <c r="VGP45"/>
      <c r="VGQ45" s="124"/>
      <c r="VGR45"/>
      <c r="VGS45" s="124"/>
      <c r="VGT45"/>
      <c r="VGU45" s="124"/>
      <c r="VGV45"/>
      <c r="VGW45" s="124"/>
      <c r="VGX45"/>
      <c r="VGY45" s="124"/>
      <c r="VGZ45"/>
      <c r="VHA45" s="124"/>
      <c r="VHB45"/>
      <c r="VHC45" s="124"/>
      <c r="VHD45"/>
      <c r="VHE45" s="124"/>
      <c r="VHF45"/>
      <c r="VHG45" s="124"/>
      <c r="VHH45"/>
      <c r="VHI45" s="124"/>
      <c r="VHJ45"/>
      <c r="VHK45" s="124"/>
      <c r="VHL45"/>
      <c r="VHM45" s="124"/>
      <c r="VHN45"/>
      <c r="VHO45" s="124"/>
      <c r="VHP45"/>
      <c r="VHQ45" s="124"/>
      <c r="VHR45"/>
      <c r="VHS45" s="124"/>
      <c r="VHT45"/>
      <c r="VHU45" s="124"/>
      <c r="VHV45"/>
      <c r="VHW45" s="124"/>
      <c r="VHX45"/>
      <c r="VHY45" s="124"/>
      <c r="VHZ45"/>
      <c r="VIA45" s="124"/>
      <c r="VIB45"/>
      <c r="VIC45" s="124"/>
      <c r="VID45"/>
      <c r="VIE45" s="124"/>
      <c r="VIF45"/>
      <c r="VIG45" s="124"/>
      <c r="VIH45"/>
      <c r="VII45" s="124"/>
      <c r="VIJ45"/>
      <c r="VIK45" s="124"/>
      <c r="VIL45"/>
      <c r="VIM45" s="124"/>
      <c r="VIN45"/>
      <c r="VIO45" s="124"/>
      <c r="VIP45"/>
      <c r="VIQ45" s="124"/>
      <c r="VIR45"/>
      <c r="VIS45" s="124"/>
      <c r="VIT45"/>
      <c r="VIU45" s="124"/>
      <c r="VIV45"/>
      <c r="VIW45" s="124"/>
      <c r="VIX45"/>
      <c r="VIY45" s="124"/>
      <c r="VIZ45"/>
      <c r="VJA45" s="124"/>
      <c r="VJB45"/>
      <c r="VJC45" s="124"/>
      <c r="VJD45"/>
      <c r="VJE45" s="124"/>
      <c r="VJF45"/>
      <c r="VJG45" s="124"/>
      <c r="VJH45"/>
      <c r="VJI45" s="124"/>
      <c r="VJJ45"/>
      <c r="VJK45" s="124"/>
      <c r="VJL45"/>
      <c r="VJM45" s="124"/>
      <c r="VJN45"/>
      <c r="VJO45" s="124"/>
      <c r="VJP45"/>
      <c r="VJQ45" s="124"/>
      <c r="VJR45"/>
      <c r="VJS45" s="124"/>
      <c r="VJT45"/>
      <c r="VJU45" s="124"/>
      <c r="VJV45"/>
      <c r="VJW45" s="124"/>
      <c r="VJX45"/>
      <c r="VJY45" s="124"/>
      <c r="VJZ45"/>
      <c r="VKA45" s="124"/>
      <c r="VKB45"/>
      <c r="VKC45" s="124"/>
      <c r="VKD45"/>
      <c r="VKE45" s="124"/>
      <c r="VKF45"/>
      <c r="VKG45" s="124"/>
      <c r="VKH45"/>
      <c r="VKI45" s="124"/>
      <c r="VKJ45"/>
      <c r="VKK45" s="124"/>
      <c r="VKL45"/>
      <c r="VKM45" s="124"/>
      <c r="VKN45"/>
      <c r="VKO45" s="124"/>
      <c r="VKP45"/>
      <c r="VKQ45" s="124"/>
      <c r="VKR45"/>
      <c r="VKS45" s="124"/>
      <c r="VKT45"/>
      <c r="VKU45" s="124"/>
      <c r="VKV45"/>
      <c r="VKW45" s="124"/>
      <c r="VKX45"/>
      <c r="VKY45" s="124"/>
      <c r="VKZ45"/>
      <c r="VLA45" s="124"/>
      <c r="VLB45"/>
      <c r="VLC45" s="124"/>
      <c r="VLD45"/>
      <c r="VLE45" s="124"/>
      <c r="VLF45"/>
      <c r="VLG45" s="124"/>
      <c r="VLH45"/>
      <c r="VLI45" s="124"/>
      <c r="VLJ45"/>
      <c r="VLK45" s="124"/>
      <c r="VLL45"/>
      <c r="VLM45" s="124"/>
      <c r="VLN45"/>
      <c r="VLO45" s="124"/>
      <c r="VLP45"/>
      <c r="VLQ45" s="124"/>
      <c r="VLR45"/>
      <c r="VLS45" s="124"/>
      <c r="VLT45"/>
      <c r="VLU45" s="124"/>
      <c r="VLV45"/>
      <c r="VLW45" s="124"/>
      <c r="VLX45"/>
      <c r="VLY45" s="124"/>
      <c r="VLZ45"/>
      <c r="VMA45" s="124"/>
      <c r="VMB45"/>
      <c r="VMC45" s="124"/>
      <c r="VMD45"/>
      <c r="VME45" s="124"/>
      <c r="VMF45"/>
      <c r="VMG45" s="124"/>
      <c r="VMH45"/>
      <c r="VMI45" s="124"/>
      <c r="VMJ45"/>
      <c r="VMK45" s="124"/>
      <c r="VML45"/>
      <c r="VMM45" s="124"/>
      <c r="VMN45"/>
      <c r="VMO45" s="124"/>
      <c r="VMP45"/>
      <c r="VMQ45" s="124"/>
      <c r="VMR45"/>
      <c r="VMS45" s="124"/>
      <c r="VMT45"/>
      <c r="VMU45" s="124"/>
      <c r="VMV45"/>
      <c r="VMW45" s="124"/>
      <c r="VMX45"/>
      <c r="VMY45" s="124"/>
      <c r="VMZ45"/>
      <c r="VNA45" s="124"/>
      <c r="VNB45"/>
      <c r="VNC45" s="124"/>
      <c r="VND45"/>
      <c r="VNE45" s="124"/>
      <c r="VNF45"/>
      <c r="VNG45" s="124"/>
      <c r="VNH45"/>
      <c r="VNI45" s="124"/>
      <c r="VNJ45"/>
      <c r="VNK45" s="124"/>
      <c r="VNL45"/>
      <c r="VNM45" s="124"/>
      <c r="VNN45"/>
      <c r="VNO45" s="124"/>
      <c r="VNP45"/>
      <c r="VNQ45" s="124"/>
      <c r="VNR45"/>
      <c r="VNS45" s="124"/>
      <c r="VNT45"/>
      <c r="VNU45" s="124"/>
      <c r="VNV45"/>
      <c r="VNW45" s="124"/>
      <c r="VNX45"/>
      <c r="VNY45" s="124"/>
      <c r="VNZ45"/>
      <c r="VOA45" s="124"/>
      <c r="VOB45"/>
      <c r="VOC45" s="124"/>
      <c r="VOD45"/>
      <c r="VOE45" s="124"/>
      <c r="VOF45"/>
      <c r="VOG45" s="124"/>
      <c r="VOH45"/>
      <c r="VOI45" s="124"/>
      <c r="VOJ45"/>
      <c r="VOK45" s="124"/>
      <c r="VOL45"/>
      <c r="VOM45" s="124"/>
      <c r="VON45"/>
      <c r="VOO45" s="124"/>
      <c r="VOP45"/>
      <c r="VOQ45" s="124"/>
      <c r="VOR45"/>
      <c r="VOS45" s="124"/>
      <c r="VOT45"/>
      <c r="VOU45" s="124"/>
      <c r="VOV45"/>
      <c r="VOW45" s="124"/>
      <c r="VOX45"/>
      <c r="VOY45" s="124"/>
      <c r="VOZ45"/>
      <c r="VPA45" s="124"/>
      <c r="VPB45"/>
      <c r="VPC45" s="124"/>
      <c r="VPD45"/>
      <c r="VPE45" s="124"/>
      <c r="VPF45"/>
      <c r="VPG45" s="124"/>
      <c r="VPH45"/>
      <c r="VPI45" s="124"/>
      <c r="VPJ45"/>
      <c r="VPK45" s="124"/>
      <c r="VPL45"/>
      <c r="VPM45" s="124"/>
      <c r="VPN45"/>
      <c r="VPO45" s="124"/>
      <c r="VPP45"/>
      <c r="VPQ45" s="124"/>
      <c r="VPR45"/>
      <c r="VPS45" s="124"/>
      <c r="VPT45"/>
      <c r="VPU45" s="124"/>
      <c r="VPV45"/>
      <c r="VPW45" s="124"/>
      <c r="VPX45"/>
      <c r="VPY45" s="124"/>
      <c r="VPZ45"/>
      <c r="VQA45" s="124"/>
      <c r="VQB45"/>
      <c r="VQC45" s="124"/>
      <c r="VQD45"/>
      <c r="VQE45" s="124"/>
      <c r="VQF45"/>
      <c r="VQG45" s="124"/>
      <c r="VQH45"/>
      <c r="VQI45" s="124"/>
      <c r="VQJ45"/>
      <c r="VQK45" s="124"/>
      <c r="VQL45"/>
      <c r="VQM45" s="124"/>
      <c r="VQN45"/>
      <c r="VQO45" s="124"/>
      <c r="VQP45"/>
      <c r="VQQ45" s="124"/>
      <c r="VQR45"/>
      <c r="VQS45" s="124"/>
      <c r="VQT45"/>
      <c r="VQU45" s="124"/>
      <c r="VQV45"/>
      <c r="VQW45" s="124"/>
      <c r="VQX45"/>
      <c r="VQY45" s="124"/>
      <c r="VQZ45"/>
      <c r="VRA45" s="124"/>
      <c r="VRB45"/>
      <c r="VRC45" s="124"/>
      <c r="VRD45"/>
      <c r="VRE45" s="124"/>
      <c r="VRF45"/>
      <c r="VRG45" s="124"/>
      <c r="VRH45"/>
      <c r="VRI45" s="124"/>
      <c r="VRJ45"/>
      <c r="VRK45" s="124"/>
      <c r="VRL45"/>
      <c r="VRM45" s="124"/>
      <c r="VRN45"/>
      <c r="VRO45" s="124"/>
      <c r="VRP45"/>
      <c r="VRQ45" s="124"/>
      <c r="VRR45"/>
      <c r="VRS45" s="124"/>
      <c r="VRT45"/>
      <c r="VRU45" s="124"/>
      <c r="VRV45"/>
      <c r="VRW45" s="124"/>
      <c r="VRX45"/>
      <c r="VRY45" s="124"/>
      <c r="VRZ45"/>
      <c r="VSA45" s="124"/>
      <c r="VSB45"/>
      <c r="VSC45" s="124"/>
      <c r="VSD45"/>
      <c r="VSE45" s="124"/>
      <c r="VSF45"/>
      <c r="VSG45" s="124"/>
      <c r="VSH45"/>
      <c r="VSI45" s="124"/>
      <c r="VSJ45"/>
      <c r="VSK45" s="124"/>
      <c r="VSL45"/>
      <c r="VSM45" s="124"/>
      <c r="VSN45"/>
      <c r="VSO45" s="124"/>
      <c r="VSP45"/>
      <c r="VSQ45" s="124"/>
      <c r="VSR45"/>
      <c r="VSS45" s="124"/>
      <c r="VST45"/>
      <c r="VSU45" s="124"/>
      <c r="VSV45"/>
      <c r="VSW45" s="124"/>
      <c r="VSX45"/>
      <c r="VSY45" s="124"/>
      <c r="VSZ45"/>
      <c r="VTA45" s="124"/>
      <c r="VTB45"/>
      <c r="VTC45" s="124"/>
      <c r="VTD45"/>
      <c r="VTE45" s="124"/>
      <c r="VTF45"/>
      <c r="VTG45" s="124"/>
      <c r="VTH45"/>
      <c r="VTI45" s="124"/>
      <c r="VTJ45"/>
      <c r="VTK45" s="124"/>
      <c r="VTL45"/>
      <c r="VTM45" s="124"/>
      <c r="VTN45"/>
      <c r="VTO45" s="124"/>
      <c r="VTP45"/>
      <c r="VTQ45" s="124"/>
      <c r="VTR45"/>
      <c r="VTS45" s="124"/>
      <c r="VTT45"/>
      <c r="VTU45" s="124"/>
      <c r="VTV45"/>
      <c r="VTW45" s="124"/>
      <c r="VTX45"/>
      <c r="VTY45" s="124"/>
      <c r="VTZ45"/>
      <c r="VUA45" s="124"/>
      <c r="VUB45"/>
      <c r="VUC45" s="124"/>
      <c r="VUD45"/>
      <c r="VUE45" s="124"/>
      <c r="VUF45"/>
      <c r="VUG45" s="124"/>
      <c r="VUH45"/>
      <c r="VUI45" s="124"/>
      <c r="VUJ45"/>
      <c r="VUK45" s="124"/>
      <c r="VUL45"/>
      <c r="VUM45" s="124"/>
      <c r="VUN45"/>
      <c r="VUO45" s="124"/>
      <c r="VUP45"/>
      <c r="VUQ45" s="124"/>
      <c r="VUR45"/>
      <c r="VUS45" s="124"/>
      <c r="VUT45"/>
      <c r="VUU45" s="124"/>
      <c r="VUV45"/>
      <c r="VUW45" s="124"/>
      <c r="VUX45"/>
      <c r="VUY45" s="124"/>
      <c r="VUZ45"/>
      <c r="VVA45" s="124"/>
      <c r="VVB45"/>
      <c r="VVC45" s="124"/>
      <c r="VVD45"/>
      <c r="VVE45" s="124"/>
      <c r="VVF45"/>
      <c r="VVG45" s="124"/>
      <c r="VVH45"/>
      <c r="VVI45" s="124"/>
      <c r="VVJ45"/>
      <c r="VVK45" s="124"/>
      <c r="VVL45"/>
      <c r="VVM45" s="124"/>
      <c r="VVN45"/>
      <c r="VVO45" s="124"/>
      <c r="VVP45"/>
      <c r="VVQ45" s="124"/>
      <c r="VVR45"/>
      <c r="VVS45" s="124"/>
      <c r="VVT45"/>
      <c r="VVU45" s="124"/>
      <c r="VVV45"/>
      <c r="VVW45" s="124"/>
      <c r="VVX45"/>
      <c r="VVY45" s="124"/>
      <c r="VVZ45"/>
      <c r="VWA45" s="124"/>
      <c r="VWB45"/>
      <c r="VWC45" s="124"/>
      <c r="VWD45"/>
      <c r="VWE45" s="124"/>
      <c r="VWF45"/>
      <c r="VWG45" s="124"/>
      <c r="VWH45"/>
      <c r="VWI45" s="124"/>
      <c r="VWJ45"/>
      <c r="VWK45" s="124"/>
      <c r="VWL45"/>
      <c r="VWM45" s="124"/>
      <c r="VWN45"/>
      <c r="VWO45" s="124"/>
      <c r="VWP45"/>
      <c r="VWQ45" s="124"/>
      <c r="VWR45"/>
      <c r="VWS45" s="124"/>
      <c r="VWT45"/>
      <c r="VWU45" s="124"/>
      <c r="VWV45"/>
      <c r="VWW45" s="124"/>
      <c r="VWX45"/>
      <c r="VWY45" s="124"/>
      <c r="VWZ45"/>
      <c r="VXA45" s="124"/>
      <c r="VXB45"/>
      <c r="VXC45" s="124"/>
      <c r="VXD45"/>
      <c r="VXE45" s="124"/>
      <c r="VXF45"/>
      <c r="VXG45" s="124"/>
      <c r="VXH45"/>
      <c r="VXI45" s="124"/>
      <c r="VXJ45"/>
      <c r="VXK45" s="124"/>
      <c r="VXL45"/>
      <c r="VXM45" s="124"/>
      <c r="VXN45"/>
      <c r="VXO45" s="124"/>
      <c r="VXP45"/>
      <c r="VXQ45" s="124"/>
      <c r="VXR45"/>
      <c r="VXS45" s="124"/>
      <c r="VXT45"/>
      <c r="VXU45" s="124"/>
      <c r="VXV45"/>
      <c r="VXW45" s="124"/>
      <c r="VXX45"/>
      <c r="VXY45" s="124"/>
      <c r="VXZ45"/>
      <c r="VYA45" s="124"/>
      <c r="VYB45"/>
      <c r="VYC45" s="124"/>
      <c r="VYD45"/>
      <c r="VYE45" s="124"/>
      <c r="VYF45"/>
      <c r="VYG45" s="124"/>
      <c r="VYH45"/>
      <c r="VYI45" s="124"/>
      <c r="VYJ45"/>
      <c r="VYK45" s="124"/>
      <c r="VYL45"/>
      <c r="VYM45" s="124"/>
      <c r="VYN45"/>
      <c r="VYO45" s="124"/>
      <c r="VYP45"/>
      <c r="VYQ45" s="124"/>
      <c r="VYR45"/>
      <c r="VYS45" s="124"/>
      <c r="VYT45"/>
      <c r="VYU45" s="124"/>
      <c r="VYV45"/>
      <c r="VYW45" s="124"/>
      <c r="VYX45"/>
      <c r="VYY45" s="124"/>
      <c r="VYZ45"/>
      <c r="VZA45" s="124"/>
      <c r="VZB45"/>
      <c r="VZC45" s="124"/>
      <c r="VZD45"/>
      <c r="VZE45" s="124"/>
      <c r="VZF45"/>
      <c r="VZG45" s="124"/>
      <c r="VZH45"/>
      <c r="VZI45" s="124"/>
      <c r="VZJ45"/>
      <c r="VZK45" s="124"/>
      <c r="VZL45"/>
      <c r="VZM45" s="124"/>
      <c r="VZN45"/>
      <c r="VZO45" s="124"/>
      <c r="VZP45"/>
      <c r="VZQ45" s="124"/>
      <c r="VZR45"/>
      <c r="VZS45" s="124"/>
      <c r="VZT45"/>
      <c r="VZU45" s="124"/>
      <c r="VZV45"/>
      <c r="VZW45" s="124"/>
      <c r="VZX45"/>
      <c r="VZY45" s="124"/>
      <c r="VZZ45"/>
      <c r="WAA45" s="124"/>
      <c r="WAB45"/>
      <c r="WAC45" s="124"/>
      <c r="WAD45"/>
      <c r="WAE45" s="124"/>
      <c r="WAF45"/>
      <c r="WAG45" s="124"/>
      <c r="WAH45"/>
      <c r="WAI45" s="124"/>
      <c r="WAJ45"/>
      <c r="WAK45" s="124"/>
      <c r="WAL45"/>
      <c r="WAM45" s="124"/>
      <c r="WAN45"/>
      <c r="WAO45" s="124"/>
      <c r="WAP45"/>
      <c r="WAQ45" s="124"/>
      <c r="WAR45"/>
      <c r="WAS45" s="124"/>
      <c r="WAT45"/>
      <c r="WAU45" s="124"/>
      <c r="WAV45"/>
      <c r="WAW45" s="124"/>
      <c r="WAX45"/>
      <c r="WAY45" s="124"/>
      <c r="WAZ45"/>
      <c r="WBA45" s="124"/>
      <c r="WBB45"/>
      <c r="WBC45" s="124"/>
      <c r="WBD45"/>
      <c r="WBE45" s="124"/>
      <c r="WBF45"/>
      <c r="WBG45" s="124"/>
      <c r="WBH45"/>
      <c r="WBI45" s="124"/>
      <c r="WBJ45"/>
      <c r="WBK45" s="124"/>
      <c r="WBL45"/>
      <c r="WBM45" s="124"/>
      <c r="WBN45"/>
      <c r="WBO45" s="124"/>
      <c r="WBP45"/>
      <c r="WBQ45" s="124"/>
      <c r="WBR45"/>
      <c r="WBS45" s="124"/>
      <c r="WBT45"/>
      <c r="WBU45" s="124"/>
      <c r="WBV45"/>
      <c r="WBW45" s="124"/>
      <c r="WBX45"/>
      <c r="WBY45" s="124"/>
      <c r="WBZ45"/>
      <c r="WCA45" s="124"/>
      <c r="WCB45"/>
      <c r="WCC45" s="124"/>
      <c r="WCD45"/>
      <c r="WCE45" s="124"/>
      <c r="WCF45"/>
      <c r="WCG45" s="124"/>
      <c r="WCH45"/>
      <c r="WCI45" s="124"/>
      <c r="WCJ45"/>
      <c r="WCK45" s="124"/>
      <c r="WCL45"/>
      <c r="WCM45" s="124"/>
      <c r="WCN45"/>
      <c r="WCO45" s="124"/>
      <c r="WCP45"/>
      <c r="WCQ45" s="124"/>
      <c r="WCR45"/>
      <c r="WCS45" s="124"/>
      <c r="WCT45"/>
      <c r="WCU45" s="124"/>
      <c r="WCV45"/>
      <c r="WCW45" s="124"/>
      <c r="WCX45"/>
      <c r="WCY45" s="124"/>
      <c r="WCZ45"/>
      <c r="WDA45" s="124"/>
      <c r="WDB45"/>
      <c r="WDC45" s="124"/>
      <c r="WDD45"/>
      <c r="WDE45" s="124"/>
      <c r="WDF45"/>
      <c r="WDG45" s="124"/>
      <c r="WDH45"/>
      <c r="WDI45" s="124"/>
      <c r="WDJ45"/>
      <c r="WDK45" s="124"/>
      <c r="WDL45"/>
      <c r="WDM45" s="124"/>
      <c r="WDN45"/>
      <c r="WDO45" s="124"/>
      <c r="WDP45"/>
      <c r="WDQ45" s="124"/>
      <c r="WDR45"/>
      <c r="WDS45" s="124"/>
      <c r="WDT45"/>
      <c r="WDU45" s="124"/>
      <c r="WDV45"/>
      <c r="WDW45" s="124"/>
      <c r="WDX45"/>
      <c r="WDY45" s="124"/>
      <c r="WDZ45"/>
      <c r="WEA45" s="124"/>
      <c r="WEB45"/>
      <c r="WEC45" s="124"/>
      <c r="WED45"/>
      <c r="WEE45" s="124"/>
      <c r="WEF45"/>
      <c r="WEG45" s="124"/>
      <c r="WEH45"/>
      <c r="WEI45" s="124"/>
      <c r="WEJ45"/>
      <c r="WEK45" s="124"/>
      <c r="WEL45"/>
      <c r="WEM45" s="124"/>
      <c r="WEN45"/>
      <c r="WEO45" s="124"/>
      <c r="WEP45"/>
      <c r="WEQ45" s="124"/>
      <c r="WER45"/>
      <c r="WES45" s="124"/>
      <c r="WET45"/>
      <c r="WEU45" s="124"/>
      <c r="WEV45"/>
      <c r="WEW45" s="124"/>
      <c r="WEX45"/>
      <c r="WEY45" s="124"/>
      <c r="WEZ45"/>
      <c r="WFA45" s="124"/>
      <c r="WFB45"/>
      <c r="WFC45" s="124"/>
      <c r="WFD45"/>
      <c r="WFE45" s="124"/>
      <c r="WFF45"/>
      <c r="WFG45" s="124"/>
      <c r="WFH45"/>
      <c r="WFI45" s="124"/>
      <c r="WFJ45"/>
      <c r="WFK45" s="124"/>
      <c r="WFL45"/>
      <c r="WFM45" s="124"/>
      <c r="WFN45"/>
      <c r="WFO45" s="124"/>
      <c r="WFP45"/>
      <c r="WFQ45" s="124"/>
      <c r="WFR45"/>
      <c r="WFS45" s="124"/>
      <c r="WFT45"/>
      <c r="WFU45" s="124"/>
      <c r="WFV45"/>
      <c r="WFW45" s="124"/>
      <c r="WFX45"/>
      <c r="WFY45" s="124"/>
      <c r="WFZ45"/>
      <c r="WGA45" s="124"/>
      <c r="WGB45"/>
      <c r="WGC45" s="124"/>
      <c r="WGD45"/>
      <c r="WGE45" s="124"/>
      <c r="WGF45"/>
      <c r="WGG45" s="124"/>
      <c r="WGH45"/>
      <c r="WGI45" s="124"/>
      <c r="WGJ45"/>
      <c r="WGK45" s="124"/>
      <c r="WGL45"/>
      <c r="WGM45" s="124"/>
      <c r="WGN45"/>
      <c r="WGO45" s="124"/>
      <c r="WGP45"/>
      <c r="WGQ45" s="124"/>
      <c r="WGR45"/>
      <c r="WGS45" s="124"/>
      <c r="WGT45"/>
      <c r="WGU45" s="124"/>
      <c r="WGV45"/>
      <c r="WGW45" s="124"/>
      <c r="WGX45"/>
      <c r="WGY45" s="124"/>
      <c r="WGZ45"/>
      <c r="WHA45" s="124"/>
      <c r="WHB45"/>
      <c r="WHC45" s="124"/>
      <c r="WHD45"/>
      <c r="WHE45" s="124"/>
      <c r="WHF45"/>
      <c r="WHG45" s="124"/>
      <c r="WHH45"/>
      <c r="WHI45" s="124"/>
      <c r="WHJ45"/>
      <c r="WHK45" s="124"/>
      <c r="WHL45"/>
      <c r="WHM45" s="124"/>
      <c r="WHN45"/>
      <c r="WHO45" s="124"/>
      <c r="WHP45"/>
      <c r="WHQ45" s="124"/>
      <c r="WHR45"/>
      <c r="WHS45" s="124"/>
      <c r="WHT45"/>
      <c r="WHU45" s="124"/>
      <c r="WHV45"/>
      <c r="WHW45" s="124"/>
      <c r="WHX45"/>
      <c r="WHY45" s="124"/>
      <c r="WHZ45"/>
      <c r="WIA45" s="124"/>
      <c r="WIB45"/>
      <c r="WIC45" s="124"/>
      <c r="WID45"/>
      <c r="WIE45" s="124"/>
      <c r="WIF45"/>
      <c r="WIG45" s="124"/>
      <c r="WIH45"/>
      <c r="WII45" s="124"/>
      <c r="WIJ45"/>
      <c r="WIK45" s="124"/>
      <c r="WIL45"/>
      <c r="WIM45" s="124"/>
      <c r="WIN45"/>
      <c r="WIO45" s="124"/>
      <c r="WIP45"/>
      <c r="WIQ45" s="124"/>
      <c r="WIR45"/>
      <c r="WIS45" s="124"/>
      <c r="WIT45"/>
      <c r="WIU45" s="124"/>
      <c r="WIV45"/>
      <c r="WIW45" s="124"/>
      <c r="WIX45"/>
      <c r="WIY45" s="124"/>
      <c r="WIZ45"/>
      <c r="WJA45" s="124"/>
      <c r="WJB45"/>
      <c r="WJC45" s="124"/>
      <c r="WJD45"/>
      <c r="WJE45" s="124"/>
      <c r="WJF45"/>
      <c r="WJG45" s="124"/>
      <c r="WJH45"/>
      <c r="WJI45" s="124"/>
      <c r="WJJ45"/>
      <c r="WJK45" s="124"/>
      <c r="WJL45"/>
      <c r="WJM45" s="124"/>
      <c r="WJN45"/>
      <c r="WJO45" s="124"/>
      <c r="WJP45"/>
      <c r="WJQ45" s="124"/>
      <c r="WJR45"/>
      <c r="WJS45" s="124"/>
      <c r="WJT45"/>
      <c r="WJU45" s="124"/>
      <c r="WJV45"/>
      <c r="WJW45" s="124"/>
      <c r="WJX45"/>
      <c r="WJY45" s="124"/>
      <c r="WJZ45"/>
      <c r="WKA45" s="124"/>
      <c r="WKB45"/>
      <c r="WKC45" s="124"/>
      <c r="WKD45"/>
      <c r="WKE45" s="124"/>
      <c r="WKF45"/>
      <c r="WKG45" s="124"/>
      <c r="WKH45"/>
      <c r="WKI45" s="124"/>
      <c r="WKJ45"/>
      <c r="WKK45" s="124"/>
      <c r="WKL45"/>
      <c r="WKM45" s="124"/>
      <c r="WKN45"/>
      <c r="WKO45" s="124"/>
      <c r="WKP45"/>
      <c r="WKQ45" s="124"/>
      <c r="WKR45"/>
      <c r="WKS45" s="124"/>
      <c r="WKT45"/>
      <c r="WKU45" s="124"/>
      <c r="WKV45"/>
      <c r="WKW45" s="124"/>
      <c r="WKX45"/>
      <c r="WKY45" s="124"/>
      <c r="WKZ45"/>
      <c r="WLA45" s="124"/>
      <c r="WLB45"/>
      <c r="WLC45" s="124"/>
      <c r="WLD45"/>
      <c r="WLE45" s="124"/>
      <c r="WLF45"/>
      <c r="WLG45" s="124"/>
      <c r="WLH45"/>
      <c r="WLI45" s="124"/>
      <c r="WLJ45"/>
      <c r="WLK45" s="124"/>
      <c r="WLL45"/>
      <c r="WLM45" s="124"/>
      <c r="WLN45"/>
      <c r="WLO45" s="124"/>
      <c r="WLP45"/>
      <c r="WLQ45" s="124"/>
      <c r="WLR45"/>
      <c r="WLS45" s="124"/>
      <c r="WLT45"/>
      <c r="WLU45" s="124"/>
      <c r="WLV45"/>
      <c r="WLW45" s="124"/>
      <c r="WLX45"/>
      <c r="WLY45" s="124"/>
      <c r="WLZ45"/>
      <c r="WMA45" s="124"/>
      <c r="WMB45"/>
      <c r="WMC45" s="124"/>
      <c r="WMD45"/>
      <c r="WME45" s="124"/>
      <c r="WMF45"/>
      <c r="WMG45" s="124"/>
      <c r="WMH45"/>
      <c r="WMI45" s="124"/>
      <c r="WMJ45"/>
      <c r="WMK45" s="124"/>
      <c r="WML45"/>
      <c r="WMM45" s="124"/>
      <c r="WMN45"/>
      <c r="WMO45" s="124"/>
      <c r="WMP45"/>
      <c r="WMQ45" s="124"/>
      <c r="WMR45"/>
      <c r="WMS45" s="124"/>
      <c r="WMT45"/>
      <c r="WMU45" s="124"/>
      <c r="WMV45"/>
      <c r="WMW45" s="124"/>
      <c r="WMX45"/>
      <c r="WMY45" s="124"/>
      <c r="WMZ45"/>
      <c r="WNA45" s="124"/>
      <c r="WNB45"/>
      <c r="WNC45" s="124"/>
      <c r="WND45"/>
      <c r="WNE45" s="124"/>
      <c r="WNF45"/>
      <c r="WNG45" s="124"/>
      <c r="WNH45"/>
      <c r="WNI45" s="124"/>
      <c r="WNJ45"/>
      <c r="WNK45" s="124"/>
      <c r="WNL45"/>
      <c r="WNM45" s="124"/>
      <c r="WNN45"/>
      <c r="WNO45" s="124"/>
      <c r="WNP45"/>
      <c r="WNQ45" s="124"/>
      <c r="WNR45"/>
      <c r="WNS45" s="124"/>
      <c r="WNT45"/>
      <c r="WNU45" s="124"/>
      <c r="WNV45"/>
      <c r="WNW45" s="124"/>
      <c r="WNX45"/>
      <c r="WNY45" s="124"/>
      <c r="WNZ45"/>
      <c r="WOA45" s="124"/>
      <c r="WOB45"/>
      <c r="WOC45" s="124"/>
      <c r="WOD45"/>
      <c r="WOE45" s="124"/>
      <c r="WOF45"/>
      <c r="WOG45" s="124"/>
      <c r="WOH45"/>
      <c r="WOI45" s="124"/>
      <c r="WOJ45"/>
      <c r="WOK45" s="124"/>
      <c r="WOL45"/>
      <c r="WOM45" s="124"/>
      <c r="WON45"/>
      <c r="WOO45" s="124"/>
      <c r="WOP45"/>
      <c r="WOQ45" s="124"/>
      <c r="WOR45"/>
      <c r="WOS45" s="124"/>
      <c r="WOT45"/>
      <c r="WOU45" s="124"/>
      <c r="WOV45"/>
      <c r="WOW45" s="124"/>
      <c r="WOX45"/>
      <c r="WOY45" s="124"/>
      <c r="WOZ45"/>
      <c r="WPA45" s="124"/>
      <c r="WPB45"/>
      <c r="WPC45" s="124"/>
      <c r="WPD45"/>
      <c r="WPE45" s="124"/>
      <c r="WPF45"/>
      <c r="WPG45" s="124"/>
      <c r="WPH45"/>
      <c r="WPI45" s="124"/>
      <c r="WPJ45"/>
      <c r="WPK45" s="124"/>
      <c r="WPL45"/>
      <c r="WPM45" s="124"/>
      <c r="WPN45"/>
      <c r="WPO45" s="124"/>
      <c r="WPP45"/>
      <c r="WPQ45" s="124"/>
      <c r="WPR45"/>
      <c r="WPS45" s="124"/>
      <c r="WPT45"/>
      <c r="WPU45" s="124"/>
      <c r="WPV45"/>
      <c r="WPW45" s="124"/>
      <c r="WPX45"/>
      <c r="WPY45" s="124"/>
      <c r="WPZ45"/>
      <c r="WQA45" s="124"/>
      <c r="WQB45"/>
      <c r="WQC45" s="124"/>
      <c r="WQD45"/>
      <c r="WQE45" s="124"/>
      <c r="WQF45"/>
      <c r="WQG45" s="124"/>
      <c r="WQH45"/>
      <c r="WQI45" s="124"/>
      <c r="WQJ45"/>
      <c r="WQK45" s="124"/>
      <c r="WQL45"/>
      <c r="WQM45" s="124"/>
      <c r="WQN45"/>
      <c r="WQO45" s="124"/>
      <c r="WQP45"/>
      <c r="WQQ45" s="124"/>
      <c r="WQR45"/>
      <c r="WQS45" s="124"/>
      <c r="WQT45"/>
      <c r="WQU45" s="124"/>
      <c r="WQV45"/>
      <c r="WQW45" s="124"/>
      <c r="WQX45"/>
      <c r="WQY45" s="124"/>
      <c r="WQZ45"/>
      <c r="WRA45" s="124"/>
      <c r="WRB45"/>
      <c r="WRC45" s="124"/>
      <c r="WRD45"/>
      <c r="WRE45" s="124"/>
      <c r="WRF45"/>
      <c r="WRG45" s="124"/>
      <c r="WRH45"/>
      <c r="WRI45" s="124"/>
      <c r="WRJ45"/>
      <c r="WRK45" s="124"/>
      <c r="WRL45"/>
      <c r="WRM45" s="124"/>
      <c r="WRN45"/>
      <c r="WRO45" s="124"/>
      <c r="WRP45"/>
      <c r="WRQ45" s="124"/>
      <c r="WRR45"/>
      <c r="WRS45" s="124"/>
      <c r="WRT45"/>
      <c r="WRU45" s="124"/>
      <c r="WRV45"/>
      <c r="WRW45" s="124"/>
      <c r="WRX45"/>
      <c r="WRY45" s="124"/>
      <c r="WRZ45"/>
      <c r="WSA45" s="124"/>
      <c r="WSB45"/>
      <c r="WSC45" s="124"/>
      <c r="WSD45"/>
      <c r="WSE45" s="124"/>
      <c r="WSF45"/>
      <c r="WSG45" s="124"/>
      <c r="WSH45"/>
      <c r="WSI45" s="124"/>
      <c r="WSJ45"/>
      <c r="WSK45" s="124"/>
      <c r="WSL45"/>
      <c r="WSM45" s="124"/>
      <c r="WSN45"/>
      <c r="WSO45" s="124"/>
      <c r="WSP45"/>
      <c r="WSQ45" s="124"/>
      <c r="WSR45"/>
      <c r="WSS45" s="124"/>
      <c r="WST45"/>
      <c r="WSU45" s="124"/>
      <c r="WSV45"/>
      <c r="WSW45" s="124"/>
      <c r="WSX45"/>
      <c r="WSY45" s="124"/>
      <c r="WSZ45"/>
      <c r="WTA45" s="124"/>
      <c r="WTB45"/>
      <c r="WTC45" s="124"/>
      <c r="WTD45"/>
      <c r="WTE45" s="124"/>
      <c r="WTF45"/>
      <c r="WTG45" s="124"/>
      <c r="WTH45"/>
      <c r="WTI45" s="124"/>
      <c r="WTJ45"/>
      <c r="WTK45" s="124"/>
      <c r="WTL45"/>
      <c r="WTM45" s="124"/>
      <c r="WTN45"/>
      <c r="WTO45" s="124"/>
      <c r="WTP45"/>
      <c r="WTQ45" s="124"/>
      <c r="WTR45"/>
      <c r="WTS45" s="124"/>
      <c r="WTT45"/>
      <c r="WTU45" s="124"/>
      <c r="WTV45"/>
      <c r="WTW45" s="124"/>
      <c r="WTX45"/>
      <c r="WTY45" s="124"/>
      <c r="WTZ45"/>
      <c r="WUA45" s="124"/>
      <c r="WUB45"/>
      <c r="WUC45" s="124"/>
      <c r="WUD45"/>
      <c r="WUE45" s="124"/>
      <c r="WUF45"/>
      <c r="WUG45" s="124"/>
      <c r="WUH45"/>
      <c r="WUI45" s="124"/>
      <c r="WUJ45"/>
      <c r="WUK45" s="124"/>
      <c r="WUL45"/>
      <c r="WUM45" s="124"/>
      <c r="WUN45"/>
      <c r="WUO45" s="124"/>
      <c r="WUP45"/>
      <c r="WUQ45" s="124"/>
      <c r="WUR45"/>
      <c r="WUS45" s="124"/>
      <c r="WUT45"/>
      <c r="WUU45" s="124"/>
      <c r="WUV45"/>
      <c r="WUW45" s="124"/>
      <c r="WUX45"/>
      <c r="WUY45" s="124"/>
      <c r="WUZ45"/>
      <c r="WVA45" s="124"/>
      <c r="WVB45"/>
      <c r="WVC45" s="124"/>
      <c r="WVD45"/>
      <c r="WVE45" s="124"/>
      <c r="WVF45"/>
      <c r="WVG45" s="124"/>
      <c r="WVH45"/>
      <c r="WVI45" s="124"/>
      <c r="WVJ45"/>
      <c r="WVK45" s="124"/>
      <c r="WVL45"/>
      <c r="WVM45" s="124"/>
      <c r="WVN45"/>
      <c r="WVO45" s="124"/>
      <c r="WVP45"/>
      <c r="WVQ45" s="124"/>
      <c r="WVR45"/>
      <c r="WVS45" s="124"/>
      <c r="WVT45"/>
      <c r="WVU45" s="124"/>
      <c r="WVV45"/>
      <c r="WVW45" s="124"/>
      <c r="WVX45"/>
      <c r="WVY45" s="124"/>
      <c r="WVZ45"/>
      <c r="WWA45" s="124"/>
      <c r="WWB45"/>
      <c r="WWC45" s="124"/>
      <c r="WWD45"/>
      <c r="WWE45" s="124"/>
      <c r="WWF45"/>
      <c r="WWG45" s="124"/>
      <c r="WWH45"/>
      <c r="WWI45" s="124"/>
      <c r="WWJ45"/>
      <c r="WWK45" s="124"/>
      <c r="WWL45"/>
      <c r="WWM45" s="124"/>
      <c r="WWN45"/>
      <c r="WWO45" s="124"/>
      <c r="WWP45"/>
      <c r="WWQ45" s="124"/>
      <c r="WWR45"/>
      <c r="WWS45" s="124"/>
      <c r="WWT45"/>
      <c r="WWU45" s="124"/>
      <c r="WWV45"/>
      <c r="WWW45" s="124"/>
      <c r="WWX45"/>
      <c r="WWY45" s="124"/>
      <c r="WWZ45"/>
      <c r="WXA45" s="124"/>
      <c r="WXB45"/>
      <c r="WXC45" s="124"/>
      <c r="WXD45"/>
      <c r="WXE45" s="124"/>
      <c r="WXF45"/>
      <c r="WXG45" s="124"/>
      <c r="WXH45"/>
      <c r="WXI45" s="124"/>
      <c r="WXJ45"/>
      <c r="WXK45" s="124"/>
      <c r="WXL45"/>
      <c r="WXM45" s="124"/>
      <c r="WXN45"/>
      <c r="WXO45" s="124"/>
      <c r="WXP45"/>
      <c r="WXQ45" s="124"/>
      <c r="WXR45"/>
      <c r="WXS45" s="124"/>
      <c r="WXT45"/>
      <c r="WXU45" s="124"/>
      <c r="WXV45"/>
      <c r="WXW45" s="124"/>
      <c r="WXX45"/>
      <c r="WXY45" s="124"/>
      <c r="WXZ45"/>
      <c r="WYA45" s="124"/>
      <c r="WYB45"/>
      <c r="WYC45" s="124"/>
      <c r="WYD45"/>
      <c r="WYE45" s="124"/>
      <c r="WYF45"/>
      <c r="WYG45" s="124"/>
      <c r="WYH45"/>
      <c r="WYI45" s="124"/>
      <c r="WYJ45"/>
      <c r="WYK45" s="124"/>
      <c r="WYL45"/>
      <c r="WYM45" s="124"/>
      <c r="WYN45"/>
      <c r="WYO45" s="124"/>
      <c r="WYP45"/>
      <c r="WYQ45" s="124"/>
      <c r="WYR45"/>
      <c r="WYS45" s="124"/>
      <c r="WYT45"/>
      <c r="WYU45" s="124"/>
      <c r="WYV45"/>
      <c r="WYW45" s="124"/>
      <c r="WYX45"/>
      <c r="WYY45" s="124"/>
      <c r="WYZ45"/>
      <c r="WZA45" s="124"/>
      <c r="WZB45"/>
      <c r="WZC45" s="124"/>
      <c r="WZD45"/>
      <c r="WZE45" s="124"/>
      <c r="WZF45"/>
      <c r="WZG45" s="124"/>
      <c r="WZH45"/>
      <c r="WZI45" s="124"/>
      <c r="WZJ45"/>
      <c r="WZK45" s="124"/>
      <c r="WZL45"/>
      <c r="WZM45" s="124"/>
      <c r="WZN45"/>
      <c r="WZO45" s="124"/>
      <c r="WZP45"/>
      <c r="WZQ45" s="124"/>
      <c r="WZR45"/>
      <c r="WZS45" s="124"/>
      <c r="WZT45"/>
      <c r="WZU45" s="124"/>
      <c r="WZV45"/>
      <c r="WZW45" s="124"/>
      <c r="WZX45"/>
      <c r="WZY45" s="124"/>
      <c r="WZZ45"/>
      <c r="XAA45" s="124"/>
      <c r="XAB45"/>
      <c r="XAC45" s="124"/>
      <c r="XAD45"/>
      <c r="XAE45" s="124"/>
      <c r="XAF45"/>
      <c r="XAG45" s="124"/>
      <c r="XAH45"/>
      <c r="XAI45" s="124"/>
      <c r="XAJ45"/>
      <c r="XAK45" s="124"/>
      <c r="XAL45"/>
      <c r="XAM45" s="124"/>
      <c r="XAN45"/>
      <c r="XAO45" s="124"/>
      <c r="XAP45"/>
      <c r="XAQ45" s="124"/>
      <c r="XAR45"/>
      <c r="XAS45" s="124"/>
      <c r="XAT45"/>
      <c r="XAU45" s="124"/>
      <c r="XAV45"/>
      <c r="XAW45" s="124"/>
      <c r="XAX45"/>
      <c r="XAY45" s="124"/>
      <c r="XAZ45"/>
      <c r="XBA45" s="124"/>
      <c r="XBB45"/>
      <c r="XBC45" s="124"/>
      <c r="XBD45"/>
      <c r="XBE45" s="124"/>
      <c r="XBF45"/>
      <c r="XBG45" s="124"/>
      <c r="XBH45"/>
      <c r="XBI45" s="124"/>
      <c r="XBJ45"/>
      <c r="XBK45" s="124"/>
      <c r="XBL45"/>
      <c r="XBM45" s="124"/>
      <c r="XBN45"/>
      <c r="XBO45" s="124"/>
      <c r="XBP45"/>
      <c r="XBQ45" s="124"/>
      <c r="XBR45"/>
      <c r="XBS45" s="124"/>
      <c r="XBT45"/>
      <c r="XBU45" s="124"/>
      <c r="XBV45"/>
      <c r="XBW45" s="124"/>
      <c r="XBX45"/>
      <c r="XBY45" s="124"/>
      <c r="XBZ45"/>
      <c r="XCA45" s="124"/>
      <c r="XCB45"/>
      <c r="XCC45" s="124"/>
      <c r="XCD45"/>
      <c r="XCE45" s="124"/>
      <c r="XCF45"/>
      <c r="XCG45" s="124"/>
      <c r="XCH45"/>
      <c r="XCI45" s="124"/>
      <c r="XCJ45"/>
      <c r="XCK45" s="124"/>
      <c r="XCL45"/>
      <c r="XCM45" s="124"/>
      <c r="XCN45"/>
      <c r="XCO45" s="124"/>
      <c r="XCP45"/>
      <c r="XCQ45" s="124"/>
      <c r="XCR45"/>
      <c r="XCS45" s="124"/>
      <c r="XCT45"/>
      <c r="XCU45" s="124"/>
      <c r="XCV45"/>
      <c r="XCW45" s="124"/>
      <c r="XCX45"/>
      <c r="XCY45" s="124"/>
      <c r="XCZ45"/>
      <c r="XDA45" s="124"/>
      <c r="XDB45"/>
      <c r="XDC45" s="124"/>
      <c r="XDD45"/>
      <c r="XDE45" s="124"/>
      <c r="XDF45"/>
      <c r="XDG45" s="124"/>
      <c r="XDH45"/>
      <c r="XDI45" s="124"/>
      <c r="XDJ45"/>
      <c r="XDK45" s="124"/>
      <c r="XDL45"/>
      <c r="XDM45" s="124"/>
      <c r="XDN45"/>
      <c r="XDO45" s="124"/>
      <c r="XDP45"/>
      <c r="XDQ45" s="124"/>
      <c r="XDR45"/>
      <c r="XDS45" s="124"/>
      <c r="XDT45"/>
      <c r="XDU45" s="124"/>
      <c r="XDV45"/>
      <c r="XDW45" s="124"/>
      <c r="XDX45"/>
      <c r="XDY45" s="124"/>
      <c r="XDZ45"/>
      <c r="XEA45" s="124"/>
      <c r="XEB45"/>
      <c r="XEC45" s="124"/>
      <c r="XED45"/>
      <c r="XEE45" s="124"/>
      <c r="XEF45"/>
      <c r="XEG45" s="124"/>
      <c r="XEH45"/>
      <c r="XEI45" s="124"/>
      <c r="XEJ45"/>
      <c r="XEK45" s="124"/>
      <c r="XEL45"/>
      <c r="XEM45" s="124"/>
      <c r="XEN45"/>
      <c r="XEO45" s="124"/>
      <c r="XEP45"/>
      <c r="XEQ45" s="124"/>
      <c r="XER45"/>
      <c r="XES45" s="124"/>
      <c r="XET45"/>
      <c r="XEU45" s="124"/>
      <c r="XEV45"/>
      <c r="XEW45" s="124"/>
      <c r="XEX45"/>
      <c r="XEY45" s="124"/>
      <c r="XEZ45"/>
      <c r="XFA45" s="124"/>
      <c r="XFB45"/>
      <c r="XFC45" s="124"/>
      <c r="XFD45"/>
    </row>
    <row r="47" spans="1:16384" ht="15" thickBot="1" x14ac:dyDescent="0.45">
      <c r="A47" s="124" t="s">
        <v>649</v>
      </c>
    </row>
    <row r="48" spans="1:16384" x14ac:dyDescent="0.4">
      <c r="A48" s="167" t="s">
        <v>781</v>
      </c>
      <c r="B48" s="168" t="s">
        <v>624</v>
      </c>
      <c r="C48" s="168" t="s">
        <v>625</v>
      </c>
      <c r="D48" s="168" t="s">
        <v>626</v>
      </c>
      <c r="E48" s="168" t="s">
        <v>628</v>
      </c>
      <c r="F48" s="168" t="s">
        <v>627</v>
      </c>
      <c r="G48" s="168" t="s">
        <v>629</v>
      </c>
      <c r="H48" s="168" t="s">
        <v>630</v>
      </c>
      <c r="I48" s="169" t="s">
        <v>631</v>
      </c>
    </row>
    <row r="49" spans="1:16384" x14ac:dyDescent="0.4">
      <c r="A49" s="170" t="str">
        <f>C7</f>
        <v>GTAP (LUC), ICF/USDA (farming)</v>
      </c>
      <c r="B49" s="171">
        <f>C37</f>
        <v>7.4327809140000003</v>
      </c>
      <c r="C49" s="171">
        <f>C38</f>
        <v>-1.931651046</v>
      </c>
      <c r="D49" s="171">
        <f>C39</f>
        <v>-3.823493778</v>
      </c>
      <c r="E49" s="171">
        <f>C40</f>
        <v>-2.3344732709999998</v>
      </c>
      <c r="F49" s="171">
        <f>C41</f>
        <v>8.6080739939999997</v>
      </c>
      <c r="G49" s="171">
        <f>C42</f>
        <v>2.1013102890000002</v>
      </c>
      <c r="H49" s="171">
        <f>C43</f>
        <v>1.4027691600000001</v>
      </c>
      <c r="I49" s="172">
        <f>C44</f>
        <v>3.6907993979999998</v>
      </c>
    </row>
    <row r="50" spans="1:16384" x14ac:dyDescent="0.4">
      <c r="A50" s="170" t="str">
        <f>C8</f>
        <v>FASOM &amp; FAPRI (LUC and farming)( from RFS2)</v>
      </c>
      <c r="B50" s="171">
        <f>C20</f>
        <v>7.7283539014480311</v>
      </c>
      <c r="C50" s="171">
        <f>C21</f>
        <v>-3.6454499535132223</v>
      </c>
      <c r="D50" s="171">
        <f>C22</f>
        <v>-0.72908999070264446</v>
      </c>
      <c r="E50" s="171">
        <f>C23</f>
        <v>-3.3538139572321644</v>
      </c>
      <c r="F50" s="171">
        <f>C24</f>
        <v>30.621779609511066</v>
      </c>
      <c r="G50" s="171">
        <f>C25</f>
        <v>6.1243559219022137</v>
      </c>
      <c r="H50" s="171">
        <f>C26</f>
        <v>1.8956339758268757</v>
      </c>
      <c r="I50" s="172">
        <f>C27</f>
        <v>3.3538139572321644</v>
      </c>
    </row>
    <row r="51" spans="1:16384" ht="15" thickBot="1" x14ac:dyDescent="0.45">
      <c r="A51" s="173"/>
      <c r="B51" s="171"/>
      <c r="C51" s="171"/>
      <c r="D51" s="171"/>
      <c r="E51" s="171"/>
      <c r="F51" s="171"/>
      <c r="G51" s="171"/>
      <c r="H51" s="171"/>
      <c r="I51" s="171"/>
    </row>
    <row r="52" spans="1:16384" x14ac:dyDescent="0.4">
      <c r="A52" s="167" t="s">
        <v>782</v>
      </c>
      <c r="B52" s="168" t="str">
        <f t="shared" ref="B52:I52" si="2">B48</f>
        <v>1. Domestic farm inputs &amp; co-product credit</v>
      </c>
      <c r="C52" s="168" t="str">
        <f t="shared" si="2"/>
        <v xml:space="preserve">2. Domestic land-use change </v>
      </c>
      <c r="D52" s="168" t="str">
        <f t="shared" si="2"/>
        <v xml:space="preserve">3. Domestic rice methane </v>
      </c>
      <c r="E52" s="168" t="str">
        <f t="shared" si="2"/>
        <v xml:space="preserve">4. Domestic livestock </v>
      </c>
      <c r="F52" s="168" t="str">
        <f t="shared" si="2"/>
        <v xml:space="preserve">5. International land-use change </v>
      </c>
      <c r="G52" s="168" t="str">
        <f t="shared" si="2"/>
        <v xml:space="preserve">6. International farm inputs and fertilizer N2O </v>
      </c>
      <c r="H52" s="168" t="str">
        <f t="shared" si="2"/>
        <v xml:space="preserve">7. International rice methane </v>
      </c>
      <c r="I52" s="169" t="str">
        <f t="shared" si="2"/>
        <v xml:space="preserve">8. International livestock </v>
      </c>
    </row>
    <row r="53" spans="1:16384" x14ac:dyDescent="0.4">
      <c r="A53" s="170" t="str">
        <f>A49</f>
        <v>GTAP (LUC), ICF/USDA (farming)</v>
      </c>
      <c r="B53" s="171" t="str">
        <f>B37</f>
        <v>2022 BAU Scenario: conventional till</v>
      </c>
      <c r="C53" s="171" t="str">
        <f>B38</f>
        <v>Conventional Till—ICF: 2022 BAU Scenario</v>
      </c>
      <c r="D53" s="171" t="str">
        <f>B39</f>
        <v>ICF: 2022 BAU Scenario</v>
      </c>
      <c r="E53" s="171" t="str">
        <f>B40</f>
        <v>ICF: 2022 BAU Scenario</v>
      </c>
      <c r="F53" s="171" t="str">
        <f>B41</f>
        <v>ICF: 2022 BAU Scenario</v>
      </c>
      <c r="G53" s="171" t="str">
        <f>B42</f>
        <v>ICF: 2022 BAU Scenario</v>
      </c>
      <c r="H53" s="171" t="str">
        <f>B43</f>
        <v>ICF: 2022 BAU Scenario</v>
      </c>
      <c r="I53" s="172" t="str">
        <f>B44</f>
        <v>ICF: 2022 BAU Scenario</v>
      </c>
    </row>
    <row r="54" spans="1:16384" x14ac:dyDescent="0.4">
      <c r="A54" s="170" t="str">
        <f>A50</f>
        <v>FASOM &amp; FAPRI (LUC and farming)( from RFS2)</v>
      </c>
      <c r="B54" s="171" t="str">
        <f>B20</f>
        <v>Avg. 2022 dry mill plant: NG, 63% dry, 37% wet DGS (w/ fraction)</v>
      </c>
      <c r="C54" s="171" t="str">
        <f>B21</f>
        <v>Avg. 2022 dry mill plant: NG, 63% dry, 37% wet DGS (w/ fraction)</v>
      </c>
      <c r="D54" s="171" t="str">
        <f>B22</f>
        <v>Avg. 2022 dry mill plant: NG, 63% dry, 37% wet DGS (w/ fraction)</v>
      </c>
      <c r="E54" s="171" t="str">
        <f>B23</f>
        <v>Avg. 2022 dry mill plant: NG, 63% dry, 37% wet DGS (w/ fraction)</v>
      </c>
      <c r="F54" s="171" t="str">
        <f>B24</f>
        <v>Avg. 2022 dry mill plant: NG, 63% dry, 37% wet DGS (w/ fraction)</v>
      </c>
      <c r="G54" s="171" t="str">
        <f>B25</f>
        <v>Avg. 2022 dry mill plant: NG, 63% dry, 37% wet DGS (w/ fraction)</v>
      </c>
      <c r="H54" s="171" t="str">
        <f>B26</f>
        <v>Avg. 2022 dry mill plant: NG, 63% dry, 37% wet DGS (w/ fraction)</v>
      </c>
      <c r="I54" s="172" t="str">
        <f>B27</f>
        <v>Avg. 2022 dry mill plant: NG, 63% dry, 37% wet DGS (w/ fraction)</v>
      </c>
    </row>
    <row r="55" spans="1:16384" x14ac:dyDescent="0.4">
      <c r="A55" s="55"/>
      <c r="B55" s="157"/>
      <c r="C55" s="157"/>
      <c r="D55" s="157"/>
      <c r="E55" s="157"/>
      <c r="F55" s="157"/>
      <c r="G55" s="157"/>
      <c r="H55" s="157"/>
      <c r="I55" s="157"/>
    </row>
    <row r="56" spans="1:16384" x14ac:dyDescent="0.4">
      <c r="A56" s="55"/>
      <c r="B56" s="157"/>
      <c r="C56" s="157"/>
      <c r="D56" s="157"/>
      <c r="E56" s="157"/>
      <c r="F56" s="157"/>
      <c r="G56" s="157"/>
      <c r="H56" s="157"/>
      <c r="I56" s="157"/>
    </row>
    <row r="57" spans="1:16384" ht="15.45" x14ac:dyDescent="0.4">
      <c r="A57" s="127" t="s">
        <v>643</v>
      </c>
      <c r="B57" s="124"/>
    </row>
    <row r="58" spans="1:16384" s="7" customFormat="1" x14ac:dyDescent="0.4">
      <c r="A58" s="5" t="s">
        <v>1</v>
      </c>
      <c r="B58" s="5" t="s">
        <v>2</v>
      </c>
      <c r="C58" s="6" t="s">
        <v>3</v>
      </c>
      <c r="D58" s="5" t="s">
        <v>4</v>
      </c>
      <c r="E58" s="160"/>
      <c r="F58"/>
      <c r="G58" s="124"/>
      <c r="H58"/>
      <c r="I58" s="124"/>
      <c r="J58"/>
      <c r="K58" s="124"/>
      <c r="L58"/>
      <c r="M58" s="124"/>
      <c r="N58"/>
      <c r="O58" s="124"/>
      <c r="P58"/>
      <c r="Q58" s="124"/>
      <c r="R58"/>
      <c r="S58" s="124"/>
      <c r="T58"/>
      <c r="U58" s="124"/>
      <c r="V58"/>
      <c r="W58" s="124"/>
      <c r="X58"/>
      <c r="Y58" s="124"/>
      <c r="Z58"/>
      <c r="AA58" s="124"/>
      <c r="AB58"/>
      <c r="AC58" s="124"/>
      <c r="AD58"/>
      <c r="AE58" s="124"/>
      <c r="AF58"/>
      <c r="AG58" s="124"/>
      <c r="AH58"/>
      <c r="AI58" s="124"/>
      <c r="AJ58"/>
      <c r="AK58" s="124"/>
      <c r="AL58"/>
      <c r="AM58" s="124"/>
      <c r="AN58"/>
      <c r="AO58" s="124"/>
      <c r="AP58"/>
      <c r="AQ58" s="124"/>
      <c r="AR58"/>
      <c r="AS58" s="124"/>
      <c r="AT58"/>
      <c r="AU58" s="124"/>
      <c r="AV58"/>
      <c r="AW58" s="124"/>
      <c r="AX58"/>
      <c r="AY58" s="124"/>
      <c r="AZ58"/>
      <c r="BA58" s="124"/>
      <c r="BB58"/>
      <c r="BC58" s="124"/>
      <c r="BD58"/>
      <c r="BE58" s="124"/>
      <c r="BF58"/>
      <c r="BG58" s="124"/>
      <c r="BH58"/>
      <c r="BI58" s="124"/>
      <c r="BJ58"/>
      <c r="BK58" s="124"/>
      <c r="BL58"/>
      <c r="BM58" s="124"/>
      <c r="BN58"/>
      <c r="BO58" s="124"/>
      <c r="BP58"/>
      <c r="BQ58" s="124"/>
      <c r="BR58"/>
      <c r="BS58" s="124"/>
      <c r="BT58"/>
      <c r="BU58" s="124"/>
      <c r="BV58"/>
      <c r="BW58" s="124"/>
      <c r="BX58"/>
      <c r="BY58" s="124"/>
      <c r="BZ58"/>
      <c r="CA58" s="124"/>
      <c r="CB58"/>
      <c r="CC58" s="124"/>
      <c r="CD58"/>
      <c r="CE58" s="124"/>
      <c r="CF58"/>
      <c r="CG58" s="124"/>
      <c r="CH58"/>
      <c r="CI58" s="124"/>
      <c r="CJ58"/>
      <c r="CK58" s="124"/>
      <c r="CL58"/>
      <c r="CM58" s="124"/>
      <c r="CN58"/>
      <c r="CO58" s="124"/>
      <c r="CP58"/>
      <c r="CQ58" s="124"/>
      <c r="CR58"/>
      <c r="CS58" s="124"/>
      <c r="CT58"/>
      <c r="CU58" s="124"/>
      <c r="CV58"/>
      <c r="CW58" s="124"/>
      <c r="CX58"/>
      <c r="CY58" s="124"/>
      <c r="CZ58"/>
      <c r="DA58" s="124"/>
      <c r="DB58"/>
      <c r="DC58" s="124"/>
      <c r="DD58"/>
      <c r="DE58" s="124"/>
      <c r="DF58"/>
      <c r="DG58" s="124"/>
      <c r="DH58"/>
      <c r="DI58" s="124"/>
      <c r="DJ58"/>
      <c r="DK58" s="124"/>
      <c r="DL58"/>
      <c r="DM58" s="124"/>
      <c r="DN58"/>
      <c r="DO58" s="124"/>
      <c r="DP58"/>
      <c r="DQ58" s="124"/>
      <c r="DR58"/>
      <c r="DS58" s="124"/>
      <c r="DT58"/>
      <c r="DU58" s="124"/>
      <c r="DV58"/>
      <c r="DW58" s="124"/>
      <c r="DX58"/>
      <c r="DY58" s="124"/>
      <c r="DZ58"/>
      <c r="EA58" s="124"/>
      <c r="EB58"/>
      <c r="EC58" s="124"/>
      <c r="ED58"/>
      <c r="EE58" s="124"/>
      <c r="EF58"/>
      <c r="EG58" s="124"/>
      <c r="EH58"/>
      <c r="EI58" s="124"/>
      <c r="EJ58"/>
      <c r="EK58" s="124"/>
      <c r="EL58"/>
      <c r="EM58" s="124"/>
      <c r="EN58"/>
      <c r="EO58" s="124"/>
      <c r="EP58"/>
      <c r="EQ58" s="124"/>
      <c r="ER58"/>
      <c r="ES58" s="124"/>
      <c r="ET58"/>
      <c r="EU58" s="124"/>
      <c r="EV58"/>
      <c r="EW58" s="124"/>
      <c r="EX58"/>
      <c r="EY58" s="124"/>
      <c r="EZ58"/>
      <c r="FA58" s="124"/>
      <c r="FB58"/>
      <c r="FC58" s="124"/>
      <c r="FD58"/>
      <c r="FE58" s="124"/>
      <c r="FF58"/>
      <c r="FG58" s="124"/>
      <c r="FH58"/>
      <c r="FI58" s="124"/>
      <c r="FJ58"/>
      <c r="FK58" s="124"/>
      <c r="FL58"/>
      <c r="FM58" s="124"/>
      <c r="FN58"/>
      <c r="FO58" s="124"/>
      <c r="FP58"/>
      <c r="FQ58" s="124"/>
      <c r="FR58"/>
      <c r="FS58" s="124"/>
      <c r="FT58"/>
      <c r="FU58" s="124"/>
      <c r="FV58"/>
      <c r="FW58" s="124"/>
      <c r="FX58"/>
      <c r="FY58" s="124"/>
      <c r="FZ58"/>
      <c r="GA58" s="124"/>
      <c r="GB58"/>
      <c r="GC58" s="124"/>
      <c r="GD58"/>
      <c r="GE58" s="124"/>
      <c r="GF58"/>
      <c r="GG58" s="124"/>
      <c r="GH58"/>
      <c r="GI58" s="124"/>
      <c r="GJ58"/>
      <c r="GK58" s="124"/>
      <c r="GL58"/>
      <c r="GM58" s="124"/>
      <c r="GN58"/>
      <c r="GO58" s="124"/>
      <c r="GP58"/>
      <c r="GQ58" s="124"/>
      <c r="GR58"/>
      <c r="GS58" s="124"/>
      <c r="GT58"/>
      <c r="GU58" s="124"/>
      <c r="GV58"/>
      <c r="GW58" s="124"/>
      <c r="GX58"/>
      <c r="GY58" s="124"/>
      <c r="GZ58"/>
      <c r="HA58" s="124"/>
      <c r="HB58"/>
      <c r="HC58" s="124"/>
      <c r="HD58"/>
      <c r="HE58" s="124"/>
      <c r="HF58"/>
      <c r="HG58" s="124"/>
      <c r="HH58"/>
      <c r="HI58" s="124"/>
      <c r="HJ58"/>
      <c r="HK58" s="124"/>
      <c r="HL58"/>
      <c r="HM58" s="124"/>
      <c r="HN58"/>
      <c r="HO58" s="124"/>
      <c r="HP58"/>
      <c r="HQ58" s="124"/>
      <c r="HR58"/>
      <c r="HS58" s="124"/>
      <c r="HT58"/>
      <c r="HU58" s="124"/>
      <c r="HV58"/>
      <c r="HW58" s="124"/>
      <c r="HX58"/>
      <c r="HY58" s="124"/>
      <c r="HZ58"/>
      <c r="IA58" s="124"/>
      <c r="IB58"/>
      <c r="IC58" s="124"/>
      <c r="ID58"/>
      <c r="IE58" s="124"/>
      <c r="IF58"/>
      <c r="IG58" s="124"/>
      <c r="IH58"/>
      <c r="II58" s="124"/>
      <c r="IJ58"/>
      <c r="IK58" s="124"/>
      <c r="IL58"/>
      <c r="IM58" s="124"/>
      <c r="IN58"/>
      <c r="IO58" s="124"/>
      <c r="IP58"/>
      <c r="IQ58" s="124"/>
      <c r="IR58"/>
      <c r="IS58" s="124"/>
      <c r="IT58"/>
      <c r="IU58" s="124"/>
      <c r="IV58"/>
      <c r="IW58" s="124"/>
      <c r="IX58"/>
      <c r="IY58" s="124"/>
      <c r="IZ58"/>
      <c r="JA58" s="124"/>
      <c r="JB58"/>
      <c r="JC58" s="124"/>
      <c r="JD58"/>
      <c r="JE58" s="124"/>
      <c r="JF58"/>
      <c r="JG58" s="124"/>
      <c r="JH58"/>
      <c r="JI58" s="124"/>
      <c r="JJ58"/>
      <c r="JK58" s="124"/>
      <c r="JL58"/>
      <c r="JM58" s="124"/>
      <c r="JN58"/>
      <c r="JO58" s="124"/>
      <c r="JP58"/>
      <c r="JQ58" s="124"/>
      <c r="JR58"/>
      <c r="JS58" s="124"/>
      <c r="JT58"/>
      <c r="JU58" s="124"/>
      <c r="JV58"/>
      <c r="JW58" s="124"/>
      <c r="JX58"/>
      <c r="JY58" s="124"/>
      <c r="JZ58"/>
      <c r="KA58" s="124"/>
      <c r="KB58"/>
      <c r="KC58" s="124"/>
      <c r="KD58"/>
      <c r="KE58" s="124"/>
      <c r="KF58"/>
      <c r="KG58" s="124"/>
      <c r="KH58"/>
      <c r="KI58" s="124"/>
      <c r="KJ58"/>
      <c r="KK58" s="124"/>
      <c r="KL58"/>
      <c r="KM58" s="124"/>
      <c r="KN58"/>
      <c r="KO58" s="124"/>
      <c r="KP58"/>
      <c r="KQ58" s="124"/>
      <c r="KR58"/>
      <c r="KS58" s="124"/>
      <c r="KT58"/>
      <c r="KU58" s="124"/>
      <c r="KV58"/>
      <c r="KW58" s="124"/>
      <c r="KX58"/>
      <c r="KY58" s="124"/>
      <c r="KZ58"/>
      <c r="LA58" s="124"/>
      <c r="LB58"/>
      <c r="LC58" s="124"/>
      <c r="LD58"/>
      <c r="LE58" s="124"/>
      <c r="LF58"/>
      <c r="LG58" s="124"/>
      <c r="LH58"/>
      <c r="LI58" s="124"/>
      <c r="LJ58"/>
      <c r="LK58" s="124"/>
      <c r="LL58"/>
      <c r="LM58" s="124"/>
      <c r="LN58"/>
      <c r="LO58" s="124"/>
      <c r="LP58"/>
      <c r="LQ58" s="124"/>
      <c r="LR58"/>
      <c r="LS58" s="124"/>
      <c r="LT58"/>
      <c r="LU58" s="124"/>
      <c r="LV58"/>
      <c r="LW58" s="124"/>
      <c r="LX58"/>
      <c r="LY58" s="124"/>
      <c r="LZ58"/>
      <c r="MA58" s="124"/>
      <c r="MB58"/>
      <c r="MC58" s="124"/>
      <c r="MD58"/>
      <c r="ME58" s="124"/>
      <c r="MF58"/>
      <c r="MG58" s="124"/>
      <c r="MH58"/>
      <c r="MI58" s="124"/>
      <c r="MJ58"/>
      <c r="MK58" s="124"/>
      <c r="ML58"/>
      <c r="MM58" s="124"/>
      <c r="MN58"/>
      <c r="MO58" s="124"/>
      <c r="MP58"/>
      <c r="MQ58" s="124"/>
      <c r="MR58"/>
      <c r="MS58" s="124"/>
      <c r="MT58"/>
      <c r="MU58" s="124"/>
      <c r="MV58"/>
      <c r="MW58" s="124"/>
      <c r="MX58"/>
      <c r="MY58" s="124"/>
      <c r="MZ58"/>
      <c r="NA58" s="124"/>
      <c r="NB58"/>
      <c r="NC58" s="124"/>
      <c r="ND58"/>
      <c r="NE58" s="124"/>
      <c r="NF58"/>
      <c r="NG58" s="124"/>
      <c r="NH58"/>
      <c r="NI58" s="124"/>
      <c r="NJ58"/>
      <c r="NK58" s="124"/>
      <c r="NL58"/>
      <c r="NM58" s="124"/>
      <c r="NN58"/>
      <c r="NO58" s="124"/>
      <c r="NP58"/>
      <c r="NQ58" s="124"/>
      <c r="NR58"/>
      <c r="NS58" s="124"/>
      <c r="NT58"/>
      <c r="NU58" s="124"/>
      <c r="NV58"/>
      <c r="NW58" s="124"/>
      <c r="NX58"/>
      <c r="NY58" s="124"/>
      <c r="NZ58"/>
      <c r="OA58" s="124"/>
      <c r="OB58"/>
      <c r="OC58" s="124"/>
      <c r="OD58"/>
      <c r="OE58" s="124"/>
      <c r="OF58"/>
      <c r="OG58" s="124"/>
      <c r="OH58"/>
      <c r="OI58" s="124"/>
      <c r="OJ58"/>
      <c r="OK58" s="124"/>
      <c r="OL58"/>
      <c r="OM58" s="124"/>
      <c r="ON58"/>
      <c r="OO58" s="124"/>
      <c r="OP58"/>
      <c r="OQ58" s="124"/>
      <c r="OR58"/>
      <c r="OS58" s="124"/>
      <c r="OT58"/>
      <c r="OU58" s="124"/>
      <c r="OV58"/>
      <c r="OW58" s="124"/>
      <c r="OX58"/>
      <c r="OY58" s="124"/>
      <c r="OZ58"/>
      <c r="PA58" s="124"/>
      <c r="PB58"/>
      <c r="PC58" s="124"/>
      <c r="PD58"/>
      <c r="PE58" s="124"/>
      <c r="PF58"/>
      <c r="PG58" s="124"/>
      <c r="PH58"/>
      <c r="PI58" s="124"/>
      <c r="PJ58"/>
      <c r="PK58" s="124"/>
      <c r="PL58"/>
      <c r="PM58" s="124"/>
      <c r="PN58"/>
      <c r="PO58" s="124"/>
      <c r="PP58"/>
      <c r="PQ58" s="124"/>
      <c r="PR58"/>
      <c r="PS58" s="124"/>
      <c r="PT58"/>
      <c r="PU58" s="124"/>
      <c r="PV58"/>
      <c r="PW58" s="124"/>
      <c r="PX58"/>
      <c r="PY58" s="124"/>
      <c r="PZ58"/>
      <c r="QA58" s="124"/>
      <c r="QB58"/>
      <c r="QC58" s="124"/>
      <c r="QD58"/>
      <c r="QE58" s="124"/>
      <c r="QF58"/>
      <c r="QG58" s="124"/>
      <c r="QH58"/>
      <c r="QI58" s="124"/>
      <c r="QJ58"/>
      <c r="QK58" s="124"/>
      <c r="QL58"/>
      <c r="QM58" s="124"/>
      <c r="QN58"/>
      <c r="QO58" s="124"/>
      <c r="QP58"/>
      <c r="QQ58" s="124"/>
      <c r="QR58"/>
      <c r="QS58" s="124"/>
      <c r="QT58"/>
      <c r="QU58" s="124"/>
      <c r="QV58"/>
      <c r="QW58" s="124"/>
      <c r="QX58"/>
      <c r="QY58" s="124"/>
      <c r="QZ58"/>
      <c r="RA58" s="124"/>
      <c r="RB58"/>
      <c r="RC58" s="124"/>
      <c r="RD58"/>
      <c r="RE58" s="124"/>
      <c r="RF58"/>
      <c r="RG58" s="124"/>
      <c r="RH58"/>
      <c r="RI58" s="124"/>
      <c r="RJ58"/>
      <c r="RK58" s="124"/>
      <c r="RL58"/>
      <c r="RM58" s="124"/>
      <c r="RN58"/>
      <c r="RO58" s="124"/>
      <c r="RP58"/>
      <c r="RQ58" s="124"/>
      <c r="RR58"/>
      <c r="RS58" s="124"/>
      <c r="RT58"/>
      <c r="RU58" s="124"/>
      <c r="RV58"/>
      <c r="RW58" s="124"/>
      <c r="RX58"/>
      <c r="RY58" s="124"/>
      <c r="RZ58"/>
      <c r="SA58" s="124"/>
      <c r="SB58"/>
      <c r="SC58" s="124"/>
      <c r="SD58"/>
      <c r="SE58" s="124"/>
      <c r="SF58"/>
      <c r="SG58" s="124"/>
      <c r="SH58"/>
      <c r="SI58" s="124"/>
      <c r="SJ58"/>
      <c r="SK58" s="124"/>
      <c r="SL58"/>
      <c r="SM58" s="124"/>
      <c r="SN58"/>
      <c r="SO58" s="124"/>
      <c r="SP58"/>
      <c r="SQ58" s="124"/>
      <c r="SR58"/>
      <c r="SS58" s="124"/>
      <c r="ST58"/>
      <c r="SU58" s="124"/>
      <c r="SV58"/>
      <c r="SW58" s="124"/>
      <c r="SX58"/>
      <c r="SY58" s="124"/>
      <c r="SZ58"/>
      <c r="TA58" s="124"/>
      <c r="TB58"/>
      <c r="TC58" s="124"/>
      <c r="TD58"/>
      <c r="TE58" s="124"/>
      <c r="TF58"/>
      <c r="TG58" s="124"/>
      <c r="TH58"/>
      <c r="TI58" s="124"/>
      <c r="TJ58"/>
      <c r="TK58" s="124"/>
      <c r="TL58"/>
      <c r="TM58" s="124"/>
      <c r="TN58"/>
      <c r="TO58" s="124"/>
      <c r="TP58"/>
      <c r="TQ58" s="124"/>
      <c r="TR58"/>
      <c r="TS58" s="124"/>
      <c r="TT58"/>
      <c r="TU58" s="124"/>
      <c r="TV58"/>
      <c r="TW58" s="124"/>
      <c r="TX58"/>
      <c r="TY58" s="124"/>
      <c r="TZ58"/>
      <c r="UA58" s="124"/>
      <c r="UB58"/>
      <c r="UC58" s="124"/>
      <c r="UD58"/>
      <c r="UE58" s="124"/>
      <c r="UF58"/>
      <c r="UG58" s="124"/>
      <c r="UH58"/>
      <c r="UI58" s="124"/>
      <c r="UJ58"/>
      <c r="UK58" s="124"/>
      <c r="UL58"/>
      <c r="UM58" s="124"/>
      <c r="UN58"/>
      <c r="UO58" s="124"/>
      <c r="UP58"/>
      <c r="UQ58" s="124"/>
      <c r="UR58"/>
      <c r="US58" s="124"/>
      <c r="UT58"/>
      <c r="UU58" s="124"/>
      <c r="UV58"/>
      <c r="UW58" s="124"/>
      <c r="UX58"/>
      <c r="UY58" s="124"/>
      <c r="UZ58"/>
      <c r="VA58" s="124"/>
      <c r="VB58"/>
      <c r="VC58" s="124"/>
      <c r="VD58"/>
      <c r="VE58" s="124"/>
      <c r="VF58"/>
      <c r="VG58" s="124"/>
      <c r="VH58"/>
      <c r="VI58" s="124"/>
      <c r="VJ58"/>
      <c r="VK58" s="124"/>
      <c r="VL58"/>
      <c r="VM58" s="124"/>
      <c r="VN58"/>
      <c r="VO58" s="124"/>
      <c r="VP58"/>
      <c r="VQ58" s="124"/>
      <c r="VR58"/>
      <c r="VS58" s="124"/>
      <c r="VT58"/>
      <c r="VU58" s="124"/>
      <c r="VV58"/>
      <c r="VW58" s="124"/>
      <c r="VX58"/>
      <c r="VY58" s="124"/>
      <c r="VZ58"/>
      <c r="WA58" s="124"/>
      <c r="WB58"/>
      <c r="WC58" s="124"/>
      <c r="WD58"/>
      <c r="WE58" s="124"/>
      <c r="WF58"/>
      <c r="WG58" s="124"/>
      <c r="WH58"/>
      <c r="WI58" s="124"/>
      <c r="WJ58"/>
      <c r="WK58" s="124"/>
      <c r="WL58"/>
      <c r="WM58" s="124"/>
      <c r="WN58"/>
      <c r="WO58" s="124"/>
      <c r="WP58"/>
      <c r="WQ58" s="124"/>
      <c r="WR58"/>
      <c r="WS58" s="124"/>
      <c r="WT58"/>
      <c r="WU58" s="124"/>
      <c r="WV58"/>
      <c r="WW58" s="124"/>
      <c r="WX58"/>
      <c r="WY58" s="124"/>
      <c r="WZ58"/>
      <c r="XA58" s="124"/>
      <c r="XB58"/>
      <c r="XC58" s="124"/>
      <c r="XD58"/>
      <c r="XE58" s="124"/>
      <c r="XF58"/>
      <c r="XG58" s="124"/>
      <c r="XH58"/>
      <c r="XI58" s="124"/>
      <c r="XJ58"/>
      <c r="XK58" s="124"/>
      <c r="XL58"/>
      <c r="XM58" s="124"/>
      <c r="XN58"/>
      <c r="XO58" s="124"/>
      <c r="XP58"/>
      <c r="XQ58" s="124"/>
      <c r="XR58"/>
      <c r="XS58" s="124"/>
      <c r="XT58"/>
      <c r="XU58" s="124"/>
      <c r="XV58"/>
      <c r="XW58" s="124"/>
      <c r="XX58"/>
      <c r="XY58" s="124"/>
      <c r="XZ58"/>
      <c r="YA58" s="124"/>
      <c r="YB58"/>
      <c r="YC58" s="124"/>
      <c r="YD58"/>
      <c r="YE58" s="124"/>
      <c r="YF58"/>
      <c r="YG58" s="124"/>
      <c r="YH58"/>
      <c r="YI58" s="124"/>
      <c r="YJ58"/>
      <c r="YK58" s="124"/>
      <c r="YL58"/>
      <c r="YM58" s="124"/>
      <c r="YN58"/>
      <c r="YO58" s="124"/>
      <c r="YP58"/>
      <c r="YQ58" s="124"/>
      <c r="YR58"/>
      <c r="YS58" s="124"/>
      <c r="YT58"/>
      <c r="YU58" s="124"/>
      <c r="YV58"/>
      <c r="YW58" s="124"/>
      <c r="YX58"/>
      <c r="YY58" s="124"/>
      <c r="YZ58"/>
      <c r="ZA58" s="124"/>
      <c r="ZB58"/>
      <c r="ZC58" s="124"/>
      <c r="ZD58"/>
      <c r="ZE58" s="124"/>
      <c r="ZF58"/>
      <c r="ZG58" s="124"/>
      <c r="ZH58"/>
      <c r="ZI58" s="124"/>
      <c r="ZJ58"/>
      <c r="ZK58" s="124"/>
      <c r="ZL58"/>
      <c r="ZM58" s="124"/>
      <c r="ZN58"/>
      <c r="ZO58" s="124"/>
      <c r="ZP58"/>
      <c r="ZQ58" s="124"/>
      <c r="ZR58"/>
      <c r="ZS58" s="124"/>
      <c r="ZT58"/>
      <c r="ZU58" s="124"/>
      <c r="ZV58"/>
      <c r="ZW58" s="124"/>
      <c r="ZX58"/>
      <c r="ZY58" s="124"/>
      <c r="ZZ58"/>
      <c r="AAA58" s="124"/>
      <c r="AAB58"/>
      <c r="AAC58" s="124"/>
      <c r="AAD58"/>
      <c r="AAE58" s="124"/>
      <c r="AAF58"/>
      <c r="AAG58" s="124"/>
      <c r="AAH58"/>
      <c r="AAI58" s="124"/>
      <c r="AAJ58"/>
      <c r="AAK58" s="124"/>
      <c r="AAL58"/>
      <c r="AAM58" s="124"/>
      <c r="AAN58"/>
      <c r="AAO58" s="124"/>
      <c r="AAP58"/>
      <c r="AAQ58" s="124"/>
      <c r="AAR58"/>
      <c r="AAS58" s="124"/>
      <c r="AAT58"/>
      <c r="AAU58" s="124"/>
      <c r="AAV58"/>
      <c r="AAW58" s="124"/>
      <c r="AAX58"/>
      <c r="AAY58" s="124"/>
      <c r="AAZ58"/>
      <c r="ABA58" s="124"/>
      <c r="ABB58"/>
      <c r="ABC58" s="124"/>
      <c r="ABD58"/>
      <c r="ABE58" s="124"/>
      <c r="ABF58"/>
      <c r="ABG58" s="124"/>
      <c r="ABH58"/>
      <c r="ABI58" s="124"/>
      <c r="ABJ58"/>
      <c r="ABK58" s="124"/>
      <c r="ABL58"/>
      <c r="ABM58" s="124"/>
      <c r="ABN58"/>
      <c r="ABO58" s="124"/>
      <c r="ABP58"/>
      <c r="ABQ58" s="124"/>
      <c r="ABR58"/>
      <c r="ABS58" s="124"/>
      <c r="ABT58"/>
      <c r="ABU58" s="124"/>
      <c r="ABV58"/>
      <c r="ABW58" s="124"/>
      <c r="ABX58"/>
      <c r="ABY58" s="124"/>
      <c r="ABZ58"/>
      <c r="ACA58" s="124"/>
      <c r="ACB58"/>
      <c r="ACC58" s="124"/>
      <c r="ACD58"/>
      <c r="ACE58" s="124"/>
      <c r="ACF58"/>
      <c r="ACG58" s="124"/>
      <c r="ACH58"/>
      <c r="ACI58" s="124"/>
      <c r="ACJ58"/>
      <c r="ACK58" s="124"/>
      <c r="ACL58"/>
      <c r="ACM58" s="124"/>
      <c r="ACN58"/>
      <c r="ACO58" s="124"/>
      <c r="ACP58"/>
      <c r="ACQ58" s="124"/>
      <c r="ACR58"/>
      <c r="ACS58" s="124"/>
      <c r="ACT58"/>
      <c r="ACU58" s="124"/>
      <c r="ACV58"/>
      <c r="ACW58" s="124"/>
      <c r="ACX58"/>
      <c r="ACY58" s="124"/>
      <c r="ACZ58"/>
      <c r="ADA58" s="124"/>
      <c r="ADB58"/>
      <c r="ADC58" s="124"/>
      <c r="ADD58"/>
      <c r="ADE58" s="124"/>
      <c r="ADF58"/>
      <c r="ADG58" s="124"/>
      <c r="ADH58"/>
      <c r="ADI58" s="124"/>
      <c r="ADJ58"/>
      <c r="ADK58" s="124"/>
      <c r="ADL58"/>
      <c r="ADM58" s="124"/>
      <c r="ADN58"/>
      <c r="ADO58" s="124"/>
      <c r="ADP58"/>
      <c r="ADQ58" s="124"/>
      <c r="ADR58"/>
      <c r="ADS58" s="124"/>
      <c r="ADT58"/>
      <c r="ADU58" s="124"/>
      <c r="ADV58"/>
      <c r="ADW58" s="124"/>
      <c r="ADX58"/>
      <c r="ADY58" s="124"/>
      <c r="ADZ58"/>
      <c r="AEA58" s="124"/>
      <c r="AEB58"/>
      <c r="AEC58" s="124"/>
      <c r="AED58"/>
      <c r="AEE58" s="124"/>
      <c r="AEF58"/>
      <c r="AEG58" s="124"/>
      <c r="AEH58"/>
      <c r="AEI58" s="124"/>
      <c r="AEJ58"/>
      <c r="AEK58" s="124"/>
      <c r="AEL58"/>
      <c r="AEM58" s="124"/>
      <c r="AEN58"/>
      <c r="AEO58" s="124"/>
      <c r="AEP58"/>
      <c r="AEQ58" s="124"/>
      <c r="AER58"/>
      <c r="AES58" s="124"/>
      <c r="AET58"/>
      <c r="AEU58" s="124"/>
      <c r="AEV58"/>
      <c r="AEW58" s="124"/>
      <c r="AEX58"/>
      <c r="AEY58" s="124"/>
      <c r="AEZ58"/>
      <c r="AFA58" s="124"/>
      <c r="AFB58"/>
      <c r="AFC58" s="124"/>
      <c r="AFD58"/>
      <c r="AFE58" s="124"/>
      <c r="AFF58"/>
      <c r="AFG58" s="124"/>
      <c r="AFH58"/>
      <c r="AFI58" s="124"/>
      <c r="AFJ58"/>
      <c r="AFK58" s="124"/>
      <c r="AFL58"/>
      <c r="AFM58" s="124"/>
      <c r="AFN58"/>
      <c r="AFO58" s="124"/>
      <c r="AFP58"/>
      <c r="AFQ58" s="124"/>
      <c r="AFR58"/>
      <c r="AFS58" s="124"/>
      <c r="AFT58"/>
      <c r="AFU58" s="124"/>
      <c r="AFV58"/>
      <c r="AFW58" s="124"/>
      <c r="AFX58"/>
      <c r="AFY58" s="124"/>
      <c r="AFZ58"/>
      <c r="AGA58" s="124"/>
      <c r="AGB58"/>
      <c r="AGC58" s="124"/>
      <c r="AGD58"/>
      <c r="AGE58" s="124"/>
      <c r="AGF58"/>
      <c r="AGG58" s="124"/>
      <c r="AGH58"/>
      <c r="AGI58" s="124"/>
      <c r="AGJ58"/>
      <c r="AGK58" s="124"/>
      <c r="AGL58"/>
      <c r="AGM58" s="124"/>
      <c r="AGN58"/>
      <c r="AGO58" s="124"/>
      <c r="AGP58"/>
      <c r="AGQ58" s="124"/>
      <c r="AGR58"/>
      <c r="AGS58" s="124"/>
      <c r="AGT58"/>
      <c r="AGU58" s="124"/>
      <c r="AGV58"/>
      <c r="AGW58" s="124"/>
      <c r="AGX58"/>
      <c r="AGY58" s="124"/>
      <c r="AGZ58"/>
      <c r="AHA58" s="124"/>
      <c r="AHB58"/>
      <c r="AHC58" s="124"/>
      <c r="AHD58"/>
      <c r="AHE58" s="124"/>
      <c r="AHF58"/>
      <c r="AHG58" s="124"/>
      <c r="AHH58"/>
      <c r="AHI58" s="124"/>
      <c r="AHJ58"/>
      <c r="AHK58" s="124"/>
      <c r="AHL58"/>
      <c r="AHM58" s="124"/>
      <c r="AHN58"/>
      <c r="AHO58" s="124"/>
      <c r="AHP58"/>
      <c r="AHQ58" s="124"/>
      <c r="AHR58"/>
      <c r="AHS58" s="124"/>
      <c r="AHT58"/>
      <c r="AHU58" s="124"/>
      <c r="AHV58"/>
      <c r="AHW58" s="124"/>
      <c r="AHX58"/>
      <c r="AHY58" s="124"/>
      <c r="AHZ58"/>
      <c r="AIA58" s="124"/>
      <c r="AIB58"/>
      <c r="AIC58" s="124"/>
      <c r="AID58"/>
      <c r="AIE58" s="124"/>
      <c r="AIF58"/>
      <c r="AIG58" s="124"/>
      <c r="AIH58"/>
      <c r="AII58" s="124"/>
      <c r="AIJ58"/>
      <c r="AIK58" s="124"/>
      <c r="AIL58"/>
      <c r="AIM58" s="124"/>
      <c r="AIN58"/>
      <c r="AIO58" s="124"/>
      <c r="AIP58"/>
      <c r="AIQ58" s="124"/>
      <c r="AIR58"/>
      <c r="AIS58" s="124"/>
      <c r="AIT58"/>
      <c r="AIU58" s="124"/>
      <c r="AIV58"/>
      <c r="AIW58" s="124"/>
      <c r="AIX58"/>
      <c r="AIY58" s="124"/>
      <c r="AIZ58"/>
      <c r="AJA58" s="124"/>
      <c r="AJB58"/>
      <c r="AJC58" s="124"/>
      <c r="AJD58"/>
      <c r="AJE58" s="124"/>
      <c r="AJF58"/>
      <c r="AJG58" s="124"/>
      <c r="AJH58"/>
      <c r="AJI58" s="124"/>
      <c r="AJJ58"/>
      <c r="AJK58" s="124"/>
      <c r="AJL58"/>
      <c r="AJM58" s="124"/>
      <c r="AJN58"/>
      <c r="AJO58" s="124"/>
      <c r="AJP58"/>
      <c r="AJQ58" s="124"/>
      <c r="AJR58"/>
      <c r="AJS58" s="124"/>
      <c r="AJT58"/>
      <c r="AJU58" s="124"/>
      <c r="AJV58"/>
      <c r="AJW58" s="124"/>
      <c r="AJX58"/>
      <c r="AJY58" s="124"/>
      <c r="AJZ58"/>
      <c r="AKA58" s="124"/>
      <c r="AKB58"/>
      <c r="AKC58" s="124"/>
      <c r="AKD58"/>
      <c r="AKE58" s="124"/>
      <c r="AKF58"/>
      <c r="AKG58" s="124"/>
      <c r="AKH58"/>
      <c r="AKI58" s="124"/>
      <c r="AKJ58"/>
      <c r="AKK58" s="124"/>
      <c r="AKL58"/>
      <c r="AKM58" s="124"/>
      <c r="AKN58"/>
      <c r="AKO58" s="124"/>
      <c r="AKP58"/>
      <c r="AKQ58" s="124"/>
      <c r="AKR58"/>
      <c r="AKS58" s="124"/>
      <c r="AKT58"/>
      <c r="AKU58" s="124"/>
      <c r="AKV58"/>
      <c r="AKW58" s="124"/>
      <c r="AKX58"/>
      <c r="AKY58" s="124"/>
      <c r="AKZ58"/>
      <c r="ALA58" s="124"/>
      <c r="ALB58"/>
      <c r="ALC58" s="124"/>
      <c r="ALD58"/>
      <c r="ALE58" s="124"/>
      <c r="ALF58"/>
      <c r="ALG58" s="124"/>
      <c r="ALH58"/>
      <c r="ALI58" s="124"/>
      <c r="ALJ58"/>
      <c r="ALK58" s="124"/>
      <c r="ALL58"/>
      <c r="ALM58" s="124"/>
      <c r="ALN58"/>
      <c r="ALO58" s="124"/>
      <c r="ALP58"/>
      <c r="ALQ58" s="124"/>
      <c r="ALR58"/>
      <c r="ALS58" s="124"/>
      <c r="ALT58"/>
      <c r="ALU58" s="124"/>
      <c r="ALV58"/>
      <c r="ALW58" s="124"/>
      <c r="ALX58"/>
      <c r="ALY58" s="124"/>
      <c r="ALZ58"/>
      <c r="AMA58" s="124"/>
      <c r="AMB58"/>
      <c r="AMC58" s="124"/>
      <c r="AMD58"/>
      <c r="AME58" s="124"/>
      <c r="AMF58"/>
      <c r="AMG58" s="124"/>
      <c r="AMH58"/>
      <c r="AMI58" s="124"/>
      <c r="AMJ58"/>
      <c r="AMK58" s="124"/>
      <c r="AML58"/>
      <c r="AMM58" s="124"/>
      <c r="AMN58"/>
      <c r="AMO58" s="124"/>
      <c r="AMP58"/>
      <c r="AMQ58" s="124"/>
      <c r="AMR58"/>
      <c r="AMS58" s="124"/>
      <c r="AMT58"/>
      <c r="AMU58" s="124"/>
      <c r="AMV58"/>
      <c r="AMW58" s="124"/>
      <c r="AMX58"/>
      <c r="AMY58" s="124"/>
      <c r="AMZ58"/>
      <c r="ANA58" s="124"/>
      <c r="ANB58"/>
      <c r="ANC58" s="124"/>
      <c r="AND58"/>
      <c r="ANE58" s="124"/>
      <c r="ANF58"/>
      <c r="ANG58" s="124"/>
      <c r="ANH58"/>
      <c r="ANI58" s="124"/>
      <c r="ANJ58"/>
      <c r="ANK58" s="124"/>
      <c r="ANL58"/>
      <c r="ANM58" s="124"/>
      <c r="ANN58"/>
      <c r="ANO58" s="124"/>
      <c r="ANP58"/>
      <c r="ANQ58" s="124"/>
      <c r="ANR58"/>
      <c r="ANS58" s="124"/>
      <c r="ANT58"/>
      <c r="ANU58" s="124"/>
      <c r="ANV58"/>
      <c r="ANW58" s="124"/>
      <c r="ANX58"/>
      <c r="ANY58" s="124"/>
      <c r="ANZ58"/>
      <c r="AOA58" s="124"/>
      <c r="AOB58"/>
      <c r="AOC58" s="124"/>
      <c r="AOD58"/>
      <c r="AOE58" s="124"/>
      <c r="AOF58"/>
      <c r="AOG58" s="124"/>
      <c r="AOH58"/>
      <c r="AOI58" s="124"/>
      <c r="AOJ58"/>
      <c r="AOK58" s="124"/>
      <c r="AOL58"/>
      <c r="AOM58" s="124"/>
      <c r="AON58"/>
      <c r="AOO58" s="124"/>
      <c r="AOP58"/>
      <c r="AOQ58" s="124"/>
      <c r="AOR58"/>
      <c r="AOS58" s="124"/>
      <c r="AOT58"/>
      <c r="AOU58" s="124"/>
      <c r="AOV58"/>
      <c r="AOW58" s="124"/>
      <c r="AOX58"/>
      <c r="AOY58" s="124"/>
      <c r="AOZ58"/>
      <c r="APA58" s="124"/>
      <c r="APB58"/>
      <c r="APC58" s="124"/>
      <c r="APD58"/>
      <c r="APE58" s="124"/>
      <c r="APF58"/>
      <c r="APG58" s="124"/>
      <c r="APH58"/>
      <c r="API58" s="124"/>
      <c r="APJ58"/>
      <c r="APK58" s="124"/>
      <c r="APL58"/>
      <c r="APM58" s="124"/>
      <c r="APN58"/>
      <c r="APO58" s="124"/>
      <c r="APP58"/>
      <c r="APQ58" s="124"/>
      <c r="APR58"/>
      <c r="APS58" s="124"/>
      <c r="APT58"/>
      <c r="APU58" s="124"/>
      <c r="APV58"/>
      <c r="APW58" s="124"/>
      <c r="APX58"/>
      <c r="APY58" s="124"/>
      <c r="APZ58"/>
      <c r="AQA58" s="124"/>
      <c r="AQB58"/>
      <c r="AQC58" s="124"/>
      <c r="AQD58"/>
      <c r="AQE58" s="124"/>
      <c r="AQF58"/>
      <c r="AQG58" s="124"/>
      <c r="AQH58"/>
      <c r="AQI58" s="124"/>
      <c r="AQJ58"/>
      <c r="AQK58" s="124"/>
      <c r="AQL58"/>
      <c r="AQM58" s="124"/>
      <c r="AQN58"/>
      <c r="AQO58" s="124"/>
      <c r="AQP58"/>
      <c r="AQQ58" s="124"/>
      <c r="AQR58"/>
      <c r="AQS58" s="124"/>
      <c r="AQT58"/>
      <c r="AQU58" s="124"/>
      <c r="AQV58"/>
      <c r="AQW58" s="124"/>
      <c r="AQX58"/>
      <c r="AQY58" s="124"/>
      <c r="AQZ58"/>
      <c r="ARA58" s="124"/>
      <c r="ARB58"/>
      <c r="ARC58" s="124"/>
      <c r="ARD58"/>
      <c r="ARE58" s="124"/>
      <c r="ARF58"/>
      <c r="ARG58" s="124"/>
      <c r="ARH58"/>
      <c r="ARI58" s="124"/>
      <c r="ARJ58"/>
      <c r="ARK58" s="124"/>
      <c r="ARL58"/>
      <c r="ARM58" s="124"/>
      <c r="ARN58"/>
      <c r="ARO58" s="124"/>
      <c r="ARP58"/>
      <c r="ARQ58" s="124"/>
      <c r="ARR58"/>
      <c r="ARS58" s="124"/>
      <c r="ART58"/>
      <c r="ARU58" s="124"/>
      <c r="ARV58"/>
      <c r="ARW58" s="124"/>
      <c r="ARX58"/>
      <c r="ARY58" s="124"/>
      <c r="ARZ58"/>
      <c r="ASA58" s="124"/>
      <c r="ASB58"/>
      <c r="ASC58" s="124"/>
      <c r="ASD58"/>
      <c r="ASE58" s="124"/>
      <c r="ASF58"/>
      <c r="ASG58" s="124"/>
      <c r="ASH58"/>
      <c r="ASI58" s="124"/>
      <c r="ASJ58"/>
      <c r="ASK58" s="124"/>
      <c r="ASL58"/>
      <c r="ASM58" s="124"/>
      <c r="ASN58"/>
      <c r="ASO58" s="124"/>
      <c r="ASP58"/>
      <c r="ASQ58" s="124"/>
      <c r="ASR58"/>
      <c r="ASS58" s="124"/>
      <c r="AST58"/>
      <c r="ASU58" s="124"/>
      <c r="ASV58"/>
      <c r="ASW58" s="124"/>
      <c r="ASX58"/>
      <c r="ASY58" s="124"/>
      <c r="ASZ58"/>
      <c r="ATA58" s="124"/>
      <c r="ATB58"/>
      <c r="ATC58" s="124"/>
      <c r="ATD58"/>
      <c r="ATE58" s="124"/>
      <c r="ATF58"/>
      <c r="ATG58" s="124"/>
      <c r="ATH58"/>
      <c r="ATI58" s="124"/>
      <c r="ATJ58"/>
      <c r="ATK58" s="124"/>
      <c r="ATL58"/>
      <c r="ATM58" s="124"/>
      <c r="ATN58"/>
      <c r="ATO58" s="124"/>
      <c r="ATP58"/>
      <c r="ATQ58" s="124"/>
      <c r="ATR58"/>
      <c r="ATS58" s="124"/>
      <c r="ATT58"/>
      <c r="ATU58" s="124"/>
      <c r="ATV58"/>
      <c r="ATW58" s="124"/>
      <c r="ATX58"/>
      <c r="ATY58" s="124"/>
      <c r="ATZ58"/>
      <c r="AUA58" s="124"/>
      <c r="AUB58"/>
      <c r="AUC58" s="124"/>
      <c r="AUD58"/>
      <c r="AUE58" s="124"/>
      <c r="AUF58"/>
      <c r="AUG58" s="124"/>
      <c r="AUH58"/>
      <c r="AUI58" s="124"/>
      <c r="AUJ58"/>
      <c r="AUK58" s="124"/>
      <c r="AUL58"/>
      <c r="AUM58" s="124"/>
      <c r="AUN58"/>
      <c r="AUO58" s="124"/>
      <c r="AUP58"/>
      <c r="AUQ58" s="124"/>
      <c r="AUR58"/>
      <c r="AUS58" s="124"/>
      <c r="AUT58"/>
      <c r="AUU58" s="124"/>
      <c r="AUV58"/>
      <c r="AUW58" s="124"/>
      <c r="AUX58"/>
      <c r="AUY58" s="124"/>
      <c r="AUZ58"/>
      <c r="AVA58" s="124"/>
      <c r="AVB58"/>
      <c r="AVC58" s="124"/>
      <c r="AVD58"/>
      <c r="AVE58" s="124"/>
      <c r="AVF58"/>
      <c r="AVG58" s="124"/>
      <c r="AVH58"/>
      <c r="AVI58" s="124"/>
      <c r="AVJ58"/>
      <c r="AVK58" s="124"/>
      <c r="AVL58"/>
      <c r="AVM58" s="124"/>
      <c r="AVN58"/>
      <c r="AVO58" s="124"/>
      <c r="AVP58"/>
      <c r="AVQ58" s="124"/>
      <c r="AVR58"/>
      <c r="AVS58" s="124"/>
      <c r="AVT58"/>
      <c r="AVU58" s="124"/>
      <c r="AVV58"/>
      <c r="AVW58" s="124"/>
      <c r="AVX58"/>
      <c r="AVY58" s="124"/>
      <c r="AVZ58"/>
      <c r="AWA58" s="124"/>
      <c r="AWB58"/>
      <c r="AWC58" s="124"/>
      <c r="AWD58"/>
      <c r="AWE58" s="124"/>
      <c r="AWF58"/>
      <c r="AWG58" s="124"/>
      <c r="AWH58"/>
      <c r="AWI58" s="124"/>
      <c r="AWJ58"/>
      <c r="AWK58" s="124"/>
      <c r="AWL58"/>
      <c r="AWM58" s="124"/>
      <c r="AWN58"/>
      <c r="AWO58" s="124"/>
      <c r="AWP58"/>
      <c r="AWQ58" s="124"/>
      <c r="AWR58"/>
      <c r="AWS58" s="124"/>
      <c r="AWT58"/>
      <c r="AWU58" s="124"/>
      <c r="AWV58"/>
      <c r="AWW58" s="124"/>
      <c r="AWX58"/>
      <c r="AWY58" s="124"/>
      <c r="AWZ58"/>
      <c r="AXA58" s="124"/>
      <c r="AXB58"/>
      <c r="AXC58" s="124"/>
      <c r="AXD58"/>
      <c r="AXE58" s="124"/>
      <c r="AXF58"/>
      <c r="AXG58" s="124"/>
      <c r="AXH58"/>
      <c r="AXI58" s="124"/>
      <c r="AXJ58"/>
      <c r="AXK58" s="124"/>
      <c r="AXL58"/>
      <c r="AXM58" s="124"/>
      <c r="AXN58"/>
      <c r="AXO58" s="124"/>
      <c r="AXP58"/>
      <c r="AXQ58" s="124"/>
      <c r="AXR58"/>
      <c r="AXS58" s="124"/>
      <c r="AXT58"/>
      <c r="AXU58" s="124"/>
      <c r="AXV58"/>
      <c r="AXW58" s="124"/>
      <c r="AXX58"/>
      <c r="AXY58" s="124"/>
      <c r="AXZ58"/>
      <c r="AYA58" s="124"/>
      <c r="AYB58"/>
      <c r="AYC58" s="124"/>
      <c r="AYD58"/>
      <c r="AYE58" s="124"/>
      <c r="AYF58"/>
      <c r="AYG58" s="124"/>
      <c r="AYH58"/>
      <c r="AYI58" s="124"/>
      <c r="AYJ58"/>
      <c r="AYK58" s="124"/>
      <c r="AYL58"/>
      <c r="AYM58" s="124"/>
      <c r="AYN58"/>
      <c r="AYO58" s="124"/>
      <c r="AYP58"/>
      <c r="AYQ58" s="124"/>
      <c r="AYR58"/>
      <c r="AYS58" s="124"/>
      <c r="AYT58"/>
      <c r="AYU58" s="124"/>
      <c r="AYV58"/>
      <c r="AYW58" s="124"/>
      <c r="AYX58"/>
      <c r="AYY58" s="124"/>
      <c r="AYZ58"/>
      <c r="AZA58" s="124"/>
      <c r="AZB58"/>
      <c r="AZC58" s="124"/>
      <c r="AZD58"/>
      <c r="AZE58" s="124"/>
      <c r="AZF58"/>
      <c r="AZG58" s="124"/>
      <c r="AZH58"/>
      <c r="AZI58" s="124"/>
      <c r="AZJ58"/>
      <c r="AZK58" s="124"/>
      <c r="AZL58"/>
      <c r="AZM58" s="124"/>
      <c r="AZN58"/>
      <c r="AZO58" s="124"/>
      <c r="AZP58"/>
      <c r="AZQ58" s="124"/>
      <c r="AZR58"/>
      <c r="AZS58" s="124"/>
      <c r="AZT58"/>
      <c r="AZU58" s="124"/>
      <c r="AZV58"/>
      <c r="AZW58" s="124"/>
      <c r="AZX58"/>
      <c r="AZY58" s="124"/>
      <c r="AZZ58"/>
      <c r="BAA58" s="124"/>
      <c r="BAB58"/>
      <c r="BAC58" s="124"/>
      <c r="BAD58"/>
      <c r="BAE58" s="124"/>
      <c r="BAF58"/>
      <c r="BAG58" s="124"/>
      <c r="BAH58"/>
      <c r="BAI58" s="124"/>
      <c r="BAJ58"/>
      <c r="BAK58" s="124"/>
      <c r="BAL58"/>
      <c r="BAM58" s="124"/>
      <c r="BAN58"/>
      <c r="BAO58" s="124"/>
      <c r="BAP58"/>
      <c r="BAQ58" s="124"/>
      <c r="BAR58"/>
      <c r="BAS58" s="124"/>
      <c r="BAT58"/>
      <c r="BAU58" s="124"/>
      <c r="BAV58"/>
      <c r="BAW58" s="124"/>
      <c r="BAX58"/>
      <c r="BAY58" s="124"/>
      <c r="BAZ58"/>
      <c r="BBA58" s="124"/>
      <c r="BBB58"/>
      <c r="BBC58" s="124"/>
      <c r="BBD58"/>
      <c r="BBE58" s="124"/>
      <c r="BBF58"/>
      <c r="BBG58" s="124"/>
      <c r="BBH58"/>
      <c r="BBI58" s="124"/>
      <c r="BBJ58"/>
      <c r="BBK58" s="124"/>
      <c r="BBL58"/>
      <c r="BBM58" s="124"/>
      <c r="BBN58"/>
      <c r="BBO58" s="124"/>
      <c r="BBP58"/>
      <c r="BBQ58" s="124"/>
      <c r="BBR58"/>
      <c r="BBS58" s="124"/>
      <c r="BBT58"/>
      <c r="BBU58" s="124"/>
      <c r="BBV58"/>
      <c r="BBW58" s="124"/>
      <c r="BBX58"/>
      <c r="BBY58" s="124"/>
      <c r="BBZ58"/>
      <c r="BCA58" s="124"/>
      <c r="BCB58"/>
      <c r="BCC58" s="124"/>
      <c r="BCD58"/>
      <c r="BCE58" s="124"/>
      <c r="BCF58"/>
      <c r="BCG58" s="124"/>
      <c r="BCH58"/>
      <c r="BCI58" s="124"/>
      <c r="BCJ58"/>
      <c r="BCK58" s="124"/>
      <c r="BCL58"/>
      <c r="BCM58" s="124"/>
      <c r="BCN58"/>
      <c r="BCO58" s="124"/>
      <c r="BCP58"/>
      <c r="BCQ58" s="124"/>
      <c r="BCR58"/>
      <c r="BCS58" s="124"/>
      <c r="BCT58"/>
      <c r="BCU58" s="124"/>
      <c r="BCV58"/>
      <c r="BCW58" s="124"/>
      <c r="BCX58"/>
      <c r="BCY58" s="124"/>
      <c r="BCZ58"/>
      <c r="BDA58" s="124"/>
      <c r="BDB58"/>
      <c r="BDC58" s="124"/>
      <c r="BDD58"/>
      <c r="BDE58" s="124"/>
      <c r="BDF58"/>
      <c r="BDG58" s="124"/>
      <c r="BDH58"/>
      <c r="BDI58" s="124"/>
      <c r="BDJ58"/>
      <c r="BDK58" s="124"/>
      <c r="BDL58"/>
      <c r="BDM58" s="124"/>
      <c r="BDN58"/>
      <c r="BDO58" s="124"/>
      <c r="BDP58"/>
      <c r="BDQ58" s="124"/>
      <c r="BDR58"/>
      <c r="BDS58" s="124"/>
      <c r="BDT58"/>
      <c r="BDU58" s="124"/>
      <c r="BDV58"/>
      <c r="BDW58" s="124"/>
      <c r="BDX58"/>
      <c r="BDY58" s="124"/>
      <c r="BDZ58"/>
      <c r="BEA58" s="124"/>
      <c r="BEB58"/>
      <c r="BEC58" s="124"/>
      <c r="BED58"/>
      <c r="BEE58" s="124"/>
      <c r="BEF58"/>
      <c r="BEG58" s="124"/>
      <c r="BEH58"/>
      <c r="BEI58" s="124"/>
      <c r="BEJ58"/>
      <c r="BEK58" s="124"/>
      <c r="BEL58"/>
      <c r="BEM58" s="124"/>
      <c r="BEN58"/>
      <c r="BEO58" s="124"/>
      <c r="BEP58"/>
      <c r="BEQ58" s="124"/>
      <c r="BER58"/>
      <c r="BES58" s="124"/>
      <c r="BET58"/>
      <c r="BEU58" s="124"/>
      <c r="BEV58"/>
      <c r="BEW58" s="124"/>
      <c r="BEX58"/>
      <c r="BEY58" s="124"/>
      <c r="BEZ58"/>
      <c r="BFA58" s="124"/>
      <c r="BFB58"/>
      <c r="BFC58" s="124"/>
      <c r="BFD58"/>
      <c r="BFE58" s="124"/>
      <c r="BFF58"/>
      <c r="BFG58" s="124"/>
      <c r="BFH58"/>
      <c r="BFI58" s="124"/>
      <c r="BFJ58"/>
      <c r="BFK58" s="124"/>
      <c r="BFL58"/>
      <c r="BFM58" s="124"/>
      <c r="BFN58"/>
      <c r="BFO58" s="124"/>
      <c r="BFP58"/>
      <c r="BFQ58" s="124"/>
      <c r="BFR58"/>
      <c r="BFS58" s="124"/>
      <c r="BFT58"/>
      <c r="BFU58" s="124"/>
      <c r="BFV58"/>
      <c r="BFW58" s="124"/>
      <c r="BFX58"/>
      <c r="BFY58" s="124"/>
      <c r="BFZ58"/>
      <c r="BGA58" s="124"/>
      <c r="BGB58"/>
      <c r="BGC58" s="124"/>
      <c r="BGD58"/>
      <c r="BGE58" s="124"/>
      <c r="BGF58"/>
      <c r="BGG58" s="124"/>
      <c r="BGH58"/>
      <c r="BGI58" s="124"/>
      <c r="BGJ58"/>
      <c r="BGK58" s="124"/>
      <c r="BGL58"/>
      <c r="BGM58" s="124"/>
      <c r="BGN58"/>
      <c r="BGO58" s="124"/>
      <c r="BGP58"/>
      <c r="BGQ58" s="124"/>
      <c r="BGR58"/>
      <c r="BGS58" s="124"/>
      <c r="BGT58"/>
      <c r="BGU58" s="124"/>
      <c r="BGV58"/>
      <c r="BGW58" s="124"/>
      <c r="BGX58"/>
      <c r="BGY58" s="124"/>
      <c r="BGZ58"/>
      <c r="BHA58" s="124"/>
      <c r="BHB58"/>
      <c r="BHC58" s="124"/>
      <c r="BHD58"/>
      <c r="BHE58" s="124"/>
      <c r="BHF58"/>
      <c r="BHG58" s="124"/>
      <c r="BHH58"/>
      <c r="BHI58" s="124"/>
      <c r="BHJ58"/>
      <c r="BHK58" s="124"/>
      <c r="BHL58"/>
      <c r="BHM58" s="124"/>
      <c r="BHN58"/>
      <c r="BHO58" s="124"/>
      <c r="BHP58"/>
      <c r="BHQ58" s="124"/>
      <c r="BHR58"/>
      <c r="BHS58" s="124"/>
      <c r="BHT58"/>
      <c r="BHU58" s="124"/>
      <c r="BHV58"/>
      <c r="BHW58" s="124"/>
      <c r="BHX58"/>
      <c r="BHY58" s="124"/>
      <c r="BHZ58"/>
      <c r="BIA58" s="124"/>
      <c r="BIB58"/>
      <c r="BIC58" s="124"/>
      <c r="BID58"/>
      <c r="BIE58" s="124"/>
      <c r="BIF58"/>
      <c r="BIG58" s="124"/>
      <c r="BIH58"/>
      <c r="BII58" s="124"/>
      <c r="BIJ58"/>
      <c r="BIK58" s="124"/>
      <c r="BIL58"/>
      <c r="BIM58" s="124"/>
      <c r="BIN58"/>
      <c r="BIO58" s="124"/>
      <c r="BIP58"/>
      <c r="BIQ58" s="124"/>
      <c r="BIR58"/>
      <c r="BIS58" s="124"/>
      <c r="BIT58"/>
      <c r="BIU58" s="124"/>
      <c r="BIV58"/>
      <c r="BIW58" s="124"/>
      <c r="BIX58"/>
      <c r="BIY58" s="124"/>
      <c r="BIZ58"/>
      <c r="BJA58" s="124"/>
      <c r="BJB58"/>
      <c r="BJC58" s="124"/>
      <c r="BJD58"/>
      <c r="BJE58" s="124"/>
      <c r="BJF58"/>
      <c r="BJG58" s="124"/>
      <c r="BJH58"/>
      <c r="BJI58" s="124"/>
      <c r="BJJ58"/>
      <c r="BJK58" s="124"/>
      <c r="BJL58"/>
      <c r="BJM58" s="124"/>
      <c r="BJN58"/>
      <c r="BJO58" s="124"/>
      <c r="BJP58"/>
      <c r="BJQ58" s="124"/>
      <c r="BJR58"/>
      <c r="BJS58" s="124"/>
      <c r="BJT58"/>
      <c r="BJU58" s="124"/>
      <c r="BJV58"/>
      <c r="BJW58" s="124"/>
      <c r="BJX58"/>
      <c r="BJY58" s="124"/>
      <c r="BJZ58"/>
      <c r="BKA58" s="124"/>
      <c r="BKB58"/>
      <c r="BKC58" s="124"/>
      <c r="BKD58"/>
      <c r="BKE58" s="124"/>
      <c r="BKF58"/>
      <c r="BKG58" s="124"/>
      <c r="BKH58"/>
      <c r="BKI58" s="124"/>
      <c r="BKJ58"/>
      <c r="BKK58" s="124"/>
      <c r="BKL58"/>
      <c r="BKM58" s="124"/>
      <c r="BKN58"/>
      <c r="BKO58" s="124"/>
      <c r="BKP58"/>
      <c r="BKQ58" s="124"/>
      <c r="BKR58"/>
      <c r="BKS58" s="124"/>
      <c r="BKT58"/>
      <c r="BKU58" s="124"/>
      <c r="BKV58"/>
      <c r="BKW58" s="124"/>
      <c r="BKX58"/>
      <c r="BKY58" s="124"/>
      <c r="BKZ58"/>
      <c r="BLA58" s="124"/>
      <c r="BLB58"/>
      <c r="BLC58" s="124"/>
      <c r="BLD58"/>
      <c r="BLE58" s="124"/>
      <c r="BLF58"/>
      <c r="BLG58" s="124"/>
      <c r="BLH58"/>
      <c r="BLI58" s="124"/>
      <c r="BLJ58"/>
      <c r="BLK58" s="124"/>
      <c r="BLL58"/>
      <c r="BLM58" s="124"/>
      <c r="BLN58"/>
      <c r="BLO58" s="124"/>
      <c r="BLP58"/>
      <c r="BLQ58" s="124"/>
      <c r="BLR58"/>
      <c r="BLS58" s="124"/>
      <c r="BLT58"/>
      <c r="BLU58" s="124"/>
      <c r="BLV58"/>
      <c r="BLW58" s="124"/>
      <c r="BLX58"/>
      <c r="BLY58" s="124"/>
      <c r="BLZ58"/>
      <c r="BMA58" s="124"/>
      <c r="BMB58"/>
      <c r="BMC58" s="124"/>
      <c r="BMD58"/>
      <c r="BME58" s="124"/>
      <c r="BMF58"/>
      <c r="BMG58" s="124"/>
      <c r="BMH58"/>
      <c r="BMI58" s="124"/>
      <c r="BMJ58"/>
      <c r="BMK58" s="124"/>
      <c r="BML58"/>
      <c r="BMM58" s="124"/>
      <c r="BMN58"/>
      <c r="BMO58" s="124"/>
      <c r="BMP58"/>
      <c r="BMQ58" s="124"/>
      <c r="BMR58"/>
      <c r="BMS58" s="124"/>
      <c r="BMT58"/>
      <c r="BMU58" s="124"/>
      <c r="BMV58"/>
      <c r="BMW58" s="124"/>
      <c r="BMX58"/>
      <c r="BMY58" s="124"/>
      <c r="BMZ58"/>
      <c r="BNA58" s="124"/>
      <c r="BNB58"/>
      <c r="BNC58" s="124"/>
      <c r="BND58"/>
      <c r="BNE58" s="124"/>
      <c r="BNF58"/>
      <c r="BNG58" s="124"/>
      <c r="BNH58"/>
      <c r="BNI58" s="124"/>
      <c r="BNJ58"/>
      <c r="BNK58" s="124"/>
      <c r="BNL58"/>
      <c r="BNM58" s="124"/>
      <c r="BNN58"/>
      <c r="BNO58" s="124"/>
      <c r="BNP58"/>
      <c r="BNQ58" s="124"/>
      <c r="BNR58"/>
      <c r="BNS58" s="124"/>
      <c r="BNT58"/>
      <c r="BNU58" s="124"/>
      <c r="BNV58"/>
      <c r="BNW58" s="124"/>
      <c r="BNX58"/>
      <c r="BNY58" s="124"/>
      <c r="BNZ58"/>
      <c r="BOA58" s="124"/>
      <c r="BOB58"/>
      <c r="BOC58" s="124"/>
      <c r="BOD58"/>
      <c r="BOE58" s="124"/>
      <c r="BOF58"/>
      <c r="BOG58" s="124"/>
      <c r="BOH58"/>
      <c r="BOI58" s="124"/>
      <c r="BOJ58"/>
      <c r="BOK58" s="124"/>
      <c r="BOL58"/>
      <c r="BOM58" s="124"/>
      <c r="BON58"/>
      <c r="BOO58" s="124"/>
      <c r="BOP58"/>
      <c r="BOQ58" s="124"/>
      <c r="BOR58"/>
      <c r="BOS58" s="124"/>
      <c r="BOT58"/>
      <c r="BOU58" s="124"/>
      <c r="BOV58"/>
      <c r="BOW58" s="124"/>
      <c r="BOX58"/>
      <c r="BOY58" s="124"/>
      <c r="BOZ58"/>
      <c r="BPA58" s="124"/>
      <c r="BPB58"/>
      <c r="BPC58" s="124"/>
      <c r="BPD58"/>
      <c r="BPE58" s="124"/>
      <c r="BPF58"/>
      <c r="BPG58" s="124"/>
      <c r="BPH58"/>
      <c r="BPI58" s="124"/>
      <c r="BPJ58"/>
      <c r="BPK58" s="124"/>
      <c r="BPL58"/>
      <c r="BPM58" s="124"/>
      <c r="BPN58"/>
      <c r="BPO58" s="124"/>
      <c r="BPP58"/>
      <c r="BPQ58" s="124"/>
      <c r="BPR58"/>
      <c r="BPS58" s="124"/>
      <c r="BPT58"/>
      <c r="BPU58" s="124"/>
      <c r="BPV58"/>
      <c r="BPW58" s="124"/>
      <c r="BPX58"/>
      <c r="BPY58" s="124"/>
      <c r="BPZ58"/>
      <c r="BQA58" s="124"/>
      <c r="BQB58"/>
      <c r="BQC58" s="124"/>
      <c r="BQD58"/>
      <c r="BQE58" s="124"/>
      <c r="BQF58"/>
      <c r="BQG58" s="124"/>
      <c r="BQH58"/>
      <c r="BQI58" s="124"/>
      <c r="BQJ58"/>
      <c r="BQK58" s="124"/>
      <c r="BQL58"/>
      <c r="BQM58" s="124"/>
      <c r="BQN58"/>
      <c r="BQO58" s="124"/>
      <c r="BQP58"/>
      <c r="BQQ58" s="124"/>
      <c r="BQR58"/>
      <c r="BQS58" s="124"/>
      <c r="BQT58"/>
      <c r="BQU58" s="124"/>
      <c r="BQV58"/>
      <c r="BQW58" s="124"/>
      <c r="BQX58"/>
      <c r="BQY58" s="124"/>
      <c r="BQZ58"/>
      <c r="BRA58" s="124"/>
      <c r="BRB58"/>
      <c r="BRC58" s="124"/>
      <c r="BRD58"/>
      <c r="BRE58" s="124"/>
      <c r="BRF58"/>
      <c r="BRG58" s="124"/>
      <c r="BRH58"/>
      <c r="BRI58" s="124"/>
      <c r="BRJ58"/>
      <c r="BRK58" s="124"/>
      <c r="BRL58"/>
      <c r="BRM58" s="124"/>
      <c r="BRN58"/>
      <c r="BRO58" s="124"/>
      <c r="BRP58"/>
      <c r="BRQ58" s="124"/>
      <c r="BRR58"/>
      <c r="BRS58" s="124"/>
      <c r="BRT58"/>
      <c r="BRU58" s="124"/>
      <c r="BRV58"/>
      <c r="BRW58" s="124"/>
      <c r="BRX58"/>
      <c r="BRY58" s="124"/>
      <c r="BRZ58"/>
      <c r="BSA58" s="124"/>
      <c r="BSB58"/>
      <c r="BSC58" s="124"/>
      <c r="BSD58"/>
      <c r="BSE58" s="124"/>
      <c r="BSF58"/>
      <c r="BSG58" s="124"/>
      <c r="BSH58"/>
      <c r="BSI58" s="124"/>
      <c r="BSJ58"/>
      <c r="BSK58" s="124"/>
      <c r="BSL58"/>
      <c r="BSM58" s="124"/>
      <c r="BSN58"/>
      <c r="BSO58" s="124"/>
      <c r="BSP58"/>
      <c r="BSQ58" s="124"/>
      <c r="BSR58"/>
      <c r="BSS58" s="124"/>
      <c r="BST58"/>
      <c r="BSU58" s="124"/>
      <c r="BSV58"/>
      <c r="BSW58" s="124"/>
      <c r="BSX58"/>
      <c r="BSY58" s="124"/>
      <c r="BSZ58"/>
      <c r="BTA58" s="124"/>
      <c r="BTB58"/>
      <c r="BTC58" s="124"/>
      <c r="BTD58"/>
      <c r="BTE58" s="124"/>
      <c r="BTF58"/>
      <c r="BTG58" s="124"/>
      <c r="BTH58"/>
      <c r="BTI58" s="124"/>
      <c r="BTJ58"/>
      <c r="BTK58" s="124"/>
      <c r="BTL58"/>
      <c r="BTM58" s="124"/>
      <c r="BTN58"/>
      <c r="BTO58" s="124"/>
      <c r="BTP58"/>
      <c r="BTQ58" s="124"/>
      <c r="BTR58"/>
      <c r="BTS58" s="124"/>
      <c r="BTT58"/>
      <c r="BTU58" s="124"/>
      <c r="BTV58"/>
      <c r="BTW58" s="124"/>
      <c r="BTX58"/>
      <c r="BTY58" s="124"/>
      <c r="BTZ58"/>
      <c r="BUA58" s="124"/>
      <c r="BUB58"/>
      <c r="BUC58" s="124"/>
      <c r="BUD58"/>
      <c r="BUE58" s="124"/>
      <c r="BUF58"/>
      <c r="BUG58" s="124"/>
      <c r="BUH58"/>
      <c r="BUI58" s="124"/>
      <c r="BUJ58"/>
      <c r="BUK58" s="124"/>
      <c r="BUL58"/>
      <c r="BUM58" s="124"/>
      <c r="BUN58"/>
      <c r="BUO58" s="124"/>
      <c r="BUP58"/>
      <c r="BUQ58" s="124"/>
      <c r="BUR58"/>
      <c r="BUS58" s="124"/>
      <c r="BUT58"/>
      <c r="BUU58" s="124"/>
      <c r="BUV58"/>
      <c r="BUW58" s="124"/>
      <c r="BUX58"/>
      <c r="BUY58" s="124"/>
      <c r="BUZ58"/>
      <c r="BVA58" s="124"/>
      <c r="BVB58"/>
      <c r="BVC58" s="124"/>
      <c r="BVD58"/>
      <c r="BVE58" s="124"/>
      <c r="BVF58"/>
      <c r="BVG58" s="124"/>
      <c r="BVH58"/>
      <c r="BVI58" s="124"/>
      <c r="BVJ58"/>
      <c r="BVK58" s="124"/>
      <c r="BVL58"/>
      <c r="BVM58" s="124"/>
      <c r="BVN58"/>
      <c r="BVO58" s="124"/>
      <c r="BVP58"/>
      <c r="BVQ58" s="124"/>
      <c r="BVR58"/>
      <c r="BVS58" s="124"/>
      <c r="BVT58"/>
      <c r="BVU58" s="124"/>
      <c r="BVV58"/>
      <c r="BVW58" s="124"/>
      <c r="BVX58"/>
      <c r="BVY58" s="124"/>
      <c r="BVZ58"/>
      <c r="BWA58" s="124"/>
      <c r="BWB58"/>
      <c r="BWC58" s="124"/>
      <c r="BWD58"/>
      <c r="BWE58" s="124"/>
      <c r="BWF58"/>
      <c r="BWG58" s="124"/>
      <c r="BWH58"/>
      <c r="BWI58" s="124"/>
      <c r="BWJ58"/>
      <c r="BWK58" s="124"/>
      <c r="BWL58"/>
      <c r="BWM58" s="124"/>
      <c r="BWN58"/>
      <c r="BWO58" s="124"/>
      <c r="BWP58"/>
      <c r="BWQ58" s="124"/>
      <c r="BWR58"/>
      <c r="BWS58" s="124"/>
      <c r="BWT58"/>
      <c r="BWU58" s="124"/>
      <c r="BWV58"/>
      <c r="BWW58" s="124"/>
      <c r="BWX58"/>
      <c r="BWY58" s="124"/>
      <c r="BWZ58"/>
      <c r="BXA58" s="124"/>
      <c r="BXB58"/>
      <c r="BXC58" s="124"/>
      <c r="BXD58"/>
      <c r="BXE58" s="124"/>
      <c r="BXF58"/>
      <c r="BXG58" s="124"/>
      <c r="BXH58"/>
      <c r="BXI58" s="124"/>
      <c r="BXJ58"/>
      <c r="BXK58" s="124"/>
      <c r="BXL58"/>
      <c r="BXM58" s="124"/>
      <c r="BXN58"/>
      <c r="BXO58" s="124"/>
      <c r="BXP58"/>
      <c r="BXQ58" s="124"/>
      <c r="BXR58"/>
      <c r="BXS58" s="124"/>
      <c r="BXT58"/>
      <c r="BXU58" s="124"/>
      <c r="BXV58"/>
      <c r="BXW58" s="124"/>
      <c r="BXX58"/>
      <c r="BXY58" s="124"/>
      <c r="BXZ58"/>
      <c r="BYA58" s="124"/>
      <c r="BYB58"/>
      <c r="BYC58" s="124"/>
      <c r="BYD58"/>
      <c r="BYE58" s="124"/>
      <c r="BYF58"/>
      <c r="BYG58" s="124"/>
      <c r="BYH58"/>
      <c r="BYI58" s="124"/>
      <c r="BYJ58"/>
      <c r="BYK58" s="124"/>
      <c r="BYL58"/>
      <c r="BYM58" s="124"/>
      <c r="BYN58"/>
      <c r="BYO58" s="124"/>
      <c r="BYP58"/>
      <c r="BYQ58" s="124"/>
      <c r="BYR58"/>
      <c r="BYS58" s="124"/>
      <c r="BYT58"/>
      <c r="BYU58" s="124"/>
      <c r="BYV58"/>
      <c r="BYW58" s="124"/>
      <c r="BYX58"/>
      <c r="BYY58" s="124"/>
      <c r="BYZ58"/>
      <c r="BZA58" s="124"/>
      <c r="BZB58"/>
      <c r="BZC58" s="124"/>
      <c r="BZD58"/>
      <c r="BZE58" s="124"/>
      <c r="BZF58"/>
      <c r="BZG58" s="124"/>
      <c r="BZH58"/>
      <c r="BZI58" s="124"/>
      <c r="BZJ58"/>
      <c r="BZK58" s="124"/>
      <c r="BZL58"/>
      <c r="BZM58" s="124"/>
      <c r="BZN58"/>
      <c r="BZO58" s="124"/>
      <c r="BZP58"/>
      <c r="BZQ58" s="124"/>
      <c r="BZR58"/>
      <c r="BZS58" s="124"/>
      <c r="BZT58"/>
      <c r="BZU58" s="124"/>
      <c r="BZV58"/>
      <c r="BZW58" s="124"/>
      <c r="BZX58"/>
      <c r="BZY58" s="124"/>
      <c r="BZZ58"/>
      <c r="CAA58" s="124"/>
      <c r="CAB58"/>
      <c r="CAC58" s="124"/>
      <c r="CAD58"/>
      <c r="CAE58" s="124"/>
      <c r="CAF58"/>
      <c r="CAG58" s="124"/>
      <c r="CAH58"/>
      <c r="CAI58" s="124"/>
      <c r="CAJ58"/>
      <c r="CAK58" s="124"/>
      <c r="CAL58"/>
      <c r="CAM58" s="124"/>
      <c r="CAN58"/>
      <c r="CAO58" s="124"/>
      <c r="CAP58"/>
      <c r="CAQ58" s="124"/>
      <c r="CAR58"/>
      <c r="CAS58" s="124"/>
      <c r="CAT58"/>
      <c r="CAU58" s="124"/>
      <c r="CAV58"/>
      <c r="CAW58" s="124"/>
      <c r="CAX58"/>
      <c r="CAY58" s="124"/>
      <c r="CAZ58"/>
      <c r="CBA58" s="124"/>
      <c r="CBB58"/>
      <c r="CBC58" s="124"/>
      <c r="CBD58"/>
      <c r="CBE58" s="124"/>
      <c r="CBF58"/>
      <c r="CBG58" s="124"/>
      <c r="CBH58"/>
      <c r="CBI58" s="124"/>
      <c r="CBJ58"/>
      <c r="CBK58" s="124"/>
      <c r="CBL58"/>
      <c r="CBM58" s="124"/>
      <c r="CBN58"/>
      <c r="CBO58" s="124"/>
      <c r="CBP58"/>
      <c r="CBQ58" s="124"/>
      <c r="CBR58"/>
      <c r="CBS58" s="124"/>
      <c r="CBT58"/>
      <c r="CBU58" s="124"/>
      <c r="CBV58"/>
      <c r="CBW58" s="124"/>
      <c r="CBX58"/>
      <c r="CBY58" s="124"/>
      <c r="CBZ58"/>
      <c r="CCA58" s="124"/>
      <c r="CCB58"/>
      <c r="CCC58" s="124"/>
      <c r="CCD58"/>
      <c r="CCE58" s="124"/>
      <c r="CCF58"/>
      <c r="CCG58" s="124"/>
      <c r="CCH58"/>
      <c r="CCI58" s="124"/>
      <c r="CCJ58"/>
      <c r="CCK58" s="124"/>
      <c r="CCL58"/>
      <c r="CCM58" s="124"/>
      <c r="CCN58"/>
      <c r="CCO58" s="124"/>
      <c r="CCP58"/>
      <c r="CCQ58" s="124"/>
      <c r="CCR58"/>
      <c r="CCS58" s="124"/>
      <c r="CCT58"/>
      <c r="CCU58" s="124"/>
      <c r="CCV58"/>
      <c r="CCW58" s="124"/>
      <c r="CCX58"/>
      <c r="CCY58" s="124"/>
      <c r="CCZ58"/>
      <c r="CDA58" s="124"/>
      <c r="CDB58"/>
      <c r="CDC58" s="124"/>
      <c r="CDD58"/>
      <c r="CDE58" s="124"/>
      <c r="CDF58"/>
      <c r="CDG58" s="124"/>
      <c r="CDH58"/>
      <c r="CDI58" s="124"/>
      <c r="CDJ58"/>
      <c r="CDK58" s="124"/>
      <c r="CDL58"/>
      <c r="CDM58" s="124"/>
      <c r="CDN58"/>
      <c r="CDO58" s="124"/>
      <c r="CDP58"/>
      <c r="CDQ58" s="124"/>
      <c r="CDR58"/>
      <c r="CDS58" s="124"/>
      <c r="CDT58"/>
      <c r="CDU58" s="124"/>
      <c r="CDV58"/>
      <c r="CDW58" s="124"/>
      <c r="CDX58"/>
      <c r="CDY58" s="124"/>
      <c r="CDZ58"/>
      <c r="CEA58" s="124"/>
      <c r="CEB58"/>
      <c r="CEC58" s="124"/>
      <c r="CED58"/>
      <c r="CEE58" s="124"/>
      <c r="CEF58"/>
      <c r="CEG58" s="124"/>
      <c r="CEH58"/>
      <c r="CEI58" s="124"/>
      <c r="CEJ58"/>
      <c r="CEK58" s="124"/>
      <c r="CEL58"/>
      <c r="CEM58" s="124"/>
      <c r="CEN58"/>
      <c r="CEO58" s="124"/>
      <c r="CEP58"/>
      <c r="CEQ58" s="124"/>
      <c r="CER58"/>
      <c r="CES58" s="124"/>
      <c r="CET58"/>
      <c r="CEU58" s="124"/>
      <c r="CEV58"/>
      <c r="CEW58" s="124"/>
      <c r="CEX58"/>
      <c r="CEY58" s="124"/>
      <c r="CEZ58"/>
      <c r="CFA58" s="124"/>
      <c r="CFB58"/>
      <c r="CFC58" s="124"/>
      <c r="CFD58"/>
      <c r="CFE58" s="124"/>
      <c r="CFF58"/>
      <c r="CFG58" s="124"/>
      <c r="CFH58"/>
      <c r="CFI58" s="124"/>
      <c r="CFJ58"/>
      <c r="CFK58" s="124"/>
      <c r="CFL58"/>
      <c r="CFM58" s="124"/>
      <c r="CFN58"/>
      <c r="CFO58" s="124"/>
      <c r="CFP58"/>
      <c r="CFQ58" s="124"/>
      <c r="CFR58"/>
      <c r="CFS58" s="124"/>
      <c r="CFT58"/>
      <c r="CFU58" s="124"/>
      <c r="CFV58"/>
      <c r="CFW58" s="124"/>
      <c r="CFX58"/>
      <c r="CFY58" s="124"/>
      <c r="CFZ58"/>
      <c r="CGA58" s="124"/>
      <c r="CGB58"/>
      <c r="CGC58" s="124"/>
      <c r="CGD58"/>
      <c r="CGE58" s="124"/>
      <c r="CGF58"/>
      <c r="CGG58" s="124"/>
      <c r="CGH58"/>
      <c r="CGI58" s="124"/>
      <c r="CGJ58"/>
      <c r="CGK58" s="124"/>
      <c r="CGL58"/>
      <c r="CGM58" s="124"/>
      <c r="CGN58"/>
      <c r="CGO58" s="124"/>
      <c r="CGP58"/>
      <c r="CGQ58" s="124"/>
      <c r="CGR58"/>
      <c r="CGS58" s="124"/>
      <c r="CGT58"/>
      <c r="CGU58" s="124"/>
      <c r="CGV58"/>
      <c r="CGW58" s="124"/>
      <c r="CGX58"/>
      <c r="CGY58" s="124"/>
      <c r="CGZ58"/>
      <c r="CHA58" s="124"/>
      <c r="CHB58"/>
      <c r="CHC58" s="124"/>
      <c r="CHD58"/>
      <c r="CHE58" s="124"/>
      <c r="CHF58"/>
      <c r="CHG58" s="124"/>
      <c r="CHH58"/>
      <c r="CHI58" s="124"/>
      <c r="CHJ58"/>
      <c r="CHK58" s="124"/>
      <c r="CHL58"/>
      <c r="CHM58" s="124"/>
      <c r="CHN58"/>
      <c r="CHO58" s="124"/>
      <c r="CHP58"/>
      <c r="CHQ58" s="124"/>
      <c r="CHR58"/>
      <c r="CHS58" s="124"/>
      <c r="CHT58"/>
      <c r="CHU58" s="124"/>
      <c r="CHV58"/>
      <c r="CHW58" s="124"/>
      <c r="CHX58"/>
      <c r="CHY58" s="124"/>
      <c r="CHZ58"/>
      <c r="CIA58" s="124"/>
      <c r="CIB58"/>
      <c r="CIC58" s="124"/>
      <c r="CID58"/>
      <c r="CIE58" s="124"/>
      <c r="CIF58"/>
      <c r="CIG58" s="124"/>
      <c r="CIH58"/>
      <c r="CII58" s="124"/>
      <c r="CIJ58"/>
      <c r="CIK58" s="124"/>
      <c r="CIL58"/>
      <c r="CIM58" s="124"/>
      <c r="CIN58"/>
      <c r="CIO58" s="124"/>
      <c r="CIP58"/>
      <c r="CIQ58" s="124"/>
      <c r="CIR58"/>
      <c r="CIS58" s="124"/>
      <c r="CIT58"/>
      <c r="CIU58" s="124"/>
      <c r="CIV58"/>
      <c r="CIW58" s="124"/>
      <c r="CIX58"/>
      <c r="CIY58" s="124"/>
      <c r="CIZ58"/>
      <c r="CJA58" s="124"/>
      <c r="CJB58"/>
      <c r="CJC58" s="124"/>
      <c r="CJD58"/>
      <c r="CJE58" s="124"/>
      <c r="CJF58"/>
      <c r="CJG58" s="124"/>
      <c r="CJH58"/>
      <c r="CJI58" s="124"/>
      <c r="CJJ58"/>
      <c r="CJK58" s="124"/>
      <c r="CJL58"/>
      <c r="CJM58" s="124"/>
      <c r="CJN58"/>
      <c r="CJO58" s="124"/>
      <c r="CJP58"/>
      <c r="CJQ58" s="124"/>
      <c r="CJR58"/>
      <c r="CJS58" s="124"/>
      <c r="CJT58"/>
      <c r="CJU58" s="124"/>
      <c r="CJV58"/>
      <c r="CJW58" s="124"/>
      <c r="CJX58"/>
      <c r="CJY58" s="124"/>
      <c r="CJZ58"/>
      <c r="CKA58" s="124"/>
      <c r="CKB58"/>
      <c r="CKC58" s="124"/>
      <c r="CKD58"/>
      <c r="CKE58" s="124"/>
      <c r="CKF58"/>
      <c r="CKG58" s="124"/>
      <c r="CKH58"/>
      <c r="CKI58" s="124"/>
      <c r="CKJ58"/>
      <c r="CKK58" s="124"/>
      <c r="CKL58"/>
      <c r="CKM58" s="124"/>
      <c r="CKN58"/>
      <c r="CKO58" s="124"/>
      <c r="CKP58"/>
      <c r="CKQ58" s="124"/>
      <c r="CKR58"/>
      <c r="CKS58" s="124"/>
      <c r="CKT58"/>
      <c r="CKU58" s="124"/>
      <c r="CKV58"/>
      <c r="CKW58" s="124"/>
      <c r="CKX58"/>
      <c r="CKY58" s="124"/>
      <c r="CKZ58"/>
      <c r="CLA58" s="124"/>
      <c r="CLB58"/>
      <c r="CLC58" s="124"/>
      <c r="CLD58"/>
      <c r="CLE58" s="124"/>
      <c r="CLF58"/>
      <c r="CLG58" s="124"/>
      <c r="CLH58"/>
      <c r="CLI58" s="124"/>
      <c r="CLJ58"/>
      <c r="CLK58" s="124"/>
      <c r="CLL58"/>
      <c r="CLM58" s="124"/>
      <c r="CLN58"/>
      <c r="CLO58" s="124"/>
      <c r="CLP58"/>
      <c r="CLQ58" s="124"/>
      <c r="CLR58"/>
      <c r="CLS58" s="124"/>
      <c r="CLT58"/>
      <c r="CLU58" s="124"/>
      <c r="CLV58"/>
      <c r="CLW58" s="124"/>
      <c r="CLX58"/>
      <c r="CLY58" s="124"/>
      <c r="CLZ58"/>
      <c r="CMA58" s="124"/>
      <c r="CMB58"/>
      <c r="CMC58" s="124"/>
      <c r="CMD58"/>
      <c r="CME58" s="124"/>
      <c r="CMF58"/>
      <c r="CMG58" s="124"/>
      <c r="CMH58"/>
      <c r="CMI58" s="124"/>
      <c r="CMJ58"/>
      <c r="CMK58" s="124"/>
      <c r="CML58"/>
      <c r="CMM58" s="124"/>
      <c r="CMN58"/>
      <c r="CMO58" s="124"/>
      <c r="CMP58"/>
      <c r="CMQ58" s="124"/>
      <c r="CMR58"/>
      <c r="CMS58" s="124"/>
      <c r="CMT58"/>
      <c r="CMU58" s="124"/>
      <c r="CMV58"/>
      <c r="CMW58" s="124"/>
      <c r="CMX58"/>
      <c r="CMY58" s="124"/>
      <c r="CMZ58"/>
      <c r="CNA58" s="124"/>
      <c r="CNB58"/>
      <c r="CNC58" s="124"/>
      <c r="CND58"/>
      <c r="CNE58" s="124"/>
      <c r="CNF58"/>
      <c r="CNG58" s="124"/>
      <c r="CNH58"/>
      <c r="CNI58" s="124"/>
      <c r="CNJ58"/>
      <c r="CNK58" s="124"/>
      <c r="CNL58"/>
      <c r="CNM58" s="124"/>
      <c r="CNN58"/>
      <c r="CNO58" s="124"/>
      <c r="CNP58"/>
      <c r="CNQ58" s="124"/>
      <c r="CNR58"/>
      <c r="CNS58" s="124"/>
      <c r="CNT58"/>
      <c r="CNU58" s="124"/>
      <c r="CNV58"/>
      <c r="CNW58" s="124"/>
      <c r="CNX58"/>
      <c r="CNY58" s="124"/>
      <c r="CNZ58"/>
      <c r="COA58" s="124"/>
      <c r="COB58"/>
      <c r="COC58" s="124"/>
      <c r="COD58"/>
      <c r="COE58" s="124"/>
      <c r="COF58"/>
      <c r="COG58" s="124"/>
      <c r="COH58"/>
      <c r="COI58" s="124"/>
      <c r="COJ58"/>
      <c r="COK58" s="124"/>
      <c r="COL58"/>
      <c r="COM58" s="124"/>
      <c r="CON58"/>
      <c r="COO58" s="124"/>
      <c r="COP58"/>
      <c r="COQ58" s="124"/>
      <c r="COR58"/>
      <c r="COS58" s="124"/>
      <c r="COT58"/>
      <c r="COU58" s="124"/>
      <c r="COV58"/>
      <c r="COW58" s="124"/>
      <c r="COX58"/>
      <c r="COY58" s="124"/>
      <c r="COZ58"/>
      <c r="CPA58" s="124"/>
      <c r="CPB58"/>
      <c r="CPC58" s="124"/>
      <c r="CPD58"/>
      <c r="CPE58" s="124"/>
      <c r="CPF58"/>
      <c r="CPG58" s="124"/>
      <c r="CPH58"/>
      <c r="CPI58" s="124"/>
      <c r="CPJ58"/>
      <c r="CPK58" s="124"/>
      <c r="CPL58"/>
      <c r="CPM58" s="124"/>
      <c r="CPN58"/>
      <c r="CPO58" s="124"/>
      <c r="CPP58"/>
      <c r="CPQ58" s="124"/>
      <c r="CPR58"/>
      <c r="CPS58" s="124"/>
      <c r="CPT58"/>
      <c r="CPU58" s="124"/>
      <c r="CPV58"/>
      <c r="CPW58" s="124"/>
      <c r="CPX58"/>
      <c r="CPY58" s="124"/>
      <c r="CPZ58"/>
      <c r="CQA58" s="124"/>
      <c r="CQB58"/>
      <c r="CQC58" s="124"/>
      <c r="CQD58"/>
      <c r="CQE58" s="124"/>
      <c r="CQF58"/>
      <c r="CQG58" s="124"/>
      <c r="CQH58"/>
      <c r="CQI58" s="124"/>
      <c r="CQJ58"/>
      <c r="CQK58" s="124"/>
      <c r="CQL58"/>
      <c r="CQM58" s="124"/>
      <c r="CQN58"/>
      <c r="CQO58" s="124"/>
      <c r="CQP58"/>
      <c r="CQQ58" s="124"/>
      <c r="CQR58"/>
      <c r="CQS58" s="124"/>
      <c r="CQT58"/>
      <c r="CQU58" s="124"/>
      <c r="CQV58"/>
      <c r="CQW58" s="124"/>
      <c r="CQX58"/>
      <c r="CQY58" s="124"/>
      <c r="CQZ58"/>
      <c r="CRA58" s="124"/>
      <c r="CRB58"/>
      <c r="CRC58" s="124"/>
      <c r="CRD58"/>
      <c r="CRE58" s="124"/>
      <c r="CRF58"/>
      <c r="CRG58" s="124"/>
      <c r="CRH58"/>
      <c r="CRI58" s="124"/>
      <c r="CRJ58"/>
      <c r="CRK58" s="124"/>
      <c r="CRL58"/>
      <c r="CRM58" s="124"/>
      <c r="CRN58"/>
      <c r="CRO58" s="124"/>
      <c r="CRP58"/>
      <c r="CRQ58" s="124"/>
      <c r="CRR58"/>
      <c r="CRS58" s="124"/>
      <c r="CRT58"/>
      <c r="CRU58" s="124"/>
      <c r="CRV58"/>
      <c r="CRW58" s="124"/>
      <c r="CRX58"/>
      <c r="CRY58" s="124"/>
      <c r="CRZ58"/>
      <c r="CSA58" s="124"/>
      <c r="CSB58"/>
      <c r="CSC58" s="124"/>
      <c r="CSD58"/>
      <c r="CSE58" s="124"/>
      <c r="CSF58"/>
      <c r="CSG58" s="124"/>
      <c r="CSH58"/>
      <c r="CSI58" s="124"/>
      <c r="CSJ58"/>
      <c r="CSK58" s="124"/>
      <c r="CSL58"/>
      <c r="CSM58" s="124"/>
      <c r="CSN58"/>
      <c r="CSO58" s="124"/>
      <c r="CSP58"/>
      <c r="CSQ58" s="124"/>
      <c r="CSR58"/>
      <c r="CSS58" s="124"/>
      <c r="CST58"/>
      <c r="CSU58" s="124"/>
      <c r="CSV58"/>
      <c r="CSW58" s="124"/>
      <c r="CSX58"/>
      <c r="CSY58" s="124"/>
      <c r="CSZ58"/>
      <c r="CTA58" s="124"/>
      <c r="CTB58"/>
      <c r="CTC58" s="124"/>
      <c r="CTD58"/>
      <c r="CTE58" s="124"/>
      <c r="CTF58"/>
      <c r="CTG58" s="124"/>
      <c r="CTH58"/>
      <c r="CTI58" s="124"/>
      <c r="CTJ58"/>
      <c r="CTK58" s="124"/>
      <c r="CTL58"/>
      <c r="CTM58" s="124"/>
      <c r="CTN58"/>
      <c r="CTO58" s="124"/>
      <c r="CTP58"/>
      <c r="CTQ58" s="124"/>
      <c r="CTR58"/>
      <c r="CTS58" s="124"/>
      <c r="CTT58"/>
      <c r="CTU58" s="124"/>
      <c r="CTV58"/>
      <c r="CTW58" s="124"/>
      <c r="CTX58"/>
      <c r="CTY58" s="124"/>
      <c r="CTZ58"/>
      <c r="CUA58" s="124"/>
      <c r="CUB58"/>
      <c r="CUC58" s="124"/>
      <c r="CUD58"/>
      <c r="CUE58" s="124"/>
      <c r="CUF58"/>
      <c r="CUG58" s="124"/>
      <c r="CUH58"/>
      <c r="CUI58" s="124"/>
      <c r="CUJ58"/>
      <c r="CUK58" s="124"/>
      <c r="CUL58"/>
      <c r="CUM58" s="124"/>
      <c r="CUN58"/>
      <c r="CUO58" s="124"/>
      <c r="CUP58"/>
      <c r="CUQ58" s="124"/>
      <c r="CUR58"/>
      <c r="CUS58" s="124"/>
      <c r="CUT58"/>
      <c r="CUU58" s="124"/>
      <c r="CUV58"/>
      <c r="CUW58" s="124"/>
      <c r="CUX58"/>
      <c r="CUY58" s="124"/>
      <c r="CUZ58"/>
      <c r="CVA58" s="124"/>
      <c r="CVB58"/>
      <c r="CVC58" s="124"/>
      <c r="CVD58"/>
      <c r="CVE58" s="124"/>
      <c r="CVF58"/>
      <c r="CVG58" s="124"/>
      <c r="CVH58"/>
      <c r="CVI58" s="124"/>
      <c r="CVJ58"/>
      <c r="CVK58" s="124"/>
      <c r="CVL58"/>
      <c r="CVM58" s="124"/>
      <c r="CVN58"/>
      <c r="CVO58" s="124"/>
      <c r="CVP58"/>
      <c r="CVQ58" s="124"/>
      <c r="CVR58"/>
      <c r="CVS58" s="124"/>
      <c r="CVT58"/>
      <c r="CVU58" s="124"/>
      <c r="CVV58"/>
      <c r="CVW58" s="124"/>
      <c r="CVX58"/>
      <c r="CVY58" s="124"/>
      <c r="CVZ58"/>
      <c r="CWA58" s="124"/>
      <c r="CWB58"/>
      <c r="CWC58" s="124"/>
      <c r="CWD58"/>
      <c r="CWE58" s="124"/>
      <c r="CWF58"/>
      <c r="CWG58" s="124"/>
      <c r="CWH58"/>
      <c r="CWI58" s="124"/>
      <c r="CWJ58"/>
      <c r="CWK58" s="124"/>
      <c r="CWL58"/>
      <c r="CWM58" s="124"/>
      <c r="CWN58"/>
      <c r="CWO58" s="124"/>
      <c r="CWP58"/>
      <c r="CWQ58" s="124"/>
      <c r="CWR58"/>
      <c r="CWS58" s="124"/>
      <c r="CWT58"/>
      <c r="CWU58" s="124"/>
      <c r="CWV58"/>
      <c r="CWW58" s="124"/>
      <c r="CWX58"/>
      <c r="CWY58" s="124"/>
      <c r="CWZ58"/>
      <c r="CXA58" s="124"/>
      <c r="CXB58"/>
      <c r="CXC58" s="124"/>
      <c r="CXD58"/>
      <c r="CXE58" s="124"/>
      <c r="CXF58"/>
      <c r="CXG58" s="124"/>
      <c r="CXH58"/>
      <c r="CXI58" s="124"/>
      <c r="CXJ58"/>
      <c r="CXK58" s="124"/>
      <c r="CXL58"/>
      <c r="CXM58" s="124"/>
      <c r="CXN58"/>
      <c r="CXO58" s="124"/>
      <c r="CXP58"/>
      <c r="CXQ58" s="124"/>
      <c r="CXR58"/>
      <c r="CXS58" s="124"/>
      <c r="CXT58"/>
      <c r="CXU58" s="124"/>
      <c r="CXV58"/>
      <c r="CXW58" s="124"/>
      <c r="CXX58"/>
      <c r="CXY58" s="124"/>
      <c r="CXZ58"/>
      <c r="CYA58" s="124"/>
      <c r="CYB58"/>
      <c r="CYC58" s="124"/>
      <c r="CYD58"/>
      <c r="CYE58" s="124"/>
      <c r="CYF58"/>
      <c r="CYG58" s="124"/>
      <c r="CYH58"/>
      <c r="CYI58" s="124"/>
      <c r="CYJ58"/>
      <c r="CYK58" s="124"/>
      <c r="CYL58"/>
      <c r="CYM58" s="124"/>
      <c r="CYN58"/>
      <c r="CYO58" s="124"/>
      <c r="CYP58"/>
      <c r="CYQ58" s="124"/>
      <c r="CYR58"/>
      <c r="CYS58" s="124"/>
      <c r="CYT58"/>
      <c r="CYU58" s="124"/>
      <c r="CYV58"/>
      <c r="CYW58" s="124"/>
      <c r="CYX58"/>
      <c r="CYY58" s="124"/>
      <c r="CYZ58"/>
      <c r="CZA58" s="124"/>
      <c r="CZB58"/>
      <c r="CZC58" s="124"/>
      <c r="CZD58"/>
      <c r="CZE58" s="124"/>
      <c r="CZF58"/>
      <c r="CZG58" s="124"/>
      <c r="CZH58"/>
      <c r="CZI58" s="124"/>
      <c r="CZJ58"/>
      <c r="CZK58" s="124"/>
      <c r="CZL58"/>
      <c r="CZM58" s="124"/>
      <c r="CZN58"/>
      <c r="CZO58" s="124"/>
      <c r="CZP58"/>
      <c r="CZQ58" s="124"/>
      <c r="CZR58"/>
      <c r="CZS58" s="124"/>
      <c r="CZT58"/>
      <c r="CZU58" s="124"/>
      <c r="CZV58"/>
      <c r="CZW58" s="124"/>
      <c r="CZX58"/>
      <c r="CZY58" s="124"/>
      <c r="CZZ58"/>
      <c r="DAA58" s="124"/>
      <c r="DAB58"/>
      <c r="DAC58" s="124"/>
      <c r="DAD58"/>
      <c r="DAE58" s="124"/>
      <c r="DAF58"/>
      <c r="DAG58" s="124"/>
      <c r="DAH58"/>
      <c r="DAI58" s="124"/>
      <c r="DAJ58"/>
      <c r="DAK58" s="124"/>
      <c r="DAL58"/>
      <c r="DAM58" s="124"/>
      <c r="DAN58"/>
      <c r="DAO58" s="124"/>
      <c r="DAP58"/>
      <c r="DAQ58" s="124"/>
      <c r="DAR58"/>
      <c r="DAS58" s="124"/>
      <c r="DAT58"/>
      <c r="DAU58" s="124"/>
      <c r="DAV58"/>
      <c r="DAW58" s="124"/>
      <c r="DAX58"/>
      <c r="DAY58" s="124"/>
      <c r="DAZ58"/>
      <c r="DBA58" s="124"/>
      <c r="DBB58"/>
      <c r="DBC58" s="124"/>
      <c r="DBD58"/>
      <c r="DBE58" s="124"/>
      <c r="DBF58"/>
      <c r="DBG58" s="124"/>
      <c r="DBH58"/>
      <c r="DBI58" s="124"/>
      <c r="DBJ58"/>
      <c r="DBK58" s="124"/>
      <c r="DBL58"/>
      <c r="DBM58" s="124"/>
      <c r="DBN58"/>
      <c r="DBO58" s="124"/>
      <c r="DBP58"/>
      <c r="DBQ58" s="124"/>
      <c r="DBR58"/>
      <c r="DBS58" s="124"/>
      <c r="DBT58"/>
      <c r="DBU58" s="124"/>
      <c r="DBV58"/>
      <c r="DBW58" s="124"/>
      <c r="DBX58"/>
      <c r="DBY58" s="124"/>
      <c r="DBZ58"/>
      <c r="DCA58" s="124"/>
      <c r="DCB58"/>
      <c r="DCC58" s="124"/>
      <c r="DCD58"/>
      <c r="DCE58" s="124"/>
      <c r="DCF58"/>
      <c r="DCG58" s="124"/>
      <c r="DCH58"/>
      <c r="DCI58" s="124"/>
      <c r="DCJ58"/>
      <c r="DCK58" s="124"/>
      <c r="DCL58"/>
      <c r="DCM58" s="124"/>
      <c r="DCN58"/>
      <c r="DCO58" s="124"/>
      <c r="DCP58"/>
      <c r="DCQ58" s="124"/>
      <c r="DCR58"/>
      <c r="DCS58" s="124"/>
      <c r="DCT58"/>
      <c r="DCU58" s="124"/>
      <c r="DCV58"/>
      <c r="DCW58" s="124"/>
      <c r="DCX58"/>
      <c r="DCY58" s="124"/>
      <c r="DCZ58"/>
      <c r="DDA58" s="124"/>
      <c r="DDB58"/>
      <c r="DDC58" s="124"/>
      <c r="DDD58"/>
      <c r="DDE58" s="124"/>
      <c r="DDF58"/>
      <c r="DDG58" s="124"/>
      <c r="DDH58"/>
      <c r="DDI58" s="124"/>
      <c r="DDJ58"/>
      <c r="DDK58" s="124"/>
      <c r="DDL58"/>
      <c r="DDM58" s="124"/>
      <c r="DDN58"/>
      <c r="DDO58" s="124"/>
      <c r="DDP58"/>
      <c r="DDQ58" s="124"/>
      <c r="DDR58"/>
      <c r="DDS58" s="124"/>
      <c r="DDT58"/>
      <c r="DDU58" s="124"/>
      <c r="DDV58"/>
      <c r="DDW58" s="124"/>
      <c r="DDX58"/>
      <c r="DDY58" s="124"/>
      <c r="DDZ58"/>
      <c r="DEA58" s="124"/>
      <c r="DEB58"/>
      <c r="DEC58" s="124"/>
      <c r="DED58"/>
      <c r="DEE58" s="124"/>
      <c r="DEF58"/>
      <c r="DEG58" s="124"/>
      <c r="DEH58"/>
      <c r="DEI58" s="124"/>
      <c r="DEJ58"/>
      <c r="DEK58" s="124"/>
      <c r="DEL58"/>
      <c r="DEM58" s="124"/>
      <c r="DEN58"/>
      <c r="DEO58" s="124"/>
      <c r="DEP58"/>
      <c r="DEQ58" s="124"/>
      <c r="DER58"/>
      <c r="DES58" s="124"/>
      <c r="DET58"/>
      <c r="DEU58" s="124"/>
      <c r="DEV58"/>
      <c r="DEW58" s="124"/>
      <c r="DEX58"/>
      <c r="DEY58" s="124"/>
      <c r="DEZ58"/>
      <c r="DFA58" s="124"/>
      <c r="DFB58"/>
      <c r="DFC58" s="124"/>
      <c r="DFD58"/>
      <c r="DFE58" s="124"/>
      <c r="DFF58"/>
      <c r="DFG58" s="124"/>
      <c r="DFH58"/>
      <c r="DFI58" s="124"/>
      <c r="DFJ58"/>
      <c r="DFK58" s="124"/>
      <c r="DFL58"/>
      <c r="DFM58" s="124"/>
      <c r="DFN58"/>
      <c r="DFO58" s="124"/>
      <c r="DFP58"/>
      <c r="DFQ58" s="124"/>
      <c r="DFR58"/>
      <c r="DFS58" s="124"/>
      <c r="DFT58"/>
      <c r="DFU58" s="124"/>
      <c r="DFV58"/>
      <c r="DFW58" s="124"/>
      <c r="DFX58"/>
      <c r="DFY58" s="124"/>
      <c r="DFZ58"/>
      <c r="DGA58" s="124"/>
      <c r="DGB58"/>
      <c r="DGC58" s="124"/>
      <c r="DGD58"/>
      <c r="DGE58" s="124"/>
      <c r="DGF58"/>
      <c r="DGG58" s="124"/>
      <c r="DGH58"/>
      <c r="DGI58" s="124"/>
      <c r="DGJ58"/>
      <c r="DGK58" s="124"/>
      <c r="DGL58"/>
      <c r="DGM58" s="124"/>
      <c r="DGN58"/>
      <c r="DGO58" s="124"/>
      <c r="DGP58"/>
      <c r="DGQ58" s="124"/>
      <c r="DGR58"/>
      <c r="DGS58" s="124"/>
      <c r="DGT58"/>
      <c r="DGU58" s="124"/>
      <c r="DGV58"/>
      <c r="DGW58" s="124"/>
      <c r="DGX58"/>
      <c r="DGY58" s="124"/>
      <c r="DGZ58"/>
      <c r="DHA58" s="124"/>
      <c r="DHB58"/>
      <c r="DHC58" s="124"/>
      <c r="DHD58"/>
      <c r="DHE58" s="124"/>
      <c r="DHF58"/>
      <c r="DHG58" s="124"/>
      <c r="DHH58"/>
      <c r="DHI58" s="124"/>
      <c r="DHJ58"/>
      <c r="DHK58" s="124"/>
      <c r="DHL58"/>
      <c r="DHM58" s="124"/>
      <c r="DHN58"/>
      <c r="DHO58" s="124"/>
      <c r="DHP58"/>
      <c r="DHQ58" s="124"/>
      <c r="DHR58"/>
      <c r="DHS58" s="124"/>
      <c r="DHT58"/>
      <c r="DHU58" s="124"/>
      <c r="DHV58"/>
      <c r="DHW58" s="124"/>
      <c r="DHX58"/>
      <c r="DHY58" s="124"/>
      <c r="DHZ58"/>
      <c r="DIA58" s="124"/>
      <c r="DIB58"/>
      <c r="DIC58" s="124"/>
      <c r="DID58"/>
      <c r="DIE58" s="124"/>
      <c r="DIF58"/>
      <c r="DIG58" s="124"/>
      <c r="DIH58"/>
      <c r="DII58" s="124"/>
      <c r="DIJ58"/>
      <c r="DIK58" s="124"/>
      <c r="DIL58"/>
      <c r="DIM58" s="124"/>
      <c r="DIN58"/>
      <c r="DIO58" s="124"/>
      <c r="DIP58"/>
      <c r="DIQ58" s="124"/>
      <c r="DIR58"/>
      <c r="DIS58" s="124"/>
      <c r="DIT58"/>
      <c r="DIU58" s="124"/>
      <c r="DIV58"/>
      <c r="DIW58" s="124"/>
      <c r="DIX58"/>
      <c r="DIY58" s="124"/>
      <c r="DIZ58"/>
      <c r="DJA58" s="124"/>
      <c r="DJB58"/>
      <c r="DJC58" s="124"/>
      <c r="DJD58"/>
      <c r="DJE58" s="124"/>
      <c r="DJF58"/>
      <c r="DJG58" s="124"/>
      <c r="DJH58"/>
      <c r="DJI58" s="124"/>
      <c r="DJJ58"/>
      <c r="DJK58" s="124"/>
      <c r="DJL58"/>
      <c r="DJM58" s="124"/>
      <c r="DJN58"/>
      <c r="DJO58" s="124"/>
      <c r="DJP58"/>
      <c r="DJQ58" s="124"/>
      <c r="DJR58"/>
      <c r="DJS58" s="124"/>
      <c r="DJT58"/>
      <c r="DJU58" s="124"/>
      <c r="DJV58"/>
      <c r="DJW58" s="124"/>
      <c r="DJX58"/>
      <c r="DJY58" s="124"/>
      <c r="DJZ58"/>
      <c r="DKA58" s="124"/>
      <c r="DKB58"/>
      <c r="DKC58" s="124"/>
      <c r="DKD58"/>
      <c r="DKE58" s="124"/>
      <c r="DKF58"/>
      <c r="DKG58" s="124"/>
      <c r="DKH58"/>
      <c r="DKI58" s="124"/>
      <c r="DKJ58"/>
      <c r="DKK58" s="124"/>
      <c r="DKL58"/>
      <c r="DKM58" s="124"/>
      <c r="DKN58"/>
      <c r="DKO58" s="124"/>
      <c r="DKP58"/>
      <c r="DKQ58" s="124"/>
      <c r="DKR58"/>
      <c r="DKS58" s="124"/>
      <c r="DKT58"/>
      <c r="DKU58" s="124"/>
      <c r="DKV58"/>
      <c r="DKW58" s="124"/>
      <c r="DKX58"/>
      <c r="DKY58" s="124"/>
      <c r="DKZ58"/>
      <c r="DLA58" s="124"/>
      <c r="DLB58"/>
      <c r="DLC58" s="124"/>
      <c r="DLD58"/>
      <c r="DLE58" s="124"/>
      <c r="DLF58"/>
      <c r="DLG58" s="124"/>
      <c r="DLH58"/>
      <c r="DLI58" s="124"/>
      <c r="DLJ58"/>
      <c r="DLK58" s="124"/>
      <c r="DLL58"/>
      <c r="DLM58" s="124"/>
      <c r="DLN58"/>
      <c r="DLO58" s="124"/>
      <c r="DLP58"/>
      <c r="DLQ58" s="124"/>
      <c r="DLR58"/>
      <c r="DLS58" s="124"/>
      <c r="DLT58"/>
      <c r="DLU58" s="124"/>
      <c r="DLV58"/>
      <c r="DLW58" s="124"/>
      <c r="DLX58"/>
      <c r="DLY58" s="124"/>
      <c r="DLZ58"/>
      <c r="DMA58" s="124"/>
      <c r="DMB58"/>
      <c r="DMC58" s="124"/>
      <c r="DMD58"/>
      <c r="DME58" s="124"/>
      <c r="DMF58"/>
      <c r="DMG58" s="124"/>
      <c r="DMH58"/>
      <c r="DMI58" s="124"/>
      <c r="DMJ58"/>
      <c r="DMK58" s="124"/>
      <c r="DML58"/>
      <c r="DMM58" s="124"/>
      <c r="DMN58"/>
      <c r="DMO58" s="124"/>
      <c r="DMP58"/>
      <c r="DMQ58" s="124"/>
      <c r="DMR58"/>
      <c r="DMS58" s="124"/>
      <c r="DMT58"/>
      <c r="DMU58" s="124"/>
      <c r="DMV58"/>
      <c r="DMW58" s="124"/>
      <c r="DMX58"/>
      <c r="DMY58" s="124"/>
      <c r="DMZ58"/>
      <c r="DNA58" s="124"/>
      <c r="DNB58"/>
      <c r="DNC58" s="124"/>
      <c r="DND58"/>
      <c r="DNE58" s="124"/>
      <c r="DNF58"/>
      <c r="DNG58" s="124"/>
      <c r="DNH58"/>
      <c r="DNI58" s="124"/>
      <c r="DNJ58"/>
      <c r="DNK58" s="124"/>
      <c r="DNL58"/>
      <c r="DNM58" s="124"/>
      <c r="DNN58"/>
      <c r="DNO58" s="124"/>
      <c r="DNP58"/>
      <c r="DNQ58" s="124"/>
      <c r="DNR58"/>
      <c r="DNS58" s="124"/>
      <c r="DNT58"/>
      <c r="DNU58" s="124"/>
      <c r="DNV58"/>
      <c r="DNW58" s="124"/>
      <c r="DNX58"/>
      <c r="DNY58" s="124"/>
      <c r="DNZ58"/>
      <c r="DOA58" s="124"/>
      <c r="DOB58"/>
      <c r="DOC58" s="124"/>
      <c r="DOD58"/>
      <c r="DOE58" s="124"/>
      <c r="DOF58"/>
      <c r="DOG58" s="124"/>
      <c r="DOH58"/>
      <c r="DOI58" s="124"/>
      <c r="DOJ58"/>
      <c r="DOK58" s="124"/>
      <c r="DOL58"/>
      <c r="DOM58" s="124"/>
      <c r="DON58"/>
      <c r="DOO58" s="124"/>
      <c r="DOP58"/>
      <c r="DOQ58" s="124"/>
      <c r="DOR58"/>
      <c r="DOS58" s="124"/>
      <c r="DOT58"/>
      <c r="DOU58" s="124"/>
      <c r="DOV58"/>
      <c r="DOW58" s="124"/>
      <c r="DOX58"/>
      <c r="DOY58" s="124"/>
      <c r="DOZ58"/>
      <c r="DPA58" s="124"/>
      <c r="DPB58"/>
      <c r="DPC58" s="124"/>
      <c r="DPD58"/>
      <c r="DPE58" s="124"/>
      <c r="DPF58"/>
      <c r="DPG58" s="124"/>
      <c r="DPH58"/>
      <c r="DPI58" s="124"/>
      <c r="DPJ58"/>
      <c r="DPK58" s="124"/>
      <c r="DPL58"/>
      <c r="DPM58" s="124"/>
      <c r="DPN58"/>
      <c r="DPO58" s="124"/>
      <c r="DPP58"/>
      <c r="DPQ58" s="124"/>
      <c r="DPR58"/>
      <c r="DPS58" s="124"/>
      <c r="DPT58"/>
      <c r="DPU58" s="124"/>
      <c r="DPV58"/>
      <c r="DPW58" s="124"/>
      <c r="DPX58"/>
      <c r="DPY58" s="124"/>
      <c r="DPZ58"/>
      <c r="DQA58" s="124"/>
      <c r="DQB58"/>
      <c r="DQC58" s="124"/>
      <c r="DQD58"/>
      <c r="DQE58" s="124"/>
      <c r="DQF58"/>
      <c r="DQG58" s="124"/>
      <c r="DQH58"/>
      <c r="DQI58" s="124"/>
      <c r="DQJ58"/>
      <c r="DQK58" s="124"/>
      <c r="DQL58"/>
      <c r="DQM58" s="124"/>
      <c r="DQN58"/>
      <c r="DQO58" s="124"/>
      <c r="DQP58"/>
      <c r="DQQ58" s="124"/>
      <c r="DQR58"/>
      <c r="DQS58" s="124"/>
      <c r="DQT58"/>
      <c r="DQU58" s="124"/>
      <c r="DQV58"/>
      <c r="DQW58" s="124"/>
      <c r="DQX58"/>
      <c r="DQY58" s="124"/>
      <c r="DQZ58"/>
      <c r="DRA58" s="124"/>
      <c r="DRB58"/>
      <c r="DRC58" s="124"/>
      <c r="DRD58"/>
      <c r="DRE58" s="124"/>
      <c r="DRF58"/>
      <c r="DRG58" s="124"/>
      <c r="DRH58"/>
      <c r="DRI58" s="124"/>
      <c r="DRJ58"/>
      <c r="DRK58" s="124"/>
      <c r="DRL58"/>
      <c r="DRM58" s="124"/>
      <c r="DRN58"/>
      <c r="DRO58" s="124"/>
      <c r="DRP58"/>
      <c r="DRQ58" s="124"/>
      <c r="DRR58"/>
      <c r="DRS58" s="124"/>
      <c r="DRT58"/>
      <c r="DRU58" s="124"/>
      <c r="DRV58"/>
      <c r="DRW58" s="124"/>
      <c r="DRX58"/>
      <c r="DRY58" s="124"/>
      <c r="DRZ58"/>
      <c r="DSA58" s="124"/>
      <c r="DSB58"/>
      <c r="DSC58" s="124"/>
      <c r="DSD58"/>
      <c r="DSE58" s="124"/>
      <c r="DSF58"/>
      <c r="DSG58" s="124"/>
      <c r="DSH58"/>
      <c r="DSI58" s="124"/>
      <c r="DSJ58"/>
      <c r="DSK58" s="124"/>
      <c r="DSL58"/>
      <c r="DSM58" s="124"/>
      <c r="DSN58"/>
      <c r="DSO58" s="124"/>
      <c r="DSP58"/>
      <c r="DSQ58" s="124"/>
      <c r="DSR58"/>
      <c r="DSS58" s="124"/>
      <c r="DST58"/>
      <c r="DSU58" s="124"/>
      <c r="DSV58"/>
      <c r="DSW58" s="124"/>
      <c r="DSX58"/>
      <c r="DSY58" s="124"/>
      <c r="DSZ58"/>
      <c r="DTA58" s="124"/>
      <c r="DTB58"/>
      <c r="DTC58" s="124"/>
      <c r="DTD58"/>
      <c r="DTE58" s="124"/>
      <c r="DTF58"/>
      <c r="DTG58" s="124"/>
      <c r="DTH58"/>
      <c r="DTI58" s="124"/>
      <c r="DTJ58"/>
      <c r="DTK58" s="124"/>
      <c r="DTL58"/>
      <c r="DTM58" s="124"/>
      <c r="DTN58"/>
      <c r="DTO58" s="124"/>
      <c r="DTP58"/>
      <c r="DTQ58" s="124"/>
      <c r="DTR58"/>
      <c r="DTS58" s="124"/>
      <c r="DTT58"/>
      <c r="DTU58" s="124"/>
      <c r="DTV58"/>
      <c r="DTW58" s="124"/>
      <c r="DTX58"/>
      <c r="DTY58" s="124"/>
      <c r="DTZ58"/>
      <c r="DUA58" s="124"/>
      <c r="DUB58"/>
      <c r="DUC58" s="124"/>
      <c r="DUD58"/>
      <c r="DUE58" s="124"/>
      <c r="DUF58"/>
      <c r="DUG58" s="124"/>
      <c r="DUH58"/>
      <c r="DUI58" s="124"/>
      <c r="DUJ58"/>
      <c r="DUK58" s="124"/>
      <c r="DUL58"/>
      <c r="DUM58" s="124"/>
      <c r="DUN58"/>
      <c r="DUO58" s="124"/>
      <c r="DUP58"/>
      <c r="DUQ58" s="124"/>
      <c r="DUR58"/>
      <c r="DUS58" s="124"/>
      <c r="DUT58"/>
      <c r="DUU58" s="124"/>
      <c r="DUV58"/>
      <c r="DUW58" s="124"/>
      <c r="DUX58"/>
      <c r="DUY58" s="124"/>
      <c r="DUZ58"/>
      <c r="DVA58" s="124"/>
      <c r="DVB58"/>
      <c r="DVC58" s="124"/>
      <c r="DVD58"/>
      <c r="DVE58" s="124"/>
      <c r="DVF58"/>
      <c r="DVG58" s="124"/>
      <c r="DVH58"/>
      <c r="DVI58" s="124"/>
      <c r="DVJ58"/>
      <c r="DVK58" s="124"/>
      <c r="DVL58"/>
      <c r="DVM58" s="124"/>
      <c r="DVN58"/>
      <c r="DVO58" s="124"/>
      <c r="DVP58"/>
      <c r="DVQ58" s="124"/>
      <c r="DVR58"/>
      <c r="DVS58" s="124"/>
      <c r="DVT58"/>
      <c r="DVU58" s="124"/>
      <c r="DVV58"/>
      <c r="DVW58" s="124"/>
      <c r="DVX58"/>
      <c r="DVY58" s="124"/>
      <c r="DVZ58"/>
      <c r="DWA58" s="124"/>
      <c r="DWB58"/>
      <c r="DWC58" s="124"/>
      <c r="DWD58"/>
      <c r="DWE58" s="124"/>
      <c r="DWF58"/>
      <c r="DWG58" s="124"/>
      <c r="DWH58"/>
      <c r="DWI58" s="124"/>
      <c r="DWJ58"/>
      <c r="DWK58" s="124"/>
      <c r="DWL58"/>
      <c r="DWM58" s="124"/>
      <c r="DWN58"/>
      <c r="DWO58" s="124"/>
      <c r="DWP58"/>
      <c r="DWQ58" s="124"/>
      <c r="DWR58"/>
      <c r="DWS58" s="124"/>
      <c r="DWT58"/>
      <c r="DWU58" s="124"/>
      <c r="DWV58"/>
      <c r="DWW58" s="124"/>
      <c r="DWX58"/>
      <c r="DWY58" s="124"/>
      <c r="DWZ58"/>
      <c r="DXA58" s="124"/>
      <c r="DXB58"/>
      <c r="DXC58" s="124"/>
      <c r="DXD58"/>
      <c r="DXE58" s="124"/>
      <c r="DXF58"/>
      <c r="DXG58" s="124"/>
      <c r="DXH58"/>
      <c r="DXI58" s="124"/>
      <c r="DXJ58"/>
      <c r="DXK58" s="124"/>
      <c r="DXL58"/>
      <c r="DXM58" s="124"/>
      <c r="DXN58"/>
      <c r="DXO58" s="124"/>
      <c r="DXP58"/>
      <c r="DXQ58" s="124"/>
      <c r="DXR58"/>
      <c r="DXS58" s="124"/>
      <c r="DXT58"/>
      <c r="DXU58" s="124"/>
      <c r="DXV58"/>
      <c r="DXW58" s="124"/>
      <c r="DXX58"/>
      <c r="DXY58" s="124"/>
      <c r="DXZ58"/>
      <c r="DYA58" s="124"/>
      <c r="DYB58"/>
      <c r="DYC58" s="124"/>
      <c r="DYD58"/>
      <c r="DYE58" s="124"/>
      <c r="DYF58"/>
      <c r="DYG58" s="124"/>
      <c r="DYH58"/>
      <c r="DYI58" s="124"/>
      <c r="DYJ58"/>
      <c r="DYK58" s="124"/>
      <c r="DYL58"/>
      <c r="DYM58" s="124"/>
      <c r="DYN58"/>
      <c r="DYO58" s="124"/>
      <c r="DYP58"/>
      <c r="DYQ58" s="124"/>
      <c r="DYR58"/>
      <c r="DYS58" s="124"/>
      <c r="DYT58"/>
      <c r="DYU58" s="124"/>
      <c r="DYV58"/>
      <c r="DYW58" s="124"/>
      <c r="DYX58"/>
      <c r="DYY58" s="124"/>
      <c r="DYZ58"/>
      <c r="DZA58" s="124"/>
      <c r="DZB58"/>
      <c r="DZC58" s="124"/>
      <c r="DZD58"/>
      <c r="DZE58" s="124"/>
      <c r="DZF58"/>
      <c r="DZG58" s="124"/>
      <c r="DZH58"/>
      <c r="DZI58" s="124"/>
      <c r="DZJ58"/>
      <c r="DZK58" s="124"/>
      <c r="DZL58"/>
      <c r="DZM58" s="124"/>
      <c r="DZN58"/>
      <c r="DZO58" s="124"/>
      <c r="DZP58"/>
      <c r="DZQ58" s="124"/>
      <c r="DZR58"/>
      <c r="DZS58" s="124"/>
      <c r="DZT58"/>
      <c r="DZU58" s="124"/>
      <c r="DZV58"/>
      <c r="DZW58" s="124"/>
      <c r="DZX58"/>
      <c r="DZY58" s="124"/>
      <c r="DZZ58"/>
      <c r="EAA58" s="124"/>
      <c r="EAB58"/>
      <c r="EAC58" s="124"/>
      <c r="EAD58"/>
      <c r="EAE58" s="124"/>
      <c r="EAF58"/>
      <c r="EAG58" s="124"/>
      <c r="EAH58"/>
      <c r="EAI58" s="124"/>
      <c r="EAJ58"/>
      <c r="EAK58" s="124"/>
      <c r="EAL58"/>
      <c r="EAM58" s="124"/>
      <c r="EAN58"/>
      <c r="EAO58" s="124"/>
      <c r="EAP58"/>
      <c r="EAQ58" s="124"/>
      <c r="EAR58"/>
      <c r="EAS58" s="124"/>
      <c r="EAT58"/>
      <c r="EAU58" s="124"/>
      <c r="EAV58"/>
      <c r="EAW58" s="124"/>
      <c r="EAX58"/>
      <c r="EAY58" s="124"/>
      <c r="EAZ58"/>
      <c r="EBA58" s="124"/>
      <c r="EBB58"/>
      <c r="EBC58" s="124"/>
      <c r="EBD58"/>
      <c r="EBE58" s="124"/>
      <c r="EBF58"/>
      <c r="EBG58" s="124"/>
      <c r="EBH58"/>
      <c r="EBI58" s="124"/>
      <c r="EBJ58"/>
      <c r="EBK58" s="124"/>
      <c r="EBL58"/>
      <c r="EBM58" s="124"/>
      <c r="EBN58"/>
      <c r="EBO58" s="124"/>
      <c r="EBP58"/>
      <c r="EBQ58" s="124"/>
      <c r="EBR58"/>
      <c r="EBS58" s="124"/>
      <c r="EBT58"/>
      <c r="EBU58" s="124"/>
      <c r="EBV58"/>
      <c r="EBW58" s="124"/>
      <c r="EBX58"/>
      <c r="EBY58" s="124"/>
      <c r="EBZ58"/>
      <c r="ECA58" s="124"/>
      <c r="ECB58"/>
      <c r="ECC58" s="124"/>
      <c r="ECD58"/>
      <c r="ECE58" s="124"/>
      <c r="ECF58"/>
      <c r="ECG58" s="124"/>
      <c r="ECH58"/>
      <c r="ECI58" s="124"/>
      <c r="ECJ58"/>
      <c r="ECK58" s="124"/>
      <c r="ECL58"/>
      <c r="ECM58" s="124"/>
      <c r="ECN58"/>
      <c r="ECO58" s="124"/>
      <c r="ECP58"/>
      <c r="ECQ58" s="124"/>
      <c r="ECR58"/>
      <c r="ECS58" s="124"/>
      <c r="ECT58"/>
      <c r="ECU58" s="124"/>
      <c r="ECV58"/>
      <c r="ECW58" s="124"/>
      <c r="ECX58"/>
      <c r="ECY58" s="124"/>
      <c r="ECZ58"/>
      <c r="EDA58" s="124"/>
      <c r="EDB58"/>
      <c r="EDC58" s="124"/>
      <c r="EDD58"/>
      <c r="EDE58" s="124"/>
      <c r="EDF58"/>
      <c r="EDG58" s="124"/>
      <c r="EDH58"/>
      <c r="EDI58" s="124"/>
      <c r="EDJ58"/>
      <c r="EDK58" s="124"/>
      <c r="EDL58"/>
      <c r="EDM58" s="124"/>
      <c r="EDN58"/>
      <c r="EDO58" s="124"/>
      <c r="EDP58"/>
      <c r="EDQ58" s="124"/>
      <c r="EDR58"/>
      <c r="EDS58" s="124"/>
      <c r="EDT58"/>
      <c r="EDU58" s="124"/>
      <c r="EDV58"/>
      <c r="EDW58" s="124"/>
      <c r="EDX58"/>
      <c r="EDY58" s="124"/>
      <c r="EDZ58"/>
      <c r="EEA58" s="124"/>
      <c r="EEB58"/>
      <c r="EEC58" s="124"/>
      <c r="EED58"/>
      <c r="EEE58" s="124"/>
      <c r="EEF58"/>
      <c r="EEG58" s="124"/>
      <c r="EEH58"/>
      <c r="EEI58" s="124"/>
      <c r="EEJ58"/>
      <c r="EEK58" s="124"/>
      <c r="EEL58"/>
      <c r="EEM58" s="124"/>
      <c r="EEN58"/>
      <c r="EEO58" s="124"/>
      <c r="EEP58"/>
      <c r="EEQ58" s="124"/>
      <c r="EER58"/>
      <c r="EES58" s="124"/>
      <c r="EET58"/>
      <c r="EEU58" s="124"/>
      <c r="EEV58"/>
      <c r="EEW58" s="124"/>
      <c r="EEX58"/>
      <c r="EEY58" s="124"/>
      <c r="EEZ58"/>
      <c r="EFA58" s="124"/>
      <c r="EFB58"/>
      <c r="EFC58" s="124"/>
      <c r="EFD58"/>
      <c r="EFE58" s="124"/>
      <c r="EFF58"/>
      <c r="EFG58" s="124"/>
      <c r="EFH58"/>
      <c r="EFI58" s="124"/>
      <c r="EFJ58"/>
      <c r="EFK58" s="124"/>
      <c r="EFL58"/>
      <c r="EFM58" s="124"/>
      <c r="EFN58"/>
      <c r="EFO58" s="124"/>
      <c r="EFP58"/>
      <c r="EFQ58" s="124"/>
      <c r="EFR58"/>
      <c r="EFS58" s="124"/>
      <c r="EFT58"/>
      <c r="EFU58" s="124"/>
      <c r="EFV58"/>
      <c r="EFW58" s="124"/>
      <c r="EFX58"/>
      <c r="EFY58" s="124"/>
      <c r="EFZ58"/>
      <c r="EGA58" s="124"/>
      <c r="EGB58"/>
      <c r="EGC58" s="124"/>
      <c r="EGD58"/>
      <c r="EGE58" s="124"/>
      <c r="EGF58"/>
      <c r="EGG58" s="124"/>
      <c r="EGH58"/>
      <c r="EGI58" s="124"/>
      <c r="EGJ58"/>
      <c r="EGK58" s="124"/>
      <c r="EGL58"/>
      <c r="EGM58" s="124"/>
      <c r="EGN58"/>
      <c r="EGO58" s="124"/>
      <c r="EGP58"/>
      <c r="EGQ58" s="124"/>
      <c r="EGR58"/>
      <c r="EGS58" s="124"/>
      <c r="EGT58"/>
      <c r="EGU58" s="124"/>
      <c r="EGV58"/>
      <c r="EGW58" s="124"/>
      <c r="EGX58"/>
      <c r="EGY58" s="124"/>
      <c r="EGZ58"/>
      <c r="EHA58" s="124"/>
      <c r="EHB58"/>
      <c r="EHC58" s="124"/>
      <c r="EHD58"/>
      <c r="EHE58" s="124"/>
      <c r="EHF58"/>
      <c r="EHG58" s="124"/>
      <c r="EHH58"/>
      <c r="EHI58" s="124"/>
      <c r="EHJ58"/>
      <c r="EHK58" s="124"/>
      <c r="EHL58"/>
      <c r="EHM58" s="124"/>
      <c r="EHN58"/>
      <c r="EHO58" s="124"/>
      <c r="EHP58"/>
      <c r="EHQ58" s="124"/>
      <c r="EHR58"/>
      <c r="EHS58" s="124"/>
      <c r="EHT58"/>
      <c r="EHU58" s="124"/>
      <c r="EHV58"/>
      <c r="EHW58" s="124"/>
      <c r="EHX58"/>
      <c r="EHY58" s="124"/>
      <c r="EHZ58"/>
      <c r="EIA58" s="124"/>
      <c r="EIB58"/>
      <c r="EIC58" s="124"/>
      <c r="EID58"/>
      <c r="EIE58" s="124"/>
      <c r="EIF58"/>
      <c r="EIG58" s="124"/>
      <c r="EIH58"/>
      <c r="EII58" s="124"/>
      <c r="EIJ58"/>
      <c r="EIK58" s="124"/>
      <c r="EIL58"/>
      <c r="EIM58" s="124"/>
      <c r="EIN58"/>
      <c r="EIO58" s="124"/>
      <c r="EIP58"/>
      <c r="EIQ58" s="124"/>
      <c r="EIR58"/>
      <c r="EIS58" s="124"/>
      <c r="EIT58"/>
      <c r="EIU58" s="124"/>
      <c r="EIV58"/>
      <c r="EIW58" s="124"/>
      <c r="EIX58"/>
      <c r="EIY58" s="124"/>
      <c r="EIZ58"/>
      <c r="EJA58" s="124"/>
      <c r="EJB58"/>
      <c r="EJC58" s="124"/>
      <c r="EJD58"/>
      <c r="EJE58" s="124"/>
      <c r="EJF58"/>
      <c r="EJG58" s="124"/>
      <c r="EJH58"/>
      <c r="EJI58" s="124"/>
      <c r="EJJ58"/>
      <c r="EJK58" s="124"/>
      <c r="EJL58"/>
      <c r="EJM58" s="124"/>
      <c r="EJN58"/>
      <c r="EJO58" s="124"/>
      <c r="EJP58"/>
      <c r="EJQ58" s="124"/>
      <c r="EJR58"/>
      <c r="EJS58" s="124"/>
      <c r="EJT58"/>
      <c r="EJU58" s="124"/>
      <c r="EJV58"/>
      <c r="EJW58" s="124"/>
      <c r="EJX58"/>
      <c r="EJY58" s="124"/>
      <c r="EJZ58"/>
      <c r="EKA58" s="124"/>
      <c r="EKB58"/>
      <c r="EKC58" s="124"/>
      <c r="EKD58"/>
      <c r="EKE58" s="124"/>
      <c r="EKF58"/>
      <c r="EKG58" s="124"/>
      <c r="EKH58"/>
      <c r="EKI58" s="124"/>
      <c r="EKJ58"/>
      <c r="EKK58" s="124"/>
      <c r="EKL58"/>
      <c r="EKM58" s="124"/>
      <c r="EKN58"/>
      <c r="EKO58" s="124"/>
      <c r="EKP58"/>
      <c r="EKQ58" s="124"/>
      <c r="EKR58"/>
      <c r="EKS58" s="124"/>
      <c r="EKT58"/>
      <c r="EKU58" s="124"/>
      <c r="EKV58"/>
      <c r="EKW58" s="124"/>
      <c r="EKX58"/>
      <c r="EKY58" s="124"/>
      <c r="EKZ58"/>
      <c r="ELA58" s="124"/>
      <c r="ELB58"/>
      <c r="ELC58" s="124"/>
      <c r="ELD58"/>
      <c r="ELE58" s="124"/>
      <c r="ELF58"/>
      <c r="ELG58" s="124"/>
      <c r="ELH58"/>
      <c r="ELI58" s="124"/>
      <c r="ELJ58"/>
      <c r="ELK58" s="124"/>
      <c r="ELL58"/>
      <c r="ELM58" s="124"/>
      <c r="ELN58"/>
      <c r="ELO58" s="124"/>
      <c r="ELP58"/>
      <c r="ELQ58" s="124"/>
      <c r="ELR58"/>
      <c r="ELS58" s="124"/>
      <c r="ELT58"/>
      <c r="ELU58" s="124"/>
      <c r="ELV58"/>
      <c r="ELW58" s="124"/>
      <c r="ELX58"/>
      <c r="ELY58" s="124"/>
      <c r="ELZ58"/>
      <c r="EMA58" s="124"/>
      <c r="EMB58"/>
      <c r="EMC58" s="124"/>
      <c r="EMD58"/>
      <c r="EME58" s="124"/>
      <c r="EMF58"/>
      <c r="EMG58" s="124"/>
      <c r="EMH58"/>
      <c r="EMI58" s="124"/>
      <c r="EMJ58"/>
      <c r="EMK58" s="124"/>
      <c r="EML58"/>
      <c r="EMM58" s="124"/>
      <c r="EMN58"/>
      <c r="EMO58" s="124"/>
      <c r="EMP58"/>
      <c r="EMQ58" s="124"/>
      <c r="EMR58"/>
      <c r="EMS58" s="124"/>
      <c r="EMT58"/>
      <c r="EMU58" s="124"/>
      <c r="EMV58"/>
      <c r="EMW58" s="124"/>
      <c r="EMX58"/>
      <c r="EMY58" s="124"/>
      <c r="EMZ58"/>
      <c r="ENA58" s="124"/>
      <c r="ENB58"/>
      <c r="ENC58" s="124"/>
      <c r="END58"/>
      <c r="ENE58" s="124"/>
      <c r="ENF58"/>
      <c r="ENG58" s="124"/>
      <c r="ENH58"/>
      <c r="ENI58" s="124"/>
      <c r="ENJ58"/>
      <c r="ENK58" s="124"/>
      <c r="ENL58"/>
      <c r="ENM58" s="124"/>
      <c r="ENN58"/>
      <c r="ENO58" s="124"/>
      <c r="ENP58"/>
      <c r="ENQ58" s="124"/>
      <c r="ENR58"/>
      <c r="ENS58" s="124"/>
      <c r="ENT58"/>
      <c r="ENU58" s="124"/>
      <c r="ENV58"/>
      <c r="ENW58" s="124"/>
      <c r="ENX58"/>
      <c r="ENY58" s="124"/>
      <c r="ENZ58"/>
      <c r="EOA58" s="124"/>
      <c r="EOB58"/>
      <c r="EOC58" s="124"/>
      <c r="EOD58"/>
      <c r="EOE58" s="124"/>
      <c r="EOF58"/>
      <c r="EOG58" s="124"/>
      <c r="EOH58"/>
      <c r="EOI58" s="124"/>
      <c r="EOJ58"/>
      <c r="EOK58" s="124"/>
      <c r="EOL58"/>
      <c r="EOM58" s="124"/>
      <c r="EON58"/>
      <c r="EOO58" s="124"/>
      <c r="EOP58"/>
      <c r="EOQ58" s="124"/>
      <c r="EOR58"/>
      <c r="EOS58" s="124"/>
      <c r="EOT58"/>
      <c r="EOU58" s="124"/>
      <c r="EOV58"/>
      <c r="EOW58" s="124"/>
      <c r="EOX58"/>
      <c r="EOY58" s="124"/>
      <c r="EOZ58"/>
      <c r="EPA58" s="124"/>
      <c r="EPB58"/>
      <c r="EPC58" s="124"/>
      <c r="EPD58"/>
      <c r="EPE58" s="124"/>
      <c r="EPF58"/>
      <c r="EPG58" s="124"/>
      <c r="EPH58"/>
      <c r="EPI58" s="124"/>
      <c r="EPJ58"/>
      <c r="EPK58" s="124"/>
      <c r="EPL58"/>
      <c r="EPM58" s="124"/>
      <c r="EPN58"/>
      <c r="EPO58" s="124"/>
      <c r="EPP58"/>
      <c r="EPQ58" s="124"/>
      <c r="EPR58"/>
      <c r="EPS58" s="124"/>
      <c r="EPT58"/>
      <c r="EPU58" s="124"/>
      <c r="EPV58"/>
      <c r="EPW58" s="124"/>
      <c r="EPX58"/>
      <c r="EPY58" s="124"/>
      <c r="EPZ58"/>
      <c r="EQA58" s="124"/>
      <c r="EQB58"/>
      <c r="EQC58" s="124"/>
      <c r="EQD58"/>
      <c r="EQE58" s="124"/>
      <c r="EQF58"/>
      <c r="EQG58" s="124"/>
      <c r="EQH58"/>
      <c r="EQI58" s="124"/>
      <c r="EQJ58"/>
      <c r="EQK58" s="124"/>
      <c r="EQL58"/>
      <c r="EQM58" s="124"/>
      <c r="EQN58"/>
      <c r="EQO58" s="124"/>
      <c r="EQP58"/>
      <c r="EQQ58" s="124"/>
      <c r="EQR58"/>
      <c r="EQS58" s="124"/>
      <c r="EQT58"/>
      <c r="EQU58" s="124"/>
      <c r="EQV58"/>
      <c r="EQW58" s="124"/>
      <c r="EQX58"/>
      <c r="EQY58" s="124"/>
      <c r="EQZ58"/>
      <c r="ERA58" s="124"/>
      <c r="ERB58"/>
      <c r="ERC58" s="124"/>
      <c r="ERD58"/>
      <c r="ERE58" s="124"/>
      <c r="ERF58"/>
      <c r="ERG58" s="124"/>
      <c r="ERH58"/>
      <c r="ERI58" s="124"/>
      <c r="ERJ58"/>
      <c r="ERK58" s="124"/>
      <c r="ERL58"/>
      <c r="ERM58" s="124"/>
      <c r="ERN58"/>
      <c r="ERO58" s="124"/>
      <c r="ERP58"/>
      <c r="ERQ58" s="124"/>
      <c r="ERR58"/>
      <c r="ERS58" s="124"/>
      <c r="ERT58"/>
      <c r="ERU58" s="124"/>
      <c r="ERV58"/>
      <c r="ERW58" s="124"/>
      <c r="ERX58"/>
      <c r="ERY58" s="124"/>
      <c r="ERZ58"/>
      <c r="ESA58" s="124"/>
      <c r="ESB58"/>
      <c r="ESC58" s="124"/>
      <c r="ESD58"/>
      <c r="ESE58" s="124"/>
      <c r="ESF58"/>
      <c r="ESG58" s="124"/>
      <c r="ESH58"/>
      <c r="ESI58" s="124"/>
      <c r="ESJ58"/>
      <c r="ESK58" s="124"/>
      <c r="ESL58"/>
      <c r="ESM58" s="124"/>
      <c r="ESN58"/>
      <c r="ESO58" s="124"/>
      <c r="ESP58"/>
      <c r="ESQ58" s="124"/>
      <c r="ESR58"/>
      <c r="ESS58" s="124"/>
      <c r="EST58"/>
      <c r="ESU58" s="124"/>
      <c r="ESV58"/>
      <c r="ESW58" s="124"/>
      <c r="ESX58"/>
      <c r="ESY58" s="124"/>
      <c r="ESZ58"/>
      <c r="ETA58" s="124"/>
      <c r="ETB58"/>
      <c r="ETC58" s="124"/>
      <c r="ETD58"/>
      <c r="ETE58" s="124"/>
      <c r="ETF58"/>
      <c r="ETG58" s="124"/>
      <c r="ETH58"/>
      <c r="ETI58" s="124"/>
      <c r="ETJ58"/>
      <c r="ETK58" s="124"/>
      <c r="ETL58"/>
      <c r="ETM58" s="124"/>
      <c r="ETN58"/>
      <c r="ETO58" s="124"/>
      <c r="ETP58"/>
      <c r="ETQ58" s="124"/>
      <c r="ETR58"/>
      <c r="ETS58" s="124"/>
      <c r="ETT58"/>
      <c r="ETU58" s="124"/>
      <c r="ETV58"/>
      <c r="ETW58" s="124"/>
      <c r="ETX58"/>
      <c r="ETY58" s="124"/>
      <c r="ETZ58"/>
      <c r="EUA58" s="124"/>
      <c r="EUB58"/>
      <c r="EUC58" s="124"/>
      <c r="EUD58"/>
      <c r="EUE58" s="124"/>
      <c r="EUF58"/>
      <c r="EUG58" s="124"/>
      <c r="EUH58"/>
      <c r="EUI58" s="124"/>
      <c r="EUJ58"/>
      <c r="EUK58" s="124"/>
      <c r="EUL58"/>
      <c r="EUM58" s="124"/>
      <c r="EUN58"/>
      <c r="EUO58" s="124"/>
      <c r="EUP58"/>
      <c r="EUQ58" s="124"/>
      <c r="EUR58"/>
      <c r="EUS58" s="124"/>
      <c r="EUT58"/>
      <c r="EUU58" s="124"/>
      <c r="EUV58"/>
      <c r="EUW58" s="124"/>
      <c r="EUX58"/>
      <c r="EUY58" s="124"/>
      <c r="EUZ58"/>
      <c r="EVA58" s="124"/>
      <c r="EVB58"/>
      <c r="EVC58" s="124"/>
      <c r="EVD58"/>
      <c r="EVE58" s="124"/>
      <c r="EVF58"/>
      <c r="EVG58" s="124"/>
      <c r="EVH58"/>
      <c r="EVI58" s="124"/>
      <c r="EVJ58"/>
      <c r="EVK58" s="124"/>
      <c r="EVL58"/>
      <c r="EVM58" s="124"/>
      <c r="EVN58"/>
      <c r="EVO58" s="124"/>
      <c r="EVP58"/>
      <c r="EVQ58" s="124"/>
      <c r="EVR58"/>
      <c r="EVS58" s="124"/>
      <c r="EVT58"/>
      <c r="EVU58" s="124"/>
      <c r="EVV58"/>
      <c r="EVW58" s="124"/>
      <c r="EVX58"/>
      <c r="EVY58" s="124"/>
      <c r="EVZ58"/>
      <c r="EWA58" s="124"/>
      <c r="EWB58"/>
      <c r="EWC58" s="124"/>
      <c r="EWD58"/>
      <c r="EWE58" s="124"/>
      <c r="EWF58"/>
      <c r="EWG58" s="124"/>
      <c r="EWH58"/>
      <c r="EWI58" s="124"/>
      <c r="EWJ58"/>
      <c r="EWK58" s="124"/>
      <c r="EWL58"/>
      <c r="EWM58" s="124"/>
      <c r="EWN58"/>
      <c r="EWO58" s="124"/>
      <c r="EWP58"/>
      <c r="EWQ58" s="124"/>
      <c r="EWR58"/>
      <c r="EWS58" s="124"/>
      <c r="EWT58"/>
      <c r="EWU58" s="124"/>
      <c r="EWV58"/>
      <c r="EWW58" s="124"/>
      <c r="EWX58"/>
      <c r="EWY58" s="124"/>
      <c r="EWZ58"/>
      <c r="EXA58" s="124"/>
      <c r="EXB58"/>
      <c r="EXC58" s="124"/>
      <c r="EXD58"/>
      <c r="EXE58" s="124"/>
      <c r="EXF58"/>
      <c r="EXG58" s="124"/>
      <c r="EXH58"/>
      <c r="EXI58" s="124"/>
      <c r="EXJ58"/>
      <c r="EXK58" s="124"/>
      <c r="EXL58"/>
      <c r="EXM58" s="124"/>
      <c r="EXN58"/>
      <c r="EXO58" s="124"/>
      <c r="EXP58"/>
      <c r="EXQ58" s="124"/>
      <c r="EXR58"/>
      <c r="EXS58" s="124"/>
      <c r="EXT58"/>
      <c r="EXU58" s="124"/>
      <c r="EXV58"/>
      <c r="EXW58" s="124"/>
      <c r="EXX58"/>
      <c r="EXY58" s="124"/>
      <c r="EXZ58"/>
      <c r="EYA58" s="124"/>
      <c r="EYB58"/>
      <c r="EYC58" s="124"/>
      <c r="EYD58"/>
      <c r="EYE58" s="124"/>
      <c r="EYF58"/>
      <c r="EYG58" s="124"/>
      <c r="EYH58"/>
      <c r="EYI58" s="124"/>
      <c r="EYJ58"/>
      <c r="EYK58" s="124"/>
      <c r="EYL58"/>
      <c r="EYM58" s="124"/>
      <c r="EYN58"/>
      <c r="EYO58" s="124"/>
      <c r="EYP58"/>
      <c r="EYQ58" s="124"/>
      <c r="EYR58"/>
      <c r="EYS58" s="124"/>
      <c r="EYT58"/>
      <c r="EYU58" s="124"/>
      <c r="EYV58"/>
      <c r="EYW58" s="124"/>
      <c r="EYX58"/>
      <c r="EYY58" s="124"/>
      <c r="EYZ58"/>
      <c r="EZA58" s="124"/>
      <c r="EZB58"/>
      <c r="EZC58" s="124"/>
      <c r="EZD58"/>
      <c r="EZE58" s="124"/>
      <c r="EZF58"/>
      <c r="EZG58" s="124"/>
      <c r="EZH58"/>
      <c r="EZI58" s="124"/>
      <c r="EZJ58"/>
      <c r="EZK58" s="124"/>
      <c r="EZL58"/>
      <c r="EZM58" s="124"/>
      <c r="EZN58"/>
      <c r="EZO58" s="124"/>
      <c r="EZP58"/>
      <c r="EZQ58" s="124"/>
      <c r="EZR58"/>
      <c r="EZS58" s="124"/>
      <c r="EZT58"/>
      <c r="EZU58" s="124"/>
      <c r="EZV58"/>
      <c r="EZW58" s="124"/>
      <c r="EZX58"/>
      <c r="EZY58" s="124"/>
      <c r="EZZ58"/>
      <c r="FAA58" s="124"/>
      <c r="FAB58"/>
      <c r="FAC58" s="124"/>
      <c r="FAD58"/>
      <c r="FAE58" s="124"/>
      <c r="FAF58"/>
      <c r="FAG58" s="124"/>
      <c r="FAH58"/>
      <c r="FAI58" s="124"/>
      <c r="FAJ58"/>
      <c r="FAK58" s="124"/>
      <c r="FAL58"/>
      <c r="FAM58" s="124"/>
      <c r="FAN58"/>
      <c r="FAO58" s="124"/>
      <c r="FAP58"/>
      <c r="FAQ58" s="124"/>
      <c r="FAR58"/>
      <c r="FAS58" s="124"/>
      <c r="FAT58"/>
      <c r="FAU58" s="124"/>
      <c r="FAV58"/>
      <c r="FAW58" s="124"/>
      <c r="FAX58"/>
      <c r="FAY58" s="124"/>
      <c r="FAZ58"/>
      <c r="FBA58" s="124"/>
      <c r="FBB58"/>
      <c r="FBC58" s="124"/>
      <c r="FBD58"/>
      <c r="FBE58" s="124"/>
      <c r="FBF58"/>
      <c r="FBG58" s="124"/>
      <c r="FBH58"/>
      <c r="FBI58" s="124"/>
      <c r="FBJ58"/>
      <c r="FBK58" s="124"/>
      <c r="FBL58"/>
      <c r="FBM58" s="124"/>
      <c r="FBN58"/>
      <c r="FBO58" s="124"/>
      <c r="FBP58"/>
      <c r="FBQ58" s="124"/>
      <c r="FBR58"/>
      <c r="FBS58" s="124"/>
      <c r="FBT58"/>
      <c r="FBU58" s="124"/>
      <c r="FBV58"/>
      <c r="FBW58" s="124"/>
      <c r="FBX58"/>
      <c r="FBY58" s="124"/>
      <c r="FBZ58"/>
      <c r="FCA58" s="124"/>
      <c r="FCB58"/>
      <c r="FCC58" s="124"/>
      <c r="FCD58"/>
      <c r="FCE58" s="124"/>
      <c r="FCF58"/>
      <c r="FCG58" s="124"/>
      <c r="FCH58"/>
      <c r="FCI58" s="124"/>
      <c r="FCJ58"/>
      <c r="FCK58" s="124"/>
      <c r="FCL58"/>
      <c r="FCM58" s="124"/>
      <c r="FCN58"/>
      <c r="FCO58" s="124"/>
      <c r="FCP58"/>
      <c r="FCQ58" s="124"/>
      <c r="FCR58"/>
      <c r="FCS58" s="124"/>
      <c r="FCT58"/>
      <c r="FCU58" s="124"/>
      <c r="FCV58"/>
      <c r="FCW58" s="124"/>
      <c r="FCX58"/>
      <c r="FCY58" s="124"/>
      <c r="FCZ58"/>
      <c r="FDA58" s="124"/>
      <c r="FDB58"/>
      <c r="FDC58" s="124"/>
      <c r="FDD58"/>
      <c r="FDE58" s="124"/>
      <c r="FDF58"/>
      <c r="FDG58" s="124"/>
      <c r="FDH58"/>
      <c r="FDI58" s="124"/>
      <c r="FDJ58"/>
      <c r="FDK58" s="124"/>
      <c r="FDL58"/>
      <c r="FDM58" s="124"/>
      <c r="FDN58"/>
      <c r="FDO58" s="124"/>
      <c r="FDP58"/>
      <c r="FDQ58" s="124"/>
      <c r="FDR58"/>
      <c r="FDS58" s="124"/>
      <c r="FDT58"/>
      <c r="FDU58" s="124"/>
      <c r="FDV58"/>
      <c r="FDW58" s="124"/>
      <c r="FDX58"/>
      <c r="FDY58" s="124"/>
      <c r="FDZ58"/>
      <c r="FEA58" s="124"/>
      <c r="FEB58"/>
      <c r="FEC58" s="124"/>
      <c r="FED58"/>
      <c r="FEE58" s="124"/>
      <c r="FEF58"/>
      <c r="FEG58" s="124"/>
      <c r="FEH58"/>
      <c r="FEI58" s="124"/>
      <c r="FEJ58"/>
      <c r="FEK58" s="124"/>
      <c r="FEL58"/>
      <c r="FEM58" s="124"/>
      <c r="FEN58"/>
      <c r="FEO58" s="124"/>
      <c r="FEP58"/>
      <c r="FEQ58" s="124"/>
      <c r="FER58"/>
      <c r="FES58" s="124"/>
      <c r="FET58"/>
      <c r="FEU58" s="124"/>
      <c r="FEV58"/>
      <c r="FEW58" s="124"/>
      <c r="FEX58"/>
      <c r="FEY58" s="124"/>
      <c r="FEZ58"/>
      <c r="FFA58" s="124"/>
      <c r="FFB58"/>
      <c r="FFC58" s="124"/>
      <c r="FFD58"/>
      <c r="FFE58" s="124"/>
      <c r="FFF58"/>
      <c r="FFG58" s="124"/>
      <c r="FFH58"/>
      <c r="FFI58" s="124"/>
      <c r="FFJ58"/>
      <c r="FFK58" s="124"/>
      <c r="FFL58"/>
      <c r="FFM58" s="124"/>
      <c r="FFN58"/>
      <c r="FFO58" s="124"/>
      <c r="FFP58"/>
      <c r="FFQ58" s="124"/>
      <c r="FFR58"/>
      <c r="FFS58" s="124"/>
      <c r="FFT58"/>
      <c r="FFU58" s="124"/>
      <c r="FFV58"/>
      <c r="FFW58" s="124"/>
      <c r="FFX58"/>
      <c r="FFY58" s="124"/>
      <c r="FFZ58"/>
      <c r="FGA58" s="124"/>
      <c r="FGB58"/>
      <c r="FGC58" s="124"/>
      <c r="FGD58"/>
      <c r="FGE58" s="124"/>
      <c r="FGF58"/>
      <c r="FGG58" s="124"/>
      <c r="FGH58"/>
      <c r="FGI58" s="124"/>
      <c r="FGJ58"/>
      <c r="FGK58" s="124"/>
      <c r="FGL58"/>
      <c r="FGM58" s="124"/>
      <c r="FGN58"/>
      <c r="FGO58" s="124"/>
      <c r="FGP58"/>
      <c r="FGQ58" s="124"/>
      <c r="FGR58"/>
      <c r="FGS58" s="124"/>
      <c r="FGT58"/>
      <c r="FGU58" s="124"/>
      <c r="FGV58"/>
      <c r="FGW58" s="124"/>
      <c r="FGX58"/>
      <c r="FGY58" s="124"/>
      <c r="FGZ58"/>
      <c r="FHA58" s="124"/>
      <c r="FHB58"/>
      <c r="FHC58" s="124"/>
      <c r="FHD58"/>
      <c r="FHE58" s="124"/>
      <c r="FHF58"/>
      <c r="FHG58" s="124"/>
      <c r="FHH58"/>
      <c r="FHI58" s="124"/>
      <c r="FHJ58"/>
      <c r="FHK58" s="124"/>
      <c r="FHL58"/>
      <c r="FHM58" s="124"/>
      <c r="FHN58"/>
      <c r="FHO58" s="124"/>
      <c r="FHP58"/>
      <c r="FHQ58" s="124"/>
      <c r="FHR58"/>
      <c r="FHS58" s="124"/>
      <c r="FHT58"/>
      <c r="FHU58" s="124"/>
      <c r="FHV58"/>
      <c r="FHW58" s="124"/>
      <c r="FHX58"/>
      <c r="FHY58" s="124"/>
      <c r="FHZ58"/>
      <c r="FIA58" s="124"/>
      <c r="FIB58"/>
      <c r="FIC58" s="124"/>
      <c r="FID58"/>
      <c r="FIE58" s="124"/>
      <c r="FIF58"/>
      <c r="FIG58" s="124"/>
      <c r="FIH58"/>
      <c r="FII58" s="124"/>
      <c r="FIJ58"/>
      <c r="FIK58" s="124"/>
      <c r="FIL58"/>
      <c r="FIM58" s="124"/>
      <c r="FIN58"/>
      <c r="FIO58" s="124"/>
      <c r="FIP58"/>
      <c r="FIQ58" s="124"/>
      <c r="FIR58"/>
      <c r="FIS58" s="124"/>
      <c r="FIT58"/>
      <c r="FIU58" s="124"/>
      <c r="FIV58"/>
      <c r="FIW58" s="124"/>
      <c r="FIX58"/>
      <c r="FIY58" s="124"/>
      <c r="FIZ58"/>
      <c r="FJA58" s="124"/>
      <c r="FJB58"/>
      <c r="FJC58" s="124"/>
      <c r="FJD58"/>
      <c r="FJE58" s="124"/>
      <c r="FJF58"/>
      <c r="FJG58" s="124"/>
      <c r="FJH58"/>
      <c r="FJI58" s="124"/>
      <c r="FJJ58"/>
      <c r="FJK58" s="124"/>
      <c r="FJL58"/>
      <c r="FJM58" s="124"/>
      <c r="FJN58"/>
      <c r="FJO58" s="124"/>
      <c r="FJP58"/>
      <c r="FJQ58" s="124"/>
      <c r="FJR58"/>
      <c r="FJS58" s="124"/>
      <c r="FJT58"/>
      <c r="FJU58" s="124"/>
      <c r="FJV58"/>
      <c r="FJW58" s="124"/>
      <c r="FJX58"/>
      <c r="FJY58" s="124"/>
      <c r="FJZ58"/>
      <c r="FKA58" s="124"/>
      <c r="FKB58"/>
      <c r="FKC58" s="124"/>
      <c r="FKD58"/>
      <c r="FKE58" s="124"/>
      <c r="FKF58"/>
      <c r="FKG58" s="124"/>
      <c r="FKH58"/>
      <c r="FKI58" s="124"/>
      <c r="FKJ58"/>
      <c r="FKK58" s="124"/>
      <c r="FKL58"/>
      <c r="FKM58" s="124"/>
      <c r="FKN58"/>
      <c r="FKO58" s="124"/>
      <c r="FKP58"/>
      <c r="FKQ58" s="124"/>
      <c r="FKR58"/>
      <c r="FKS58" s="124"/>
      <c r="FKT58"/>
      <c r="FKU58" s="124"/>
      <c r="FKV58"/>
      <c r="FKW58" s="124"/>
      <c r="FKX58"/>
      <c r="FKY58" s="124"/>
      <c r="FKZ58"/>
      <c r="FLA58" s="124"/>
      <c r="FLB58"/>
      <c r="FLC58" s="124"/>
      <c r="FLD58"/>
      <c r="FLE58" s="124"/>
      <c r="FLF58"/>
      <c r="FLG58" s="124"/>
      <c r="FLH58"/>
      <c r="FLI58" s="124"/>
      <c r="FLJ58"/>
      <c r="FLK58" s="124"/>
      <c r="FLL58"/>
      <c r="FLM58" s="124"/>
      <c r="FLN58"/>
      <c r="FLO58" s="124"/>
      <c r="FLP58"/>
      <c r="FLQ58" s="124"/>
      <c r="FLR58"/>
      <c r="FLS58" s="124"/>
      <c r="FLT58"/>
      <c r="FLU58" s="124"/>
      <c r="FLV58"/>
      <c r="FLW58" s="124"/>
      <c r="FLX58"/>
      <c r="FLY58" s="124"/>
      <c r="FLZ58"/>
      <c r="FMA58" s="124"/>
      <c r="FMB58"/>
      <c r="FMC58" s="124"/>
      <c r="FMD58"/>
      <c r="FME58" s="124"/>
      <c r="FMF58"/>
      <c r="FMG58" s="124"/>
      <c r="FMH58"/>
      <c r="FMI58" s="124"/>
      <c r="FMJ58"/>
      <c r="FMK58" s="124"/>
      <c r="FML58"/>
      <c r="FMM58" s="124"/>
      <c r="FMN58"/>
      <c r="FMO58" s="124"/>
      <c r="FMP58"/>
      <c r="FMQ58" s="124"/>
      <c r="FMR58"/>
      <c r="FMS58" s="124"/>
      <c r="FMT58"/>
      <c r="FMU58" s="124"/>
      <c r="FMV58"/>
      <c r="FMW58" s="124"/>
      <c r="FMX58"/>
      <c r="FMY58" s="124"/>
      <c r="FMZ58"/>
      <c r="FNA58" s="124"/>
      <c r="FNB58"/>
      <c r="FNC58" s="124"/>
      <c r="FND58"/>
      <c r="FNE58" s="124"/>
      <c r="FNF58"/>
      <c r="FNG58" s="124"/>
      <c r="FNH58"/>
      <c r="FNI58" s="124"/>
      <c r="FNJ58"/>
      <c r="FNK58" s="124"/>
      <c r="FNL58"/>
      <c r="FNM58" s="124"/>
      <c r="FNN58"/>
      <c r="FNO58" s="124"/>
      <c r="FNP58"/>
      <c r="FNQ58" s="124"/>
      <c r="FNR58"/>
      <c r="FNS58" s="124"/>
      <c r="FNT58"/>
      <c r="FNU58" s="124"/>
      <c r="FNV58"/>
      <c r="FNW58" s="124"/>
      <c r="FNX58"/>
      <c r="FNY58" s="124"/>
      <c r="FNZ58"/>
      <c r="FOA58" s="124"/>
      <c r="FOB58"/>
      <c r="FOC58" s="124"/>
      <c r="FOD58"/>
      <c r="FOE58" s="124"/>
      <c r="FOF58"/>
      <c r="FOG58" s="124"/>
      <c r="FOH58"/>
      <c r="FOI58" s="124"/>
      <c r="FOJ58"/>
      <c r="FOK58" s="124"/>
      <c r="FOL58"/>
      <c r="FOM58" s="124"/>
      <c r="FON58"/>
      <c r="FOO58" s="124"/>
      <c r="FOP58"/>
      <c r="FOQ58" s="124"/>
      <c r="FOR58"/>
      <c r="FOS58" s="124"/>
      <c r="FOT58"/>
      <c r="FOU58" s="124"/>
      <c r="FOV58"/>
      <c r="FOW58" s="124"/>
      <c r="FOX58"/>
      <c r="FOY58" s="124"/>
      <c r="FOZ58"/>
      <c r="FPA58" s="124"/>
      <c r="FPB58"/>
      <c r="FPC58" s="124"/>
      <c r="FPD58"/>
      <c r="FPE58" s="124"/>
      <c r="FPF58"/>
      <c r="FPG58" s="124"/>
      <c r="FPH58"/>
      <c r="FPI58" s="124"/>
      <c r="FPJ58"/>
      <c r="FPK58" s="124"/>
      <c r="FPL58"/>
      <c r="FPM58" s="124"/>
      <c r="FPN58"/>
      <c r="FPO58" s="124"/>
      <c r="FPP58"/>
      <c r="FPQ58" s="124"/>
      <c r="FPR58"/>
      <c r="FPS58" s="124"/>
      <c r="FPT58"/>
      <c r="FPU58" s="124"/>
      <c r="FPV58"/>
      <c r="FPW58" s="124"/>
      <c r="FPX58"/>
      <c r="FPY58" s="124"/>
      <c r="FPZ58"/>
      <c r="FQA58" s="124"/>
      <c r="FQB58"/>
      <c r="FQC58" s="124"/>
      <c r="FQD58"/>
      <c r="FQE58" s="124"/>
      <c r="FQF58"/>
      <c r="FQG58" s="124"/>
      <c r="FQH58"/>
      <c r="FQI58" s="124"/>
      <c r="FQJ58"/>
      <c r="FQK58" s="124"/>
      <c r="FQL58"/>
      <c r="FQM58" s="124"/>
      <c r="FQN58"/>
      <c r="FQO58" s="124"/>
      <c r="FQP58"/>
      <c r="FQQ58" s="124"/>
      <c r="FQR58"/>
      <c r="FQS58" s="124"/>
      <c r="FQT58"/>
      <c r="FQU58" s="124"/>
      <c r="FQV58"/>
      <c r="FQW58" s="124"/>
      <c r="FQX58"/>
      <c r="FQY58" s="124"/>
      <c r="FQZ58"/>
      <c r="FRA58" s="124"/>
      <c r="FRB58"/>
      <c r="FRC58" s="124"/>
      <c r="FRD58"/>
      <c r="FRE58" s="124"/>
      <c r="FRF58"/>
      <c r="FRG58" s="124"/>
      <c r="FRH58"/>
      <c r="FRI58" s="124"/>
      <c r="FRJ58"/>
      <c r="FRK58" s="124"/>
      <c r="FRL58"/>
      <c r="FRM58" s="124"/>
      <c r="FRN58"/>
      <c r="FRO58" s="124"/>
      <c r="FRP58"/>
      <c r="FRQ58" s="124"/>
      <c r="FRR58"/>
      <c r="FRS58" s="124"/>
      <c r="FRT58"/>
      <c r="FRU58" s="124"/>
      <c r="FRV58"/>
      <c r="FRW58" s="124"/>
      <c r="FRX58"/>
      <c r="FRY58" s="124"/>
      <c r="FRZ58"/>
      <c r="FSA58" s="124"/>
      <c r="FSB58"/>
      <c r="FSC58" s="124"/>
      <c r="FSD58"/>
      <c r="FSE58" s="124"/>
      <c r="FSF58"/>
      <c r="FSG58" s="124"/>
      <c r="FSH58"/>
      <c r="FSI58" s="124"/>
      <c r="FSJ58"/>
      <c r="FSK58" s="124"/>
      <c r="FSL58"/>
      <c r="FSM58" s="124"/>
      <c r="FSN58"/>
      <c r="FSO58" s="124"/>
      <c r="FSP58"/>
      <c r="FSQ58" s="124"/>
      <c r="FSR58"/>
      <c r="FSS58" s="124"/>
      <c r="FST58"/>
      <c r="FSU58" s="124"/>
      <c r="FSV58"/>
      <c r="FSW58" s="124"/>
      <c r="FSX58"/>
      <c r="FSY58" s="124"/>
      <c r="FSZ58"/>
      <c r="FTA58" s="124"/>
      <c r="FTB58"/>
      <c r="FTC58" s="124"/>
      <c r="FTD58"/>
      <c r="FTE58" s="124"/>
      <c r="FTF58"/>
      <c r="FTG58" s="124"/>
      <c r="FTH58"/>
      <c r="FTI58" s="124"/>
      <c r="FTJ58"/>
      <c r="FTK58" s="124"/>
      <c r="FTL58"/>
      <c r="FTM58" s="124"/>
      <c r="FTN58"/>
      <c r="FTO58" s="124"/>
      <c r="FTP58"/>
      <c r="FTQ58" s="124"/>
      <c r="FTR58"/>
      <c r="FTS58" s="124"/>
      <c r="FTT58"/>
      <c r="FTU58" s="124"/>
      <c r="FTV58"/>
      <c r="FTW58" s="124"/>
      <c r="FTX58"/>
      <c r="FTY58" s="124"/>
      <c r="FTZ58"/>
      <c r="FUA58" s="124"/>
      <c r="FUB58"/>
      <c r="FUC58" s="124"/>
      <c r="FUD58"/>
      <c r="FUE58" s="124"/>
      <c r="FUF58"/>
      <c r="FUG58" s="124"/>
      <c r="FUH58"/>
      <c r="FUI58" s="124"/>
      <c r="FUJ58"/>
      <c r="FUK58" s="124"/>
      <c r="FUL58"/>
      <c r="FUM58" s="124"/>
      <c r="FUN58"/>
      <c r="FUO58" s="124"/>
      <c r="FUP58"/>
      <c r="FUQ58" s="124"/>
      <c r="FUR58"/>
      <c r="FUS58" s="124"/>
      <c r="FUT58"/>
      <c r="FUU58" s="124"/>
      <c r="FUV58"/>
      <c r="FUW58" s="124"/>
      <c r="FUX58"/>
      <c r="FUY58" s="124"/>
      <c r="FUZ58"/>
      <c r="FVA58" s="124"/>
      <c r="FVB58"/>
      <c r="FVC58" s="124"/>
      <c r="FVD58"/>
      <c r="FVE58" s="124"/>
      <c r="FVF58"/>
      <c r="FVG58" s="124"/>
      <c r="FVH58"/>
      <c r="FVI58" s="124"/>
      <c r="FVJ58"/>
      <c r="FVK58" s="124"/>
      <c r="FVL58"/>
      <c r="FVM58" s="124"/>
      <c r="FVN58"/>
      <c r="FVO58" s="124"/>
      <c r="FVP58"/>
      <c r="FVQ58" s="124"/>
      <c r="FVR58"/>
      <c r="FVS58" s="124"/>
      <c r="FVT58"/>
      <c r="FVU58" s="124"/>
      <c r="FVV58"/>
      <c r="FVW58" s="124"/>
      <c r="FVX58"/>
      <c r="FVY58" s="124"/>
      <c r="FVZ58"/>
      <c r="FWA58" s="124"/>
      <c r="FWB58"/>
      <c r="FWC58" s="124"/>
      <c r="FWD58"/>
      <c r="FWE58" s="124"/>
      <c r="FWF58"/>
      <c r="FWG58" s="124"/>
      <c r="FWH58"/>
      <c r="FWI58" s="124"/>
      <c r="FWJ58"/>
      <c r="FWK58" s="124"/>
      <c r="FWL58"/>
      <c r="FWM58" s="124"/>
      <c r="FWN58"/>
      <c r="FWO58" s="124"/>
      <c r="FWP58"/>
      <c r="FWQ58" s="124"/>
      <c r="FWR58"/>
      <c r="FWS58" s="124"/>
      <c r="FWT58"/>
      <c r="FWU58" s="124"/>
      <c r="FWV58"/>
      <c r="FWW58" s="124"/>
      <c r="FWX58"/>
      <c r="FWY58" s="124"/>
      <c r="FWZ58"/>
      <c r="FXA58" s="124"/>
      <c r="FXB58"/>
      <c r="FXC58" s="124"/>
      <c r="FXD58"/>
      <c r="FXE58" s="124"/>
      <c r="FXF58"/>
      <c r="FXG58" s="124"/>
      <c r="FXH58"/>
      <c r="FXI58" s="124"/>
      <c r="FXJ58"/>
      <c r="FXK58" s="124"/>
      <c r="FXL58"/>
      <c r="FXM58" s="124"/>
      <c r="FXN58"/>
      <c r="FXO58" s="124"/>
      <c r="FXP58"/>
      <c r="FXQ58" s="124"/>
      <c r="FXR58"/>
      <c r="FXS58" s="124"/>
      <c r="FXT58"/>
      <c r="FXU58" s="124"/>
      <c r="FXV58"/>
      <c r="FXW58" s="124"/>
      <c r="FXX58"/>
      <c r="FXY58" s="124"/>
      <c r="FXZ58"/>
      <c r="FYA58" s="124"/>
      <c r="FYB58"/>
      <c r="FYC58" s="124"/>
      <c r="FYD58"/>
      <c r="FYE58" s="124"/>
      <c r="FYF58"/>
      <c r="FYG58" s="124"/>
      <c r="FYH58"/>
      <c r="FYI58" s="124"/>
      <c r="FYJ58"/>
      <c r="FYK58" s="124"/>
      <c r="FYL58"/>
      <c r="FYM58" s="124"/>
      <c r="FYN58"/>
      <c r="FYO58" s="124"/>
      <c r="FYP58"/>
      <c r="FYQ58" s="124"/>
      <c r="FYR58"/>
      <c r="FYS58" s="124"/>
      <c r="FYT58"/>
      <c r="FYU58" s="124"/>
      <c r="FYV58"/>
      <c r="FYW58" s="124"/>
      <c r="FYX58"/>
      <c r="FYY58" s="124"/>
      <c r="FYZ58"/>
      <c r="FZA58" s="124"/>
      <c r="FZB58"/>
      <c r="FZC58" s="124"/>
      <c r="FZD58"/>
      <c r="FZE58" s="124"/>
      <c r="FZF58"/>
      <c r="FZG58" s="124"/>
      <c r="FZH58"/>
      <c r="FZI58" s="124"/>
      <c r="FZJ58"/>
      <c r="FZK58" s="124"/>
      <c r="FZL58"/>
      <c r="FZM58" s="124"/>
      <c r="FZN58"/>
      <c r="FZO58" s="124"/>
      <c r="FZP58"/>
      <c r="FZQ58" s="124"/>
      <c r="FZR58"/>
      <c r="FZS58" s="124"/>
      <c r="FZT58"/>
      <c r="FZU58" s="124"/>
      <c r="FZV58"/>
      <c r="FZW58" s="124"/>
      <c r="FZX58"/>
      <c r="FZY58" s="124"/>
      <c r="FZZ58"/>
      <c r="GAA58" s="124"/>
      <c r="GAB58"/>
      <c r="GAC58" s="124"/>
      <c r="GAD58"/>
      <c r="GAE58" s="124"/>
      <c r="GAF58"/>
      <c r="GAG58" s="124"/>
      <c r="GAH58"/>
      <c r="GAI58" s="124"/>
      <c r="GAJ58"/>
      <c r="GAK58" s="124"/>
      <c r="GAL58"/>
      <c r="GAM58" s="124"/>
      <c r="GAN58"/>
      <c r="GAO58" s="124"/>
      <c r="GAP58"/>
      <c r="GAQ58" s="124"/>
      <c r="GAR58"/>
      <c r="GAS58" s="124"/>
      <c r="GAT58"/>
      <c r="GAU58" s="124"/>
      <c r="GAV58"/>
      <c r="GAW58" s="124"/>
      <c r="GAX58"/>
      <c r="GAY58" s="124"/>
      <c r="GAZ58"/>
      <c r="GBA58" s="124"/>
      <c r="GBB58"/>
      <c r="GBC58" s="124"/>
      <c r="GBD58"/>
      <c r="GBE58" s="124"/>
      <c r="GBF58"/>
      <c r="GBG58" s="124"/>
      <c r="GBH58"/>
      <c r="GBI58" s="124"/>
      <c r="GBJ58"/>
      <c r="GBK58" s="124"/>
      <c r="GBL58"/>
      <c r="GBM58" s="124"/>
      <c r="GBN58"/>
      <c r="GBO58" s="124"/>
      <c r="GBP58"/>
      <c r="GBQ58" s="124"/>
      <c r="GBR58"/>
      <c r="GBS58" s="124"/>
      <c r="GBT58"/>
      <c r="GBU58" s="124"/>
      <c r="GBV58"/>
      <c r="GBW58" s="124"/>
      <c r="GBX58"/>
      <c r="GBY58" s="124"/>
      <c r="GBZ58"/>
      <c r="GCA58" s="124"/>
      <c r="GCB58"/>
      <c r="GCC58" s="124"/>
      <c r="GCD58"/>
      <c r="GCE58" s="124"/>
      <c r="GCF58"/>
      <c r="GCG58" s="124"/>
      <c r="GCH58"/>
      <c r="GCI58" s="124"/>
      <c r="GCJ58"/>
      <c r="GCK58" s="124"/>
      <c r="GCL58"/>
      <c r="GCM58" s="124"/>
      <c r="GCN58"/>
      <c r="GCO58" s="124"/>
      <c r="GCP58"/>
      <c r="GCQ58" s="124"/>
      <c r="GCR58"/>
      <c r="GCS58" s="124"/>
      <c r="GCT58"/>
      <c r="GCU58" s="124"/>
      <c r="GCV58"/>
      <c r="GCW58" s="124"/>
      <c r="GCX58"/>
      <c r="GCY58" s="124"/>
      <c r="GCZ58"/>
      <c r="GDA58" s="124"/>
      <c r="GDB58"/>
      <c r="GDC58" s="124"/>
      <c r="GDD58"/>
      <c r="GDE58" s="124"/>
      <c r="GDF58"/>
      <c r="GDG58" s="124"/>
      <c r="GDH58"/>
      <c r="GDI58" s="124"/>
      <c r="GDJ58"/>
      <c r="GDK58" s="124"/>
      <c r="GDL58"/>
      <c r="GDM58" s="124"/>
      <c r="GDN58"/>
      <c r="GDO58" s="124"/>
      <c r="GDP58"/>
      <c r="GDQ58" s="124"/>
      <c r="GDR58"/>
      <c r="GDS58" s="124"/>
      <c r="GDT58"/>
      <c r="GDU58" s="124"/>
      <c r="GDV58"/>
      <c r="GDW58" s="124"/>
      <c r="GDX58"/>
      <c r="GDY58" s="124"/>
      <c r="GDZ58"/>
      <c r="GEA58" s="124"/>
      <c r="GEB58"/>
      <c r="GEC58" s="124"/>
      <c r="GED58"/>
      <c r="GEE58" s="124"/>
      <c r="GEF58"/>
      <c r="GEG58" s="124"/>
      <c r="GEH58"/>
      <c r="GEI58" s="124"/>
      <c r="GEJ58"/>
      <c r="GEK58" s="124"/>
      <c r="GEL58"/>
      <c r="GEM58" s="124"/>
      <c r="GEN58"/>
      <c r="GEO58" s="124"/>
      <c r="GEP58"/>
      <c r="GEQ58" s="124"/>
      <c r="GER58"/>
      <c r="GES58" s="124"/>
      <c r="GET58"/>
      <c r="GEU58" s="124"/>
      <c r="GEV58"/>
      <c r="GEW58" s="124"/>
      <c r="GEX58"/>
      <c r="GEY58" s="124"/>
      <c r="GEZ58"/>
      <c r="GFA58" s="124"/>
      <c r="GFB58"/>
      <c r="GFC58" s="124"/>
      <c r="GFD58"/>
      <c r="GFE58" s="124"/>
      <c r="GFF58"/>
      <c r="GFG58" s="124"/>
      <c r="GFH58"/>
      <c r="GFI58" s="124"/>
      <c r="GFJ58"/>
      <c r="GFK58" s="124"/>
      <c r="GFL58"/>
      <c r="GFM58" s="124"/>
      <c r="GFN58"/>
      <c r="GFO58" s="124"/>
      <c r="GFP58"/>
      <c r="GFQ58" s="124"/>
      <c r="GFR58"/>
      <c r="GFS58" s="124"/>
      <c r="GFT58"/>
      <c r="GFU58" s="124"/>
      <c r="GFV58"/>
      <c r="GFW58" s="124"/>
      <c r="GFX58"/>
      <c r="GFY58" s="124"/>
      <c r="GFZ58"/>
      <c r="GGA58" s="124"/>
      <c r="GGB58"/>
      <c r="GGC58" s="124"/>
      <c r="GGD58"/>
      <c r="GGE58" s="124"/>
      <c r="GGF58"/>
      <c r="GGG58" s="124"/>
      <c r="GGH58"/>
      <c r="GGI58" s="124"/>
      <c r="GGJ58"/>
      <c r="GGK58" s="124"/>
      <c r="GGL58"/>
      <c r="GGM58" s="124"/>
      <c r="GGN58"/>
      <c r="GGO58" s="124"/>
      <c r="GGP58"/>
      <c r="GGQ58" s="124"/>
      <c r="GGR58"/>
      <c r="GGS58" s="124"/>
      <c r="GGT58"/>
      <c r="GGU58" s="124"/>
      <c r="GGV58"/>
      <c r="GGW58" s="124"/>
      <c r="GGX58"/>
      <c r="GGY58" s="124"/>
      <c r="GGZ58"/>
      <c r="GHA58" s="124"/>
      <c r="GHB58"/>
      <c r="GHC58" s="124"/>
      <c r="GHD58"/>
      <c r="GHE58" s="124"/>
      <c r="GHF58"/>
      <c r="GHG58" s="124"/>
      <c r="GHH58"/>
      <c r="GHI58" s="124"/>
      <c r="GHJ58"/>
      <c r="GHK58" s="124"/>
      <c r="GHL58"/>
      <c r="GHM58" s="124"/>
      <c r="GHN58"/>
      <c r="GHO58" s="124"/>
      <c r="GHP58"/>
      <c r="GHQ58" s="124"/>
      <c r="GHR58"/>
      <c r="GHS58" s="124"/>
      <c r="GHT58"/>
      <c r="GHU58" s="124"/>
      <c r="GHV58"/>
      <c r="GHW58" s="124"/>
      <c r="GHX58"/>
      <c r="GHY58" s="124"/>
      <c r="GHZ58"/>
      <c r="GIA58" s="124"/>
      <c r="GIB58"/>
      <c r="GIC58" s="124"/>
      <c r="GID58"/>
      <c r="GIE58" s="124"/>
      <c r="GIF58"/>
      <c r="GIG58" s="124"/>
      <c r="GIH58"/>
      <c r="GII58" s="124"/>
      <c r="GIJ58"/>
      <c r="GIK58" s="124"/>
      <c r="GIL58"/>
      <c r="GIM58" s="124"/>
      <c r="GIN58"/>
      <c r="GIO58" s="124"/>
      <c r="GIP58"/>
      <c r="GIQ58" s="124"/>
      <c r="GIR58"/>
      <c r="GIS58" s="124"/>
      <c r="GIT58"/>
      <c r="GIU58" s="124"/>
      <c r="GIV58"/>
      <c r="GIW58" s="124"/>
      <c r="GIX58"/>
      <c r="GIY58" s="124"/>
      <c r="GIZ58"/>
      <c r="GJA58" s="124"/>
      <c r="GJB58"/>
      <c r="GJC58" s="124"/>
      <c r="GJD58"/>
      <c r="GJE58" s="124"/>
      <c r="GJF58"/>
      <c r="GJG58" s="124"/>
      <c r="GJH58"/>
      <c r="GJI58" s="124"/>
      <c r="GJJ58"/>
      <c r="GJK58" s="124"/>
      <c r="GJL58"/>
      <c r="GJM58" s="124"/>
      <c r="GJN58"/>
      <c r="GJO58" s="124"/>
      <c r="GJP58"/>
      <c r="GJQ58" s="124"/>
      <c r="GJR58"/>
      <c r="GJS58" s="124"/>
      <c r="GJT58"/>
      <c r="GJU58" s="124"/>
      <c r="GJV58"/>
      <c r="GJW58" s="124"/>
      <c r="GJX58"/>
      <c r="GJY58" s="124"/>
      <c r="GJZ58"/>
      <c r="GKA58" s="124"/>
      <c r="GKB58"/>
      <c r="GKC58" s="124"/>
      <c r="GKD58"/>
      <c r="GKE58" s="124"/>
      <c r="GKF58"/>
      <c r="GKG58" s="124"/>
      <c r="GKH58"/>
      <c r="GKI58" s="124"/>
      <c r="GKJ58"/>
      <c r="GKK58" s="124"/>
      <c r="GKL58"/>
      <c r="GKM58" s="124"/>
      <c r="GKN58"/>
      <c r="GKO58" s="124"/>
      <c r="GKP58"/>
      <c r="GKQ58" s="124"/>
      <c r="GKR58"/>
      <c r="GKS58" s="124"/>
      <c r="GKT58"/>
      <c r="GKU58" s="124"/>
      <c r="GKV58"/>
      <c r="GKW58" s="124"/>
      <c r="GKX58"/>
      <c r="GKY58" s="124"/>
      <c r="GKZ58"/>
      <c r="GLA58" s="124"/>
      <c r="GLB58"/>
      <c r="GLC58" s="124"/>
      <c r="GLD58"/>
      <c r="GLE58" s="124"/>
      <c r="GLF58"/>
      <c r="GLG58" s="124"/>
      <c r="GLH58"/>
      <c r="GLI58" s="124"/>
      <c r="GLJ58"/>
      <c r="GLK58" s="124"/>
      <c r="GLL58"/>
      <c r="GLM58" s="124"/>
      <c r="GLN58"/>
      <c r="GLO58" s="124"/>
      <c r="GLP58"/>
      <c r="GLQ58" s="124"/>
      <c r="GLR58"/>
      <c r="GLS58" s="124"/>
      <c r="GLT58"/>
      <c r="GLU58" s="124"/>
      <c r="GLV58"/>
      <c r="GLW58" s="124"/>
      <c r="GLX58"/>
      <c r="GLY58" s="124"/>
      <c r="GLZ58"/>
      <c r="GMA58" s="124"/>
      <c r="GMB58"/>
      <c r="GMC58" s="124"/>
      <c r="GMD58"/>
      <c r="GME58" s="124"/>
      <c r="GMF58"/>
      <c r="GMG58" s="124"/>
      <c r="GMH58"/>
      <c r="GMI58" s="124"/>
      <c r="GMJ58"/>
      <c r="GMK58" s="124"/>
      <c r="GML58"/>
      <c r="GMM58" s="124"/>
      <c r="GMN58"/>
      <c r="GMO58" s="124"/>
      <c r="GMP58"/>
      <c r="GMQ58" s="124"/>
      <c r="GMR58"/>
      <c r="GMS58" s="124"/>
      <c r="GMT58"/>
      <c r="GMU58" s="124"/>
      <c r="GMV58"/>
      <c r="GMW58" s="124"/>
      <c r="GMX58"/>
      <c r="GMY58" s="124"/>
      <c r="GMZ58"/>
      <c r="GNA58" s="124"/>
      <c r="GNB58"/>
      <c r="GNC58" s="124"/>
      <c r="GND58"/>
      <c r="GNE58" s="124"/>
      <c r="GNF58"/>
      <c r="GNG58" s="124"/>
      <c r="GNH58"/>
      <c r="GNI58" s="124"/>
      <c r="GNJ58"/>
      <c r="GNK58" s="124"/>
      <c r="GNL58"/>
      <c r="GNM58" s="124"/>
      <c r="GNN58"/>
      <c r="GNO58" s="124"/>
      <c r="GNP58"/>
      <c r="GNQ58" s="124"/>
      <c r="GNR58"/>
      <c r="GNS58" s="124"/>
      <c r="GNT58"/>
      <c r="GNU58" s="124"/>
      <c r="GNV58"/>
      <c r="GNW58" s="124"/>
      <c r="GNX58"/>
      <c r="GNY58" s="124"/>
      <c r="GNZ58"/>
      <c r="GOA58" s="124"/>
      <c r="GOB58"/>
      <c r="GOC58" s="124"/>
      <c r="GOD58"/>
      <c r="GOE58" s="124"/>
      <c r="GOF58"/>
      <c r="GOG58" s="124"/>
      <c r="GOH58"/>
      <c r="GOI58" s="124"/>
      <c r="GOJ58"/>
      <c r="GOK58" s="124"/>
      <c r="GOL58"/>
      <c r="GOM58" s="124"/>
      <c r="GON58"/>
      <c r="GOO58" s="124"/>
      <c r="GOP58"/>
      <c r="GOQ58" s="124"/>
      <c r="GOR58"/>
      <c r="GOS58" s="124"/>
      <c r="GOT58"/>
      <c r="GOU58" s="124"/>
      <c r="GOV58"/>
      <c r="GOW58" s="124"/>
      <c r="GOX58"/>
      <c r="GOY58" s="124"/>
      <c r="GOZ58"/>
      <c r="GPA58" s="124"/>
      <c r="GPB58"/>
      <c r="GPC58" s="124"/>
      <c r="GPD58"/>
      <c r="GPE58" s="124"/>
      <c r="GPF58"/>
      <c r="GPG58" s="124"/>
      <c r="GPH58"/>
      <c r="GPI58" s="124"/>
      <c r="GPJ58"/>
      <c r="GPK58" s="124"/>
      <c r="GPL58"/>
      <c r="GPM58" s="124"/>
      <c r="GPN58"/>
      <c r="GPO58" s="124"/>
      <c r="GPP58"/>
      <c r="GPQ58" s="124"/>
      <c r="GPR58"/>
      <c r="GPS58" s="124"/>
      <c r="GPT58"/>
      <c r="GPU58" s="124"/>
      <c r="GPV58"/>
      <c r="GPW58" s="124"/>
      <c r="GPX58"/>
      <c r="GPY58" s="124"/>
      <c r="GPZ58"/>
      <c r="GQA58" s="124"/>
      <c r="GQB58"/>
      <c r="GQC58" s="124"/>
      <c r="GQD58"/>
      <c r="GQE58" s="124"/>
      <c r="GQF58"/>
      <c r="GQG58" s="124"/>
      <c r="GQH58"/>
      <c r="GQI58" s="124"/>
      <c r="GQJ58"/>
      <c r="GQK58" s="124"/>
      <c r="GQL58"/>
      <c r="GQM58" s="124"/>
      <c r="GQN58"/>
      <c r="GQO58" s="124"/>
      <c r="GQP58"/>
      <c r="GQQ58" s="124"/>
      <c r="GQR58"/>
      <c r="GQS58" s="124"/>
      <c r="GQT58"/>
      <c r="GQU58" s="124"/>
      <c r="GQV58"/>
      <c r="GQW58" s="124"/>
      <c r="GQX58"/>
      <c r="GQY58" s="124"/>
      <c r="GQZ58"/>
      <c r="GRA58" s="124"/>
      <c r="GRB58"/>
      <c r="GRC58" s="124"/>
      <c r="GRD58"/>
      <c r="GRE58" s="124"/>
      <c r="GRF58"/>
      <c r="GRG58" s="124"/>
      <c r="GRH58"/>
      <c r="GRI58" s="124"/>
      <c r="GRJ58"/>
      <c r="GRK58" s="124"/>
      <c r="GRL58"/>
      <c r="GRM58" s="124"/>
      <c r="GRN58"/>
      <c r="GRO58" s="124"/>
      <c r="GRP58"/>
      <c r="GRQ58" s="124"/>
      <c r="GRR58"/>
      <c r="GRS58" s="124"/>
      <c r="GRT58"/>
      <c r="GRU58" s="124"/>
      <c r="GRV58"/>
      <c r="GRW58" s="124"/>
      <c r="GRX58"/>
      <c r="GRY58" s="124"/>
      <c r="GRZ58"/>
      <c r="GSA58" s="124"/>
      <c r="GSB58"/>
      <c r="GSC58" s="124"/>
      <c r="GSD58"/>
      <c r="GSE58" s="124"/>
      <c r="GSF58"/>
      <c r="GSG58" s="124"/>
      <c r="GSH58"/>
      <c r="GSI58" s="124"/>
      <c r="GSJ58"/>
      <c r="GSK58" s="124"/>
      <c r="GSL58"/>
      <c r="GSM58" s="124"/>
      <c r="GSN58"/>
      <c r="GSO58" s="124"/>
      <c r="GSP58"/>
      <c r="GSQ58" s="124"/>
      <c r="GSR58"/>
      <c r="GSS58" s="124"/>
      <c r="GST58"/>
      <c r="GSU58" s="124"/>
      <c r="GSV58"/>
      <c r="GSW58" s="124"/>
      <c r="GSX58"/>
      <c r="GSY58" s="124"/>
      <c r="GSZ58"/>
      <c r="GTA58" s="124"/>
      <c r="GTB58"/>
      <c r="GTC58" s="124"/>
      <c r="GTD58"/>
      <c r="GTE58" s="124"/>
      <c r="GTF58"/>
      <c r="GTG58" s="124"/>
      <c r="GTH58"/>
      <c r="GTI58" s="124"/>
      <c r="GTJ58"/>
      <c r="GTK58" s="124"/>
      <c r="GTL58"/>
      <c r="GTM58" s="124"/>
      <c r="GTN58"/>
      <c r="GTO58" s="124"/>
      <c r="GTP58"/>
      <c r="GTQ58" s="124"/>
      <c r="GTR58"/>
      <c r="GTS58" s="124"/>
      <c r="GTT58"/>
      <c r="GTU58" s="124"/>
      <c r="GTV58"/>
      <c r="GTW58" s="124"/>
      <c r="GTX58"/>
      <c r="GTY58" s="124"/>
      <c r="GTZ58"/>
      <c r="GUA58" s="124"/>
      <c r="GUB58"/>
      <c r="GUC58" s="124"/>
      <c r="GUD58"/>
      <c r="GUE58" s="124"/>
      <c r="GUF58"/>
      <c r="GUG58" s="124"/>
      <c r="GUH58"/>
      <c r="GUI58" s="124"/>
      <c r="GUJ58"/>
      <c r="GUK58" s="124"/>
      <c r="GUL58"/>
      <c r="GUM58" s="124"/>
      <c r="GUN58"/>
      <c r="GUO58" s="124"/>
      <c r="GUP58"/>
      <c r="GUQ58" s="124"/>
      <c r="GUR58"/>
      <c r="GUS58" s="124"/>
      <c r="GUT58"/>
      <c r="GUU58" s="124"/>
      <c r="GUV58"/>
      <c r="GUW58" s="124"/>
      <c r="GUX58"/>
      <c r="GUY58" s="124"/>
      <c r="GUZ58"/>
      <c r="GVA58" s="124"/>
      <c r="GVB58"/>
      <c r="GVC58" s="124"/>
      <c r="GVD58"/>
      <c r="GVE58" s="124"/>
      <c r="GVF58"/>
      <c r="GVG58" s="124"/>
      <c r="GVH58"/>
      <c r="GVI58" s="124"/>
      <c r="GVJ58"/>
      <c r="GVK58" s="124"/>
      <c r="GVL58"/>
      <c r="GVM58" s="124"/>
      <c r="GVN58"/>
      <c r="GVO58" s="124"/>
      <c r="GVP58"/>
      <c r="GVQ58" s="124"/>
      <c r="GVR58"/>
      <c r="GVS58" s="124"/>
      <c r="GVT58"/>
      <c r="GVU58" s="124"/>
      <c r="GVV58"/>
      <c r="GVW58" s="124"/>
      <c r="GVX58"/>
      <c r="GVY58" s="124"/>
      <c r="GVZ58"/>
      <c r="GWA58" s="124"/>
      <c r="GWB58"/>
      <c r="GWC58" s="124"/>
      <c r="GWD58"/>
      <c r="GWE58" s="124"/>
      <c r="GWF58"/>
      <c r="GWG58" s="124"/>
      <c r="GWH58"/>
      <c r="GWI58" s="124"/>
      <c r="GWJ58"/>
      <c r="GWK58" s="124"/>
      <c r="GWL58"/>
      <c r="GWM58" s="124"/>
      <c r="GWN58"/>
      <c r="GWO58" s="124"/>
      <c r="GWP58"/>
      <c r="GWQ58" s="124"/>
      <c r="GWR58"/>
      <c r="GWS58" s="124"/>
      <c r="GWT58"/>
      <c r="GWU58" s="124"/>
      <c r="GWV58"/>
      <c r="GWW58" s="124"/>
      <c r="GWX58"/>
      <c r="GWY58" s="124"/>
      <c r="GWZ58"/>
      <c r="GXA58" s="124"/>
      <c r="GXB58"/>
      <c r="GXC58" s="124"/>
      <c r="GXD58"/>
      <c r="GXE58" s="124"/>
      <c r="GXF58"/>
      <c r="GXG58" s="124"/>
      <c r="GXH58"/>
      <c r="GXI58" s="124"/>
      <c r="GXJ58"/>
      <c r="GXK58" s="124"/>
      <c r="GXL58"/>
      <c r="GXM58" s="124"/>
      <c r="GXN58"/>
      <c r="GXO58" s="124"/>
      <c r="GXP58"/>
      <c r="GXQ58" s="124"/>
      <c r="GXR58"/>
      <c r="GXS58" s="124"/>
      <c r="GXT58"/>
      <c r="GXU58" s="124"/>
      <c r="GXV58"/>
      <c r="GXW58" s="124"/>
      <c r="GXX58"/>
      <c r="GXY58" s="124"/>
      <c r="GXZ58"/>
      <c r="GYA58" s="124"/>
      <c r="GYB58"/>
      <c r="GYC58" s="124"/>
      <c r="GYD58"/>
      <c r="GYE58" s="124"/>
      <c r="GYF58"/>
      <c r="GYG58" s="124"/>
      <c r="GYH58"/>
      <c r="GYI58" s="124"/>
      <c r="GYJ58"/>
      <c r="GYK58" s="124"/>
      <c r="GYL58"/>
      <c r="GYM58" s="124"/>
      <c r="GYN58"/>
      <c r="GYO58" s="124"/>
      <c r="GYP58"/>
      <c r="GYQ58" s="124"/>
      <c r="GYR58"/>
      <c r="GYS58" s="124"/>
      <c r="GYT58"/>
      <c r="GYU58" s="124"/>
      <c r="GYV58"/>
      <c r="GYW58" s="124"/>
      <c r="GYX58"/>
      <c r="GYY58" s="124"/>
      <c r="GYZ58"/>
      <c r="GZA58" s="124"/>
      <c r="GZB58"/>
      <c r="GZC58" s="124"/>
      <c r="GZD58"/>
      <c r="GZE58" s="124"/>
      <c r="GZF58"/>
      <c r="GZG58" s="124"/>
      <c r="GZH58"/>
      <c r="GZI58" s="124"/>
      <c r="GZJ58"/>
      <c r="GZK58" s="124"/>
      <c r="GZL58"/>
      <c r="GZM58" s="124"/>
      <c r="GZN58"/>
      <c r="GZO58" s="124"/>
      <c r="GZP58"/>
      <c r="GZQ58" s="124"/>
      <c r="GZR58"/>
      <c r="GZS58" s="124"/>
      <c r="GZT58"/>
      <c r="GZU58" s="124"/>
      <c r="GZV58"/>
      <c r="GZW58" s="124"/>
      <c r="GZX58"/>
      <c r="GZY58" s="124"/>
      <c r="GZZ58"/>
      <c r="HAA58" s="124"/>
      <c r="HAB58"/>
      <c r="HAC58" s="124"/>
      <c r="HAD58"/>
      <c r="HAE58" s="124"/>
      <c r="HAF58"/>
      <c r="HAG58" s="124"/>
      <c r="HAH58"/>
      <c r="HAI58" s="124"/>
      <c r="HAJ58"/>
      <c r="HAK58" s="124"/>
      <c r="HAL58"/>
      <c r="HAM58" s="124"/>
      <c r="HAN58"/>
      <c r="HAO58" s="124"/>
      <c r="HAP58"/>
      <c r="HAQ58" s="124"/>
      <c r="HAR58"/>
      <c r="HAS58" s="124"/>
      <c r="HAT58"/>
      <c r="HAU58" s="124"/>
      <c r="HAV58"/>
      <c r="HAW58" s="124"/>
      <c r="HAX58"/>
      <c r="HAY58" s="124"/>
      <c r="HAZ58"/>
      <c r="HBA58" s="124"/>
      <c r="HBB58"/>
      <c r="HBC58" s="124"/>
      <c r="HBD58"/>
      <c r="HBE58" s="124"/>
      <c r="HBF58"/>
      <c r="HBG58" s="124"/>
      <c r="HBH58"/>
      <c r="HBI58" s="124"/>
      <c r="HBJ58"/>
      <c r="HBK58" s="124"/>
      <c r="HBL58"/>
      <c r="HBM58" s="124"/>
      <c r="HBN58"/>
      <c r="HBO58" s="124"/>
      <c r="HBP58"/>
      <c r="HBQ58" s="124"/>
      <c r="HBR58"/>
      <c r="HBS58" s="124"/>
      <c r="HBT58"/>
      <c r="HBU58" s="124"/>
      <c r="HBV58"/>
      <c r="HBW58" s="124"/>
      <c r="HBX58"/>
      <c r="HBY58" s="124"/>
      <c r="HBZ58"/>
      <c r="HCA58" s="124"/>
      <c r="HCB58"/>
      <c r="HCC58" s="124"/>
      <c r="HCD58"/>
      <c r="HCE58" s="124"/>
      <c r="HCF58"/>
      <c r="HCG58" s="124"/>
      <c r="HCH58"/>
      <c r="HCI58" s="124"/>
      <c r="HCJ58"/>
      <c r="HCK58" s="124"/>
      <c r="HCL58"/>
      <c r="HCM58" s="124"/>
      <c r="HCN58"/>
      <c r="HCO58" s="124"/>
      <c r="HCP58"/>
      <c r="HCQ58" s="124"/>
      <c r="HCR58"/>
      <c r="HCS58" s="124"/>
      <c r="HCT58"/>
      <c r="HCU58" s="124"/>
      <c r="HCV58"/>
      <c r="HCW58" s="124"/>
      <c r="HCX58"/>
      <c r="HCY58" s="124"/>
      <c r="HCZ58"/>
      <c r="HDA58" s="124"/>
      <c r="HDB58"/>
      <c r="HDC58" s="124"/>
      <c r="HDD58"/>
      <c r="HDE58" s="124"/>
      <c r="HDF58"/>
      <c r="HDG58" s="124"/>
      <c r="HDH58"/>
      <c r="HDI58" s="124"/>
      <c r="HDJ58"/>
      <c r="HDK58" s="124"/>
      <c r="HDL58"/>
      <c r="HDM58" s="124"/>
      <c r="HDN58"/>
      <c r="HDO58" s="124"/>
      <c r="HDP58"/>
      <c r="HDQ58" s="124"/>
      <c r="HDR58"/>
      <c r="HDS58" s="124"/>
      <c r="HDT58"/>
      <c r="HDU58" s="124"/>
      <c r="HDV58"/>
      <c r="HDW58" s="124"/>
      <c r="HDX58"/>
      <c r="HDY58" s="124"/>
      <c r="HDZ58"/>
      <c r="HEA58" s="124"/>
      <c r="HEB58"/>
      <c r="HEC58" s="124"/>
      <c r="HED58"/>
      <c r="HEE58" s="124"/>
      <c r="HEF58"/>
      <c r="HEG58" s="124"/>
      <c r="HEH58"/>
      <c r="HEI58" s="124"/>
      <c r="HEJ58"/>
      <c r="HEK58" s="124"/>
      <c r="HEL58"/>
      <c r="HEM58" s="124"/>
      <c r="HEN58"/>
      <c r="HEO58" s="124"/>
      <c r="HEP58"/>
      <c r="HEQ58" s="124"/>
      <c r="HER58"/>
      <c r="HES58" s="124"/>
      <c r="HET58"/>
      <c r="HEU58" s="124"/>
      <c r="HEV58"/>
      <c r="HEW58" s="124"/>
      <c r="HEX58"/>
      <c r="HEY58" s="124"/>
      <c r="HEZ58"/>
      <c r="HFA58" s="124"/>
      <c r="HFB58"/>
      <c r="HFC58" s="124"/>
      <c r="HFD58"/>
      <c r="HFE58" s="124"/>
      <c r="HFF58"/>
      <c r="HFG58" s="124"/>
      <c r="HFH58"/>
      <c r="HFI58" s="124"/>
      <c r="HFJ58"/>
      <c r="HFK58" s="124"/>
      <c r="HFL58"/>
      <c r="HFM58" s="124"/>
      <c r="HFN58"/>
      <c r="HFO58" s="124"/>
      <c r="HFP58"/>
      <c r="HFQ58" s="124"/>
      <c r="HFR58"/>
      <c r="HFS58" s="124"/>
      <c r="HFT58"/>
      <c r="HFU58" s="124"/>
      <c r="HFV58"/>
      <c r="HFW58" s="124"/>
      <c r="HFX58"/>
      <c r="HFY58" s="124"/>
      <c r="HFZ58"/>
      <c r="HGA58" s="124"/>
      <c r="HGB58"/>
      <c r="HGC58" s="124"/>
      <c r="HGD58"/>
      <c r="HGE58" s="124"/>
      <c r="HGF58"/>
      <c r="HGG58" s="124"/>
      <c r="HGH58"/>
      <c r="HGI58" s="124"/>
      <c r="HGJ58"/>
      <c r="HGK58" s="124"/>
      <c r="HGL58"/>
      <c r="HGM58" s="124"/>
      <c r="HGN58"/>
      <c r="HGO58" s="124"/>
      <c r="HGP58"/>
      <c r="HGQ58" s="124"/>
      <c r="HGR58"/>
      <c r="HGS58" s="124"/>
      <c r="HGT58"/>
      <c r="HGU58" s="124"/>
      <c r="HGV58"/>
      <c r="HGW58" s="124"/>
      <c r="HGX58"/>
      <c r="HGY58" s="124"/>
      <c r="HGZ58"/>
      <c r="HHA58" s="124"/>
      <c r="HHB58"/>
      <c r="HHC58" s="124"/>
      <c r="HHD58"/>
      <c r="HHE58" s="124"/>
      <c r="HHF58"/>
      <c r="HHG58" s="124"/>
      <c r="HHH58"/>
      <c r="HHI58" s="124"/>
      <c r="HHJ58"/>
      <c r="HHK58" s="124"/>
      <c r="HHL58"/>
      <c r="HHM58" s="124"/>
      <c r="HHN58"/>
      <c r="HHO58" s="124"/>
      <c r="HHP58"/>
      <c r="HHQ58" s="124"/>
      <c r="HHR58"/>
      <c r="HHS58" s="124"/>
      <c r="HHT58"/>
      <c r="HHU58" s="124"/>
      <c r="HHV58"/>
      <c r="HHW58" s="124"/>
      <c r="HHX58"/>
      <c r="HHY58" s="124"/>
      <c r="HHZ58"/>
      <c r="HIA58" s="124"/>
      <c r="HIB58"/>
      <c r="HIC58" s="124"/>
      <c r="HID58"/>
      <c r="HIE58" s="124"/>
      <c r="HIF58"/>
      <c r="HIG58" s="124"/>
      <c r="HIH58"/>
      <c r="HII58" s="124"/>
      <c r="HIJ58"/>
      <c r="HIK58" s="124"/>
      <c r="HIL58"/>
      <c r="HIM58" s="124"/>
      <c r="HIN58"/>
      <c r="HIO58" s="124"/>
      <c r="HIP58"/>
      <c r="HIQ58" s="124"/>
      <c r="HIR58"/>
      <c r="HIS58" s="124"/>
      <c r="HIT58"/>
      <c r="HIU58" s="124"/>
      <c r="HIV58"/>
      <c r="HIW58" s="124"/>
      <c r="HIX58"/>
      <c r="HIY58" s="124"/>
      <c r="HIZ58"/>
      <c r="HJA58" s="124"/>
      <c r="HJB58"/>
      <c r="HJC58" s="124"/>
      <c r="HJD58"/>
      <c r="HJE58" s="124"/>
      <c r="HJF58"/>
      <c r="HJG58" s="124"/>
      <c r="HJH58"/>
      <c r="HJI58" s="124"/>
      <c r="HJJ58"/>
      <c r="HJK58" s="124"/>
      <c r="HJL58"/>
      <c r="HJM58" s="124"/>
      <c r="HJN58"/>
      <c r="HJO58" s="124"/>
      <c r="HJP58"/>
      <c r="HJQ58" s="124"/>
      <c r="HJR58"/>
      <c r="HJS58" s="124"/>
      <c r="HJT58"/>
      <c r="HJU58" s="124"/>
      <c r="HJV58"/>
      <c r="HJW58" s="124"/>
      <c r="HJX58"/>
      <c r="HJY58" s="124"/>
      <c r="HJZ58"/>
      <c r="HKA58" s="124"/>
      <c r="HKB58"/>
      <c r="HKC58" s="124"/>
      <c r="HKD58"/>
      <c r="HKE58" s="124"/>
      <c r="HKF58"/>
      <c r="HKG58" s="124"/>
      <c r="HKH58"/>
      <c r="HKI58" s="124"/>
      <c r="HKJ58"/>
      <c r="HKK58" s="124"/>
      <c r="HKL58"/>
      <c r="HKM58" s="124"/>
      <c r="HKN58"/>
      <c r="HKO58" s="124"/>
      <c r="HKP58"/>
      <c r="HKQ58" s="124"/>
      <c r="HKR58"/>
      <c r="HKS58" s="124"/>
      <c r="HKT58"/>
      <c r="HKU58" s="124"/>
      <c r="HKV58"/>
      <c r="HKW58" s="124"/>
      <c r="HKX58"/>
      <c r="HKY58" s="124"/>
      <c r="HKZ58"/>
      <c r="HLA58" s="124"/>
      <c r="HLB58"/>
      <c r="HLC58" s="124"/>
      <c r="HLD58"/>
      <c r="HLE58" s="124"/>
      <c r="HLF58"/>
      <c r="HLG58" s="124"/>
      <c r="HLH58"/>
      <c r="HLI58" s="124"/>
      <c r="HLJ58"/>
      <c r="HLK58" s="124"/>
      <c r="HLL58"/>
      <c r="HLM58" s="124"/>
      <c r="HLN58"/>
      <c r="HLO58" s="124"/>
      <c r="HLP58"/>
      <c r="HLQ58" s="124"/>
      <c r="HLR58"/>
      <c r="HLS58" s="124"/>
      <c r="HLT58"/>
      <c r="HLU58" s="124"/>
      <c r="HLV58"/>
      <c r="HLW58" s="124"/>
      <c r="HLX58"/>
      <c r="HLY58" s="124"/>
      <c r="HLZ58"/>
      <c r="HMA58" s="124"/>
      <c r="HMB58"/>
      <c r="HMC58" s="124"/>
      <c r="HMD58"/>
      <c r="HME58" s="124"/>
      <c r="HMF58"/>
      <c r="HMG58" s="124"/>
      <c r="HMH58"/>
      <c r="HMI58" s="124"/>
      <c r="HMJ58"/>
      <c r="HMK58" s="124"/>
      <c r="HML58"/>
      <c r="HMM58" s="124"/>
      <c r="HMN58"/>
      <c r="HMO58" s="124"/>
      <c r="HMP58"/>
      <c r="HMQ58" s="124"/>
      <c r="HMR58"/>
      <c r="HMS58" s="124"/>
      <c r="HMT58"/>
      <c r="HMU58" s="124"/>
      <c r="HMV58"/>
      <c r="HMW58" s="124"/>
      <c r="HMX58"/>
      <c r="HMY58" s="124"/>
      <c r="HMZ58"/>
      <c r="HNA58" s="124"/>
      <c r="HNB58"/>
      <c r="HNC58" s="124"/>
      <c r="HND58"/>
      <c r="HNE58" s="124"/>
      <c r="HNF58"/>
      <c r="HNG58" s="124"/>
      <c r="HNH58"/>
      <c r="HNI58" s="124"/>
      <c r="HNJ58"/>
      <c r="HNK58" s="124"/>
      <c r="HNL58"/>
      <c r="HNM58" s="124"/>
      <c r="HNN58"/>
      <c r="HNO58" s="124"/>
      <c r="HNP58"/>
      <c r="HNQ58" s="124"/>
      <c r="HNR58"/>
      <c r="HNS58" s="124"/>
      <c r="HNT58"/>
      <c r="HNU58" s="124"/>
      <c r="HNV58"/>
      <c r="HNW58" s="124"/>
      <c r="HNX58"/>
      <c r="HNY58" s="124"/>
      <c r="HNZ58"/>
      <c r="HOA58" s="124"/>
      <c r="HOB58"/>
      <c r="HOC58" s="124"/>
      <c r="HOD58"/>
      <c r="HOE58" s="124"/>
      <c r="HOF58"/>
      <c r="HOG58" s="124"/>
      <c r="HOH58"/>
      <c r="HOI58" s="124"/>
      <c r="HOJ58"/>
      <c r="HOK58" s="124"/>
      <c r="HOL58"/>
      <c r="HOM58" s="124"/>
      <c r="HON58"/>
      <c r="HOO58" s="124"/>
      <c r="HOP58"/>
      <c r="HOQ58" s="124"/>
      <c r="HOR58"/>
      <c r="HOS58" s="124"/>
      <c r="HOT58"/>
      <c r="HOU58" s="124"/>
      <c r="HOV58"/>
      <c r="HOW58" s="124"/>
      <c r="HOX58"/>
      <c r="HOY58" s="124"/>
      <c r="HOZ58"/>
      <c r="HPA58" s="124"/>
      <c r="HPB58"/>
      <c r="HPC58" s="124"/>
      <c r="HPD58"/>
      <c r="HPE58" s="124"/>
      <c r="HPF58"/>
      <c r="HPG58" s="124"/>
      <c r="HPH58"/>
      <c r="HPI58" s="124"/>
      <c r="HPJ58"/>
      <c r="HPK58" s="124"/>
      <c r="HPL58"/>
      <c r="HPM58" s="124"/>
      <c r="HPN58"/>
      <c r="HPO58" s="124"/>
      <c r="HPP58"/>
      <c r="HPQ58" s="124"/>
      <c r="HPR58"/>
      <c r="HPS58" s="124"/>
      <c r="HPT58"/>
      <c r="HPU58" s="124"/>
      <c r="HPV58"/>
      <c r="HPW58" s="124"/>
      <c r="HPX58"/>
      <c r="HPY58" s="124"/>
      <c r="HPZ58"/>
      <c r="HQA58" s="124"/>
      <c r="HQB58"/>
      <c r="HQC58" s="124"/>
      <c r="HQD58"/>
      <c r="HQE58" s="124"/>
      <c r="HQF58"/>
      <c r="HQG58" s="124"/>
      <c r="HQH58"/>
      <c r="HQI58" s="124"/>
      <c r="HQJ58"/>
      <c r="HQK58" s="124"/>
      <c r="HQL58"/>
      <c r="HQM58" s="124"/>
      <c r="HQN58"/>
      <c r="HQO58" s="124"/>
      <c r="HQP58"/>
      <c r="HQQ58" s="124"/>
      <c r="HQR58"/>
      <c r="HQS58" s="124"/>
      <c r="HQT58"/>
      <c r="HQU58" s="124"/>
      <c r="HQV58"/>
      <c r="HQW58" s="124"/>
      <c r="HQX58"/>
      <c r="HQY58" s="124"/>
      <c r="HQZ58"/>
      <c r="HRA58" s="124"/>
      <c r="HRB58"/>
      <c r="HRC58" s="124"/>
      <c r="HRD58"/>
      <c r="HRE58" s="124"/>
      <c r="HRF58"/>
      <c r="HRG58" s="124"/>
      <c r="HRH58"/>
      <c r="HRI58" s="124"/>
      <c r="HRJ58"/>
      <c r="HRK58" s="124"/>
      <c r="HRL58"/>
      <c r="HRM58" s="124"/>
      <c r="HRN58"/>
      <c r="HRO58" s="124"/>
      <c r="HRP58"/>
      <c r="HRQ58" s="124"/>
      <c r="HRR58"/>
      <c r="HRS58" s="124"/>
      <c r="HRT58"/>
      <c r="HRU58" s="124"/>
      <c r="HRV58"/>
      <c r="HRW58" s="124"/>
      <c r="HRX58"/>
      <c r="HRY58" s="124"/>
      <c r="HRZ58"/>
      <c r="HSA58" s="124"/>
      <c r="HSB58"/>
      <c r="HSC58" s="124"/>
      <c r="HSD58"/>
      <c r="HSE58" s="124"/>
      <c r="HSF58"/>
      <c r="HSG58" s="124"/>
      <c r="HSH58"/>
      <c r="HSI58" s="124"/>
      <c r="HSJ58"/>
      <c r="HSK58" s="124"/>
      <c r="HSL58"/>
      <c r="HSM58" s="124"/>
      <c r="HSN58"/>
      <c r="HSO58" s="124"/>
      <c r="HSP58"/>
      <c r="HSQ58" s="124"/>
      <c r="HSR58"/>
      <c r="HSS58" s="124"/>
      <c r="HST58"/>
      <c r="HSU58" s="124"/>
      <c r="HSV58"/>
      <c r="HSW58" s="124"/>
      <c r="HSX58"/>
      <c r="HSY58" s="124"/>
      <c r="HSZ58"/>
      <c r="HTA58" s="124"/>
      <c r="HTB58"/>
      <c r="HTC58" s="124"/>
      <c r="HTD58"/>
      <c r="HTE58" s="124"/>
      <c r="HTF58"/>
      <c r="HTG58" s="124"/>
      <c r="HTH58"/>
      <c r="HTI58" s="124"/>
      <c r="HTJ58"/>
      <c r="HTK58" s="124"/>
      <c r="HTL58"/>
      <c r="HTM58" s="124"/>
      <c r="HTN58"/>
      <c r="HTO58" s="124"/>
      <c r="HTP58"/>
      <c r="HTQ58" s="124"/>
      <c r="HTR58"/>
      <c r="HTS58" s="124"/>
      <c r="HTT58"/>
      <c r="HTU58" s="124"/>
      <c r="HTV58"/>
      <c r="HTW58" s="124"/>
      <c r="HTX58"/>
      <c r="HTY58" s="124"/>
      <c r="HTZ58"/>
      <c r="HUA58" s="124"/>
      <c r="HUB58"/>
      <c r="HUC58" s="124"/>
      <c r="HUD58"/>
      <c r="HUE58" s="124"/>
      <c r="HUF58"/>
      <c r="HUG58" s="124"/>
      <c r="HUH58"/>
      <c r="HUI58" s="124"/>
      <c r="HUJ58"/>
      <c r="HUK58" s="124"/>
      <c r="HUL58"/>
      <c r="HUM58" s="124"/>
      <c r="HUN58"/>
      <c r="HUO58" s="124"/>
      <c r="HUP58"/>
      <c r="HUQ58" s="124"/>
      <c r="HUR58"/>
      <c r="HUS58" s="124"/>
      <c r="HUT58"/>
      <c r="HUU58" s="124"/>
      <c r="HUV58"/>
      <c r="HUW58" s="124"/>
      <c r="HUX58"/>
      <c r="HUY58" s="124"/>
      <c r="HUZ58"/>
      <c r="HVA58" s="124"/>
      <c r="HVB58"/>
      <c r="HVC58" s="124"/>
      <c r="HVD58"/>
      <c r="HVE58" s="124"/>
      <c r="HVF58"/>
      <c r="HVG58" s="124"/>
      <c r="HVH58"/>
      <c r="HVI58" s="124"/>
      <c r="HVJ58"/>
      <c r="HVK58" s="124"/>
      <c r="HVL58"/>
      <c r="HVM58" s="124"/>
      <c r="HVN58"/>
      <c r="HVO58" s="124"/>
      <c r="HVP58"/>
      <c r="HVQ58" s="124"/>
      <c r="HVR58"/>
      <c r="HVS58" s="124"/>
      <c r="HVT58"/>
      <c r="HVU58" s="124"/>
      <c r="HVV58"/>
      <c r="HVW58" s="124"/>
      <c r="HVX58"/>
      <c r="HVY58" s="124"/>
      <c r="HVZ58"/>
      <c r="HWA58" s="124"/>
      <c r="HWB58"/>
      <c r="HWC58" s="124"/>
      <c r="HWD58"/>
      <c r="HWE58" s="124"/>
      <c r="HWF58"/>
      <c r="HWG58" s="124"/>
      <c r="HWH58"/>
      <c r="HWI58" s="124"/>
      <c r="HWJ58"/>
      <c r="HWK58" s="124"/>
      <c r="HWL58"/>
      <c r="HWM58" s="124"/>
      <c r="HWN58"/>
      <c r="HWO58" s="124"/>
      <c r="HWP58"/>
      <c r="HWQ58" s="124"/>
      <c r="HWR58"/>
      <c r="HWS58" s="124"/>
      <c r="HWT58"/>
      <c r="HWU58" s="124"/>
      <c r="HWV58"/>
      <c r="HWW58" s="124"/>
      <c r="HWX58"/>
      <c r="HWY58" s="124"/>
      <c r="HWZ58"/>
      <c r="HXA58" s="124"/>
      <c r="HXB58"/>
      <c r="HXC58" s="124"/>
      <c r="HXD58"/>
      <c r="HXE58" s="124"/>
      <c r="HXF58"/>
      <c r="HXG58" s="124"/>
      <c r="HXH58"/>
      <c r="HXI58" s="124"/>
      <c r="HXJ58"/>
      <c r="HXK58" s="124"/>
      <c r="HXL58"/>
      <c r="HXM58" s="124"/>
      <c r="HXN58"/>
      <c r="HXO58" s="124"/>
      <c r="HXP58"/>
      <c r="HXQ58" s="124"/>
      <c r="HXR58"/>
      <c r="HXS58" s="124"/>
      <c r="HXT58"/>
      <c r="HXU58" s="124"/>
      <c r="HXV58"/>
      <c r="HXW58" s="124"/>
      <c r="HXX58"/>
      <c r="HXY58" s="124"/>
      <c r="HXZ58"/>
      <c r="HYA58" s="124"/>
      <c r="HYB58"/>
      <c r="HYC58" s="124"/>
      <c r="HYD58"/>
      <c r="HYE58" s="124"/>
      <c r="HYF58"/>
      <c r="HYG58" s="124"/>
      <c r="HYH58"/>
      <c r="HYI58" s="124"/>
      <c r="HYJ58"/>
      <c r="HYK58" s="124"/>
      <c r="HYL58"/>
      <c r="HYM58" s="124"/>
      <c r="HYN58"/>
      <c r="HYO58" s="124"/>
      <c r="HYP58"/>
      <c r="HYQ58" s="124"/>
      <c r="HYR58"/>
      <c r="HYS58" s="124"/>
      <c r="HYT58"/>
      <c r="HYU58" s="124"/>
      <c r="HYV58"/>
      <c r="HYW58" s="124"/>
      <c r="HYX58"/>
      <c r="HYY58" s="124"/>
      <c r="HYZ58"/>
      <c r="HZA58" s="124"/>
      <c r="HZB58"/>
      <c r="HZC58" s="124"/>
      <c r="HZD58"/>
      <c r="HZE58" s="124"/>
      <c r="HZF58"/>
      <c r="HZG58" s="124"/>
      <c r="HZH58"/>
      <c r="HZI58" s="124"/>
      <c r="HZJ58"/>
      <c r="HZK58" s="124"/>
      <c r="HZL58"/>
      <c r="HZM58" s="124"/>
      <c r="HZN58"/>
      <c r="HZO58" s="124"/>
      <c r="HZP58"/>
      <c r="HZQ58" s="124"/>
      <c r="HZR58"/>
      <c r="HZS58" s="124"/>
      <c r="HZT58"/>
      <c r="HZU58" s="124"/>
      <c r="HZV58"/>
      <c r="HZW58" s="124"/>
      <c r="HZX58"/>
      <c r="HZY58" s="124"/>
      <c r="HZZ58"/>
      <c r="IAA58" s="124"/>
      <c r="IAB58"/>
      <c r="IAC58" s="124"/>
      <c r="IAD58"/>
      <c r="IAE58" s="124"/>
      <c r="IAF58"/>
      <c r="IAG58" s="124"/>
      <c r="IAH58"/>
      <c r="IAI58" s="124"/>
      <c r="IAJ58"/>
      <c r="IAK58" s="124"/>
      <c r="IAL58"/>
      <c r="IAM58" s="124"/>
      <c r="IAN58"/>
      <c r="IAO58" s="124"/>
      <c r="IAP58"/>
      <c r="IAQ58" s="124"/>
      <c r="IAR58"/>
      <c r="IAS58" s="124"/>
      <c r="IAT58"/>
      <c r="IAU58" s="124"/>
      <c r="IAV58"/>
      <c r="IAW58" s="124"/>
      <c r="IAX58"/>
      <c r="IAY58" s="124"/>
      <c r="IAZ58"/>
      <c r="IBA58" s="124"/>
      <c r="IBB58"/>
      <c r="IBC58" s="124"/>
      <c r="IBD58"/>
      <c r="IBE58" s="124"/>
      <c r="IBF58"/>
      <c r="IBG58" s="124"/>
      <c r="IBH58"/>
      <c r="IBI58" s="124"/>
      <c r="IBJ58"/>
      <c r="IBK58" s="124"/>
      <c r="IBL58"/>
      <c r="IBM58" s="124"/>
      <c r="IBN58"/>
      <c r="IBO58" s="124"/>
      <c r="IBP58"/>
      <c r="IBQ58" s="124"/>
      <c r="IBR58"/>
      <c r="IBS58" s="124"/>
      <c r="IBT58"/>
      <c r="IBU58" s="124"/>
      <c r="IBV58"/>
      <c r="IBW58" s="124"/>
      <c r="IBX58"/>
      <c r="IBY58" s="124"/>
      <c r="IBZ58"/>
      <c r="ICA58" s="124"/>
      <c r="ICB58"/>
      <c r="ICC58" s="124"/>
      <c r="ICD58"/>
      <c r="ICE58" s="124"/>
      <c r="ICF58"/>
      <c r="ICG58" s="124"/>
      <c r="ICH58"/>
      <c r="ICI58" s="124"/>
      <c r="ICJ58"/>
      <c r="ICK58" s="124"/>
      <c r="ICL58"/>
      <c r="ICM58" s="124"/>
      <c r="ICN58"/>
      <c r="ICO58" s="124"/>
      <c r="ICP58"/>
      <c r="ICQ58" s="124"/>
      <c r="ICR58"/>
      <c r="ICS58" s="124"/>
      <c r="ICT58"/>
      <c r="ICU58" s="124"/>
      <c r="ICV58"/>
      <c r="ICW58" s="124"/>
      <c r="ICX58"/>
      <c r="ICY58" s="124"/>
      <c r="ICZ58"/>
      <c r="IDA58" s="124"/>
      <c r="IDB58"/>
      <c r="IDC58" s="124"/>
      <c r="IDD58"/>
      <c r="IDE58" s="124"/>
      <c r="IDF58"/>
      <c r="IDG58" s="124"/>
      <c r="IDH58"/>
      <c r="IDI58" s="124"/>
      <c r="IDJ58"/>
      <c r="IDK58" s="124"/>
      <c r="IDL58"/>
      <c r="IDM58" s="124"/>
      <c r="IDN58"/>
      <c r="IDO58" s="124"/>
      <c r="IDP58"/>
      <c r="IDQ58" s="124"/>
      <c r="IDR58"/>
      <c r="IDS58" s="124"/>
      <c r="IDT58"/>
      <c r="IDU58" s="124"/>
      <c r="IDV58"/>
      <c r="IDW58" s="124"/>
      <c r="IDX58"/>
      <c r="IDY58" s="124"/>
      <c r="IDZ58"/>
      <c r="IEA58" s="124"/>
      <c r="IEB58"/>
      <c r="IEC58" s="124"/>
      <c r="IED58"/>
      <c r="IEE58" s="124"/>
      <c r="IEF58"/>
      <c r="IEG58" s="124"/>
      <c r="IEH58"/>
      <c r="IEI58" s="124"/>
      <c r="IEJ58"/>
      <c r="IEK58" s="124"/>
      <c r="IEL58"/>
      <c r="IEM58" s="124"/>
      <c r="IEN58"/>
      <c r="IEO58" s="124"/>
      <c r="IEP58"/>
      <c r="IEQ58" s="124"/>
      <c r="IER58"/>
      <c r="IES58" s="124"/>
      <c r="IET58"/>
      <c r="IEU58" s="124"/>
      <c r="IEV58"/>
      <c r="IEW58" s="124"/>
      <c r="IEX58"/>
      <c r="IEY58" s="124"/>
      <c r="IEZ58"/>
      <c r="IFA58" s="124"/>
      <c r="IFB58"/>
      <c r="IFC58" s="124"/>
      <c r="IFD58"/>
      <c r="IFE58" s="124"/>
      <c r="IFF58"/>
      <c r="IFG58" s="124"/>
      <c r="IFH58"/>
      <c r="IFI58" s="124"/>
      <c r="IFJ58"/>
      <c r="IFK58" s="124"/>
      <c r="IFL58"/>
      <c r="IFM58" s="124"/>
      <c r="IFN58"/>
      <c r="IFO58" s="124"/>
      <c r="IFP58"/>
      <c r="IFQ58" s="124"/>
      <c r="IFR58"/>
      <c r="IFS58" s="124"/>
      <c r="IFT58"/>
      <c r="IFU58" s="124"/>
      <c r="IFV58"/>
      <c r="IFW58" s="124"/>
      <c r="IFX58"/>
      <c r="IFY58" s="124"/>
      <c r="IFZ58"/>
      <c r="IGA58" s="124"/>
      <c r="IGB58"/>
      <c r="IGC58" s="124"/>
      <c r="IGD58"/>
      <c r="IGE58" s="124"/>
      <c r="IGF58"/>
      <c r="IGG58" s="124"/>
      <c r="IGH58"/>
      <c r="IGI58" s="124"/>
      <c r="IGJ58"/>
      <c r="IGK58" s="124"/>
      <c r="IGL58"/>
      <c r="IGM58" s="124"/>
      <c r="IGN58"/>
      <c r="IGO58" s="124"/>
      <c r="IGP58"/>
      <c r="IGQ58" s="124"/>
      <c r="IGR58"/>
      <c r="IGS58" s="124"/>
      <c r="IGT58"/>
      <c r="IGU58" s="124"/>
      <c r="IGV58"/>
      <c r="IGW58" s="124"/>
      <c r="IGX58"/>
      <c r="IGY58" s="124"/>
      <c r="IGZ58"/>
      <c r="IHA58" s="124"/>
      <c r="IHB58"/>
      <c r="IHC58" s="124"/>
      <c r="IHD58"/>
      <c r="IHE58" s="124"/>
      <c r="IHF58"/>
      <c r="IHG58" s="124"/>
      <c r="IHH58"/>
      <c r="IHI58" s="124"/>
      <c r="IHJ58"/>
      <c r="IHK58" s="124"/>
      <c r="IHL58"/>
      <c r="IHM58" s="124"/>
      <c r="IHN58"/>
      <c r="IHO58" s="124"/>
      <c r="IHP58"/>
      <c r="IHQ58" s="124"/>
      <c r="IHR58"/>
      <c r="IHS58" s="124"/>
      <c r="IHT58"/>
      <c r="IHU58" s="124"/>
      <c r="IHV58"/>
      <c r="IHW58" s="124"/>
      <c r="IHX58"/>
      <c r="IHY58" s="124"/>
      <c r="IHZ58"/>
      <c r="IIA58" s="124"/>
      <c r="IIB58"/>
      <c r="IIC58" s="124"/>
      <c r="IID58"/>
      <c r="IIE58" s="124"/>
      <c r="IIF58"/>
      <c r="IIG58" s="124"/>
      <c r="IIH58"/>
      <c r="III58" s="124"/>
      <c r="IIJ58"/>
      <c r="IIK58" s="124"/>
      <c r="IIL58"/>
      <c r="IIM58" s="124"/>
      <c r="IIN58"/>
      <c r="IIO58" s="124"/>
      <c r="IIP58"/>
      <c r="IIQ58" s="124"/>
      <c r="IIR58"/>
      <c r="IIS58" s="124"/>
      <c r="IIT58"/>
      <c r="IIU58" s="124"/>
      <c r="IIV58"/>
      <c r="IIW58" s="124"/>
      <c r="IIX58"/>
      <c r="IIY58" s="124"/>
      <c r="IIZ58"/>
      <c r="IJA58" s="124"/>
      <c r="IJB58"/>
      <c r="IJC58" s="124"/>
      <c r="IJD58"/>
      <c r="IJE58" s="124"/>
      <c r="IJF58"/>
      <c r="IJG58" s="124"/>
      <c r="IJH58"/>
      <c r="IJI58" s="124"/>
      <c r="IJJ58"/>
      <c r="IJK58" s="124"/>
      <c r="IJL58"/>
      <c r="IJM58" s="124"/>
      <c r="IJN58"/>
      <c r="IJO58" s="124"/>
      <c r="IJP58"/>
      <c r="IJQ58" s="124"/>
      <c r="IJR58"/>
      <c r="IJS58" s="124"/>
      <c r="IJT58"/>
      <c r="IJU58" s="124"/>
      <c r="IJV58"/>
      <c r="IJW58" s="124"/>
      <c r="IJX58"/>
      <c r="IJY58" s="124"/>
      <c r="IJZ58"/>
      <c r="IKA58" s="124"/>
      <c r="IKB58"/>
      <c r="IKC58" s="124"/>
      <c r="IKD58"/>
      <c r="IKE58" s="124"/>
      <c r="IKF58"/>
      <c r="IKG58" s="124"/>
      <c r="IKH58"/>
      <c r="IKI58" s="124"/>
      <c r="IKJ58"/>
      <c r="IKK58" s="124"/>
      <c r="IKL58"/>
      <c r="IKM58" s="124"/>
      <c r="IKN58"/>
      <c r="IKO58" s="124"/>
      <c r="IKP58"/>
      <c r="IKQ58" s="124"/>
      <c r="IKR58"/>
      <c r="IKS58" s="124"/>
      <c r="IKT58"/>
      <c r="IKU58" s="124"/>
      <c r="IKV58"/>
      <c r="IKW58" s="124"/>
      <c r="IKX58"/>
      <c r="IKY58" s="124"/>
      <c r="IKZ58"/>
      <c r="ILA58" s="124"/>
      <c r="ILB58"/>
      <c r="ILC58" s="124"/>
      <c r="ILD58"/>
      <c r="ILE58" s="124"/>
      <c r="ILF58"/>
      <c r="ILG58" s="124"/>
      <c r="ILH58"/>
      <c r="ILI58" s="124"/>
      <c r="ILJ58"/>
      <c r="ILK58" s="124"/>
      <c r="ILL58"/>
      <c r="ILM58" s="124"/>
      <c r="ILN58"/>
      <c r="ILO58" s="124"/>
      <c r="ILP58"/>
      <c r="ILQ58" s="124"/>
      <c r="ILR58"/>
      <c r="ILS58" s="124"/>
      <c r="ILT58"/>
      <c r="ILU58" s="124"/>
      <c r="ILV58"/>
      <c r="ILW58" s="124"/>
      <c r="ILX58"/>
      <c r="ILY58" s="124"/>
      <c r="ILZ58"/>
      <c r="IMA58" s="124"/>
      <c r="IMB58"/>
      <c r="IMC58" s="124"/>
      <c r="IMD58"/>
      <c r="IME58" s="124"/>
      <c r="IMF58"/>
      <c r="IMG58" s="124"/>
      <c r="IMH58"/>
      <c r="IMI58" s="124"/>
      <c r="IMJ58"/>
      <c r="IMK58" s="124"/>
      <c r="IML58"/>
      <c r="IMM58" s="124"/>
      <c r="IMN58"/>
      <c r="IMO58" s="124"/>
      <c r="IMP58"/>
      <c r="IMQ58" s="124"/>
      <c r="IMR58"/>
      <c r="IMS58" s="124"/>
      <c r="IMT58"/>
      <c r="IMU58" s="124"/>
      <c r="IMV58"/>
      <c r="IMW58" s="124"/>
      <c r="IMX58"/>
      <c r="IMY58" s="124"/>
      <c r="IMZ58"/>
      <c r="INA58" s="124"/>
      <c r="INB58"/>
      <c r="INC58" s="124"/>
      <c r="IND58"/>
      <c r="INE58" s="124"/>
      <c r="INF58"/>
      <c r="ING58" s="124"/>
      <c r="INH58"/>
      <c r="INI58" s="124"/>
      <c r="INJ58"/>
      <c r="INK58" s="124"/>
      <c r="INL58"/>
      <c r="INM58" s="124"/>
      <c r="INN58"/>
      <c r="INO58" s="124"/>
      <c r="INP58"/>
      <c r="INQ58" s="124"/>
      <c r="INR58"/>
      <c r="INS58" s="124"/>
      <c r="INT58"/>
      <c r="INU58" s="124"/>
      <c r="INV58"/>
      <c r="INW58" s="124"/>
      <c r="INX58"/>
      <c r="INY58" s="124"/>
      <c r="INZ58"/>
      <c r="IOA58" s="124"/>
      <c r="IOB58"/>
      <c r="IOC58" s="124"/>
      <c r="IOD58"/>
      <c r="IOE58" s="124"/>
      <c r="IOF58"/>
      <c r="IOG58" s="124"/>
      <c r="IOH58"/>
      <c r="IOI58" s="124"/>
      <c r="IOJ58"/>
      <c r="IOK58" s="124"/>
      <c r="IOL58"/>
      <c r="IOM58" s="124"/>
      <c r="ION58"/>
      <c r="IOO58" s="124"/>
      <c r="IOP58"/>
      <c r="IOQ58" s="124"/>
      <c r="IOR58"/>
      <c r="IOS58" s="124"/>
      <c r="IOT58"/>
      <c r="IOU58" s="124"/>
      <c r="IOV58"/>
      <c r="IOW58" s="124"/>
      <c r="IOX58"/>
      <c r="IOY58" s="124"/>
      <c r="IOZ58"/>
      <c r="IPA58" s="124"/>
      <c r="IPB58"/>
      <c r="IPC58" s="124"/>
      <c r="IPD58"/>
      <c r="IPE58" s="124"/>
      <c r="IPF58"/>
      <c r="IPG58" s="124"/>
      <c r="IPH58"/>
      <c r="IPI58" s="124"/>
      <c r="IPJ58"/>
      <c r="IPK58" s="124"/>
      <c r="IPL58"/>
      <c r="IPM58" s="124"/>
      <c r="IPN58"/>
      <c r="IPO58" s="124"/>
      <c r="IPP58"/>
      <c r="IPQ58" s="124"/>
      <c r="IPR58"/>
      <c r="IPS58" s="124"/>
      <c r="IPT58"/>
      <c r="IPU58" s="124"/>
      <c r="IPV58"/>
      <c r="IPW58" s="124"/>
      <c r="IPX58"/>
      <c r="IPY58" s="124"/>
      <c r="IPZ58"/>
      <c r="IQA58" s="124"/>
      <c r="IQB58"/>
      <c r="IQC58" s="124"/>
      <c r="IQD58"/>
      <c r="IQE58" s="124"/>
      <c r="IQF58"/>
      <c r="IQG58" s="124"/>
      <c r="IQH58"/>
      <c r="IQI58" s="124"/>
      <c r="IQJ58"/>
      <c r="IQK58" s="124"/>
      <c r="IQL58"/>
      <c r="IQM58" s="124"/>
      <c r="IQN58"/>
      <c r="IQO58" s="124"/>
      <c r="IQP58"/>
      <c r="IQQ58" s="124"/>
      <c r="IQR58"/>
      <c r="IQS58" s="124"/>
      <c r="IQT58"/>
      <c r="IQU58" s="124"/>
      <c r="IQV58"/>
      <c r="IQW58" s="124"/>
      <c r="IQX58"/>
      <c r="IQY58" s="124"/>
      <c r="IQZ58"/>
      <c r="IRA58" s="124"/>
      <c r="IRB58"/>
      <c r="IRC58" s="124"/>
      <c r="IRD58"/>
      <c r="IRE58" s="124"/>
      <c r="IRF58"/>
      <c r="IRG58" s="124"/>
      <c r="IRH58"/>
      <c r="IRI58" s="124"/>
      <c r="IRJ58"/>
      <c r="IRK58" s="124"/>
      <c r="IRL58"/>
      <c r="IRM58" s="124"/>
      <c r="IRN58"/>
      <c r="IRO58" s="124"/>
      <c r="IRP58"/>
      <c r="IRQ58" s="124"/>
      <c r="IRR58"/>
      <c r="IRS58" s="124"/>
      <c r="IRT58"/>
      <c r="IRU58" s="124"/>
      <c r="IRV58"/>
      <c r="IRW58" s="124"/>
      <c r="IRX58"/>
      <c r="IRY58" s="124"/>
      <c r="IRZ58"/>
      <c r="ISA58" s="124"/>
      <c r="ISB58"/>
      <c r="ISC58" s="124"/>
      <c r="ISD58"/>
      <c r="ISE58" s="124"/>
      <c r="ISF58"/>
      <c r="ISG58" s="124"/>
      <c r="ISH58"/>
      <c r="ISI58" s="124"/>
      <c r="ISJ58"/>
      <c r="ISK58" s="124"/>
      <c r="ISL58"/>
      <c r="ISM58" s="124"/>
      <c r="ISN58"/>
      <c r="ISO58" s="124"/>
      <c r="ISP58"/>
      <c r="ISQ58" s="124"/>
      <c r="ISR58"/>
      <c r="ISS58" s="124"/>
      <c r="IST58"/>
      <c r="ISU58" s="124"/>
      <c r="ISV58"/>
      <c r="ISW58" s="124"/>
      <c r="ISX58"/>
      <c r="ISY58" s="124"/>
      <c r="ISZ58"/>
      <c r="ITA58" s="124"/>
      <c r="ITB58"/>
      <c r="ITC58" s="124"/>
      <c r="ITD58"/>
      <c r="ITE58" s="124"/>
      <c r="ITF58"/>
      <c r="ITG58" s="124"/>
      <c r="ITH58"/>
      <c r="ITI58" s="124"/>
      <c r="ITJ58"/>
      <c r="ITK58" s="124"/>
      <c r="ITL58"/>
      <c r="ITM58" s="124"/>
      <c r="ITN58"/>
      <c r="ITO58" s="124"/>
      <c r="ITP58"/>
      <c r="ITQ58" s="124"/>
      <c r="ITR58"/>
      <c r="ITS58" s="124"/>
      <c r="ITT58"/>
      <c r="ITU58" s="124"/>
      <c r="ITV58"/>
      <c r="ITW58" s="124"/>
      <c r="ITX58"/>
      <c r="ITY58" s="124"/>
      <c r="ITZ58"/>
      <c r="IUA58" s="124"/>
      <c r="IUB58"/>
      <c r="IUC58" s="124"/>
      <c r="IUD58"/>
      <c r="IUE58" s="124"/>
      <c r="IUF58"/>
      <c r="IUG58" s="124"/>
      <c r="IUH58"/>
      <c r="IUI58" s="124"/>
      <c r="IUJ58"/>
      <c r="IUK58" s="124"/>
      <c r="IUL58"/>
      <c r="IUM58" s="124"/>
      <c r="IUN58"/>
      <c r="IUO58" s="124"/>
      <c r="IUP58"/>
      <c r="IUQ58" s="124"/>
      <c r="IUR58"/>
      <c r="IUS58" s="124"/>
      <c r="IUT58"/>
      <c r="IUU58" s="124"/>
      <c r="IUV58"/>
      <c r="IUW58" s="124"/>
      <c r="IUX58"/>
      <c r="IUY58" s="124"/>
      <c r="IUZ58"/>
      <c r="IVA58" s="124"/>
      <c r="IVB58"/>
      <c r="IVC58" s="124"/>
      <c r="IVD58"/>
      <c r="IVE58" s="124"/>
      <c r="IVF58"/>
      <c r="IVG58" s="124"/>
      <c r="IVH58"/>
      <c r="IVI58" s="124"/>
      <c r="IVJ58"/>
      <c r="IVK58" s="124"/>
      <c r="IVL58"/>
      <c r="IVM58" s="124"/>
      <c r="IVN58"/>
      <c r="IVO58" s="124"/>
      <c r="IVP58"/>
      <c r="IVQ58" s="124"/>
      <c r="IVR58"/>
      <c r="IVS58" s="124"/>
      <c r="IVT58"/>
      <c r="IVU58" s="124"/>
      <c r="IVV58"/>
      <c r="IVW58" s="124"/>
      <c r="IVX58"/>
      <c r="IVY58" s="124"/>
      <c r="IVZ58"/>
      <c r="IWA58" s="124"/>
      <c r="IWB58"/>
      <c r="IWC58" s="124"/>
      <c r="IWD58"/>
      <c r="IWE58" s="124"/>
      <c r="IWF58"/>
      <c r="IWG58" s="124"/>
      <c r="IWH58"/>
      <c r="IWI58" s="124"/>
      <c r="IWJ58"/>
      <c r="IWK58" s="124"/>
      <c r="IWL58"/>
      <c r="IWM58" s="124"/>
      <c r="IWN58"/>
      <c r="IWO58" s="124"/>
      <c r="IWP58"/>
      <c r="IWQ58" s="124"/>
      <c r="IWR58"/>
      <c r="IWS58" s="124"/>
      <c r="IWT58"/>
      <c r="IWU58" s="124"/>
      <c r="IWV58"/>
      <c r="IWW58" s="124"/>
      <c r="IWX58"/>
      <c r="IWY58" s="124"/>
      <c r="IWZ58"/>
      <c r="IXA58" s="124"/>
      <c r="IXB58"/>
      <c r="IXC58" s="124"/>
      <c r="IXD58"/>
      <c r="IXE58" s="124"/>
      <c r="IXF58"/>
      <c r="IXG58" s="124"/>
      <c r="IXH58"/>
      <c r="IXI58" s="124"/>
      <c r="IXJ58"/>
      <c r="IXK58" s="124"/>
      <c r="IXL58"/>
      <c r="IXM58" s="124"/>
      <c r="IXN58"/>
      <c r="IXO58" s="124"/>
      <c r="IXP58"/>
      <c r="IXQ58" s="124"/>
      <c r="IXR58"/>
      <c r="IXS58" s="124"/>
      <c r="IXT58"/>
      <c r="IXU58" s="124"/>
      <c r="IXV58"/>
      <c r="IXW58" s="124"/>
      <c r="IXX58"/>
      <c r="IXY58" s="124"/>
      <c r="IXZ58"/>
      <c r="IYA58" s="124"/>
      <c r="IYB58"/>
      <c r="IYC58" s="124"/>
      <c r="IYD58"/>
      <c r="IYE58" s="124"/>
      <c r="IYF58"/>
      <c r="IYG58" s="124"/>
      <c r="IYH58"/>
      <c r="IYI58" s="124"/>
      <c r="IYJ58"/>
      <c r="IYK58" s="124"/>
      <c r="IYL58"/>
      <c r="IYM58" s="124"/>
      <c r="IYN58"/>
      <c r="IYO58" s="124"/>
      <c r="IYP58"/>
      <c r="IYQ58" s="124"/>
      <c r="IYR58"/>
      <c r="IYS58" s="124"/>
      <c r="IYT58"/>
      <c r="IYU58" s="124"/>
      <c r="IYV58"/>
      <c r="IYW58" s="124"/>
      <c r="IYX58"/>
      <c r="IYY58" s="124"/>
      <c r="IYZ58"/>
      <c r="IZA58" s="124"/>
      <c r="IZB58"/>
      <c r="IZC58" s="124"/>
      <c r="IZD58"/>
      <c r="IZE58" s="124"/>
      <c r="IZF58"/>
      <c r="IZG58" s="124"/>
      <c r="IZH58"/>
      <c r="IZI58" s="124"/>
      <c r="IZJ58"/>
      <c r="IZK58" s="124"/>
      <c r="IZL58"/>
      <c r="IZM58" s="124"/>
      <c r="IZN58"/>
      <c r="IZO58" s="124"/>
      <c r="IZP58"/>
      <c r="IZQ58" s="124"/>
      <c r="IZR58"/>
      <c r="IZS58" s="124"/>
      <c r="IZT58"/>
      <c r="IZU58" s="124"/>
      <c r="IZV58"/>
      <c r="IZW58" s="124"/>
      <c r="IZX58"/>
      <c r="IZY58" s="124"/>
      <c r="IZZ58"/>
      <c r="JAA58" s="124"/>
      <c r="JAB58"/>
      <c r="JAC58" s="124"/>
      <c r="JAD58"/>
      <c r="JAE58" s="124"/>
      <c r="JAF58"/>
      <c r="JAG58" s="124"/>
      <c r="JAH58"/>
      <c r="JAI58" s="124"/>
      <c r="JAJ58"/>
      <c r="JAK58" s="124"/>
      <c r="JAL58"/>
      <c r="JAM58" s="124"/>
      <c r="JAN58"/>
      <c r="JAO58" s="124"/>
      <c r="JAP58"/>
      <c r="JAQ58" s="124"/>
      <c r="JAR58"/>
      <c r="JAS58" s="124"/>
      <c r="JAT58"/>
      <c r="JAU58" s="124"/>
      <c r="JAV58"/>
      <c r="JAW58" s="124"/>
      <c r="JAX58"/>
      <c r="JAY58" s="124"/>
      <c r="JAZ58"/>
      <c r="JBA58" s="124"/>
      <c r="JBB58"/>
      <c r="JBC58" s="124"/>
      <c r="JBD58"/>
      <c r="JBE58" s="124"/>
      <c r="JBF58"/>
      <c r="JBG58" s="124"/>
      <c r="JBH58"/>
      <c r="JBI58" s="124"/>
      <c r="JBJ58"/>
      <c r="JBK58" s="124"/>
      <c r="JBL58"/>
      <c r="JBM58" s="124"/>
      <c r="JBN58"/>
      <c r="JBO58" s="124"/>
      <c r="JBP58"/>
      <c r="JBQ58" s="124"/>
      <c r="JBR58"/>
      <c r="JBS58" s="124"/>
      <c r="JBT58"/>
      <c r="JBU58" s="124"/>
      <c r="JBV58"/>
      <c r="JBW58" s="124"/>
      <c r="JBX58"/>
      <c r="JBY58" s="124"/>
      <c r="JBZ58"/>
      <c r="JCA58" s="124"/>
      <c r="JCB58"/>
      <c r="JCC58" s="124"/>
      <c r="JCD58"/>
      <c r="JCE58" s="124"/>
      <c r="JCF58"/>
      <c r="JCG58" s="124"/>
      <c r="JCH58"/>
      <c r="JCI58" s="124"/>
      <c r="JCJ58"/>
      <c r="JCK58" s="124"/>
      <c r="JCL58"/>
      <c r="JCM58" s="124"/>
      <c r="JCN58"/>
      <c r="JCO58" s="124"/>
      <c r="JCP58"/>
      <c r="JCQ58" s="124"/>
      <c r="JCR58"/>
      <c r="JCS58" s="124"/>
      <c r="JCT58"/>
      <c r="JCU58" s="124"/>
      <c r="JCV58"/>
      <c r="JCW58" s="124"/>
      <c r="JCX58"/>
      <c r="JCY58" s="124"/>
      <c r="JCZ58"/>
      <c r="JDA58" s="124"/>
      <c r="JDB58"/>
      <c r="JDC58" s="124"/>
      <c r="JDD58"/>
      <c r="JDE58" s="124"/>
      <c r="JDF58"/>
      <c r="JDG58" s="124"/>
      <c r="JDH58"/>
      <c r="JDI58" s="124"/>
      <c r="JDJ58"/>
      <c r="JDK58" s="124"/>
      <c r="JDL58"/>
      <c r="JDM58" s="124"/>
      <c r="JDN58"/>
      <c r="JDO58" s="124"/>
      <c r="JDP58"/>
      <c r="JDQ58" s="124"/>
      <c r="JDR58"/>
      <c r="JDS58" s="124"/>
      <c r="JDT58"/>
      <c r="JDU58" s="124"/>
      <c r="JDV58"/>
      <c r="JDW58" s="124"/>
      <c r="JDX58"/>
      <c r="JDY58" s="124"/>
      <c r="JDZ58"/>
      <c r="JEA58" s="124"/>
      <c r="JEB58"/>
      <c r="JEC58" s="124"/>
      <c r="JED58"/>
      <c r="JEE58" s="124"/>
      <c r="JEF58"/>
      <c r="JEG58" s="124"/>
      <c r="JEH58"/>
      <c r="JEI58" s="124"/>
      <c r="JEJ58"/>
      <c r="JEK58" s="124"/>
      <c r="JEL58"/>
      <c r="JEM58" s="124"/>
      <c r="JEN58"/>
      <c r="JEO58" s="124"/>
      <c r="JEP58"/>
      <c r="JEQ58" s="124"/>
      <c r="JER58"/>
      <c r="JES58" s="124"/>
      <c r="JET58"/>
      <c r="JEU58" s="124"/>
      <c r="JEV58"/>
      <c r="JEW58" s="124"/>
      <c r="JEX58"/>
      <c r="JEY58" s="124"/>
      <c r="JEZ58"/>
      <c r="JFA58" s="124"/>
      <c r="JFB58"/>
      <c r="JFC58" s="124"/>
      <c r="JFD58"/>
      <c r="JFE58" s="124"/>
      <c r="JFF58"/>
      <c r="JFG58" s="124"/>
      <c r="JFH58"/>
      <c r="JFI58" s="124"/>
      <c r="JFJ58"/>
      <c r="JFK58" s="124"/>
      <c r="JFL58"/>
      <c r="JFM58" s="124"/>
      <c r="JFN58"/>
      <c r="JFO58" s="124"/>
      <c r="JFP58"/>
      <c r="JFQ58" s="124"/>
      <c r="JFR58"/>
      <c r="JFS58" s="124"/>
      <c r="JFT58"/>
      <c r="JFU58" s="124"/>
      <c r="JFV58"/>
      <c r="JFW58" s="124"/>
      <c r="JFX58"/>
      <c r="JFY58" s="124"/>
      <c r="JFZ58"/>
      <c r="JGA58" s="124"/>
      <c r="JGB58"/>
      <c r="JGC58" s="124"/>
      <c r="JGD58"/>
      <c r="JGE58" s="124"/>
      <c r="JGF58"/>
      <c r="JGG58" s="124"/>
      <c r="JGH58"/>
      <c r="JGI58" s="124"/>
      <c r="JGJ58"/>
      <c r="JGK58" s="124"/>
      <c r="JGL58"/>
      <c r="JGM58" s="124"/>
      <c r="JGN58"/>
      <c r="JGO58" s="124"/>
      <c r="JGP58"/>
      <c r="JGQ58" s="124"/>
      <c r="JGR58"/>
      <c r="JGS58" s="124"/>
      <c r="JGT58"/>
      <c r="JGU58" s="124"/>
      <c r="JGV58"/>
      <c r="JGW58" s="124"/>
      <c r="JGX58"/>
      <c r="JGY58" s="124"/>
      <c r="JGZ58"/>
      <c r="JHA58" s="124"/>
      <c r="JHB58"/>
      <c r="JHC58" s="124"/>
      <c r="JHD58"/>
      <c r="JHE58" s="124"/>
      <c r="JHF58"/>
      <c r="JHG58" s="124"/>
      <c r="JHH58"/>
      <c r="JHI58" s="124"/>
      <c r="JHJ58"/>
      <c r="JHK58" s="124"/>
      <c r="JHL58"/>
      <c r="JHM58" s="124"/>
      <c r="JHN58"/>
      <c r="JHO58" s="124"/>
      <c r="JHP58"/>
      <c r="JHQ58" s="124"/>
      <c r="JHR58"/>
      <c r="JHS58" s="124"/>
      <c r="JHT58"/>
      <c r="JHU58" s="124"/>
      <c r="JHV58"/>
      <c r="JHW58" s="124"/>
      <c r="JHX58"/>
      <c r="JHY58" s="124"/>
      <c r="JHZ58"/>
      <c r="JIA58" s="124"/>
      <c r="JIB58"/>
      <c r="JIC58" s="124"/>
      <c r="JID58"/>
      <c r="JIE58" s="124"/>
      <c r="JIF58"/>
      <c r="JIG58" s="124"/>
      <c r="JIH58"/>
      <c r="JII58" s="124"/>
      <c r="JIJ58"/>
      <c r="JIK58" s="124"/>
      <c r="JIL58"/>
      <c r="JIM58" s="124"/>
      <c r="JIN58"/>
      <c r="JIO58" s="124"/>
      <c r="JIP58"/>
      <c r="JIQ58" s="124"/>
      <c r="JIR58"/>
      <c r="JIS58" s="124"/>
      <c r="JIT58"/>
      <c r="JIU58" s="124"/>
      <c r="JIV58"/>
      <c r="JIW58" s="124"/>
      <c r="JIX58"/>
      <c r="JIY58" s="124"/>
      <c r="JIZ58"/>
      <c r="JJA58" s="124"/>
      <c r="JJB58"/>
      <c r="JJC58" s="124"/>
      <c r="JJD58"/>
      <c r="JJE58" s="124"/>
      <c r="JJF58"/>
      <c r="JJG58" s="124"/>
      <c r="JJH58"/>
      <c r="JJI58" s="124"/>
      <c r="JJJ58"/>
      <c r="JJK58" s="124"/>
      <c r="JJL58"/>
      <c r="JJM58" s="124"/>
      <c r="JJN58"/>
      <c r="JJO58" s="124"/>
      <c r="JJP58"/>
      <c r="JJQ58" s="124"/>
      <c r="JJR58"/>
      <c r="JJS58" s="124"/>
      <c r="JJT58"/>
      <c r="JJU58" s="124"/>
      <c r="JJV58"/>
      <c r="JJW58" s="124"/>
      <c r="JJX58"/>
      <c r="JJY58" s="124"/>
      <c r="JJZ58"/>
      <c r="JKA58" s="124"/>
      <c r="JKB58"/>
      <c r="JKC58" s="124"/>
      <c r="JKD58"/>
      <c r="JKE58" s="124"/>
      <c r="JKF58"/>
      <c r="JKG58" s="124"/>
      <c r="JKH58"/>
      <c r="JKI58" s="124"/>
      <c r="JKJ58"/>
      <c r="JKK58" s="124"/>
      <c r="JKL58"/>
      <c r="JKM58" s="124"/>
      <c r="JKN58"/>
      <c r="JKO58" s="124"/>
      <c r="JKP58"/>
      <c r="JKQ58" s="124"/>
      <c r="JKR58"/>
      <c r="JKS58" s="124"/>
      <c r="JKT58"/>
      <c r="JKU58" s="124"/>
      <c r="JKV58"/>
      <c r="JKW58" s="124"/>
      <c r="JKX58"/>
      <c r="JKY58" s="124"/>
      <c r="JKZ58"/>
      <c r="JLA58" s="124"/>
      <c r="JLB58"/>
      <c r="JLC58" s="124"/>
      <c r="JLD58"/>
      <c r="JLE58" s="124"/>
      <c r="JLF58"/>
      <c r="JLG58" s="124"/>
      <c r="JLH58"/>
      <c r="JLI58" s="124"/>
      <c r="JLJ58"/>
      <c r="JLK58" s="124"/>
      <c r="JLL58"/>
      <c r="JLM58" s="124"/>
      <c r="JLN58"/>
      <c r="JLO58" s="124"/>
      <c r="JLP58"/>
      <c r="JLQ58" s="124"/>
      <c r="JLR58"/>
      <c r="JLS58" s="124"/>
      <c r="JLT58"/>
      <c r="JLU58" s="124"/>
      <c r="JLV58"/>
      <c r="JLW58" s="124"/>
      <c r="JLX58"/>
      <c r="JLY58" s="124"/>
      <c r="JLZ58"/>
      <c r="JMA58" s="124"/>
      <c r="JMB58"/>
      <c r="JMC58" s="124"/>
      <c r="JMD58"/>
      <c r="JME58" s="124"/>
      <c r="JMF58"/>
      <c r="JMG58" s="124"/>
      <c r="JMH58"/>
      <c r="JMI58" s="124"/>
      <c r="JMJ58"/>
      <c r="JMK58" s="124"/>
      <c r="JML58"/>
      <c r="JMM58" s="124"/>
      <c r="JMN58"/>
      <c r="JMO58" s="124"/>
      <c r="JMP58"/>
      <c r="JMQ58" s="124"/>
      <c r="JMR58"/>
      <c r="JMS58" s="124"/>
      <c r="JMT58"/>
      <c r="JMU58" s="124"/>
      <c r="JMV58"/>
      <c r="JMW58" s="124"/>
      <c r="JMX58"/>
      <c r="JMY58" s="124"/>
      <c r="JMZ58"/>
      <c r="JNA58" s="124"/>
      <c r="JNB58"/>
      <c r="JNC58" s="124"/>
      <c r="JND58"/>
      <c r="JNE58" s="124"/>
      <c r="JNF58"/>
      <c r="JNG58" s="124"/>
      <c r="JNH58"/>
      <c r="JNI58" s="124"/>
      <c r="JNJ58"/>
      <c r="JNK58" s="124"/>
      <c r="JNL58"/>
      <c r="JNM58" s="124"/>
      <c r="JNN58"/>
      <c r="JNO58" s="124"/>
      <c r="JNP58"/>
      <c r="JNQ58" s="124"/>
      <c r="JNR58"/>
      <c r="JNS58" s="124"/>
      <c r="JNT58"/>
      <c r="JNU58" s="124"/>
      <c r="JNV58"/>
      <c r="JNW58" s="124"/>
      <c r="JNX58"/>
      <c r="JNY58" s="124"/>
      <c r="JNZ58"/>
      <c r="JOA58" s="124"/>
      <c r="JOB58"/>
      <c r="JOC58" s="124"/>
      <c r="JOD58"/>
      <c r="JOE58" s="124"/>
      <c r="JOF58"/>
      <c r="JOG58" s="124"/>
      <c r="JOH58"/>
      <c r="JOI58" s="124"/>
      <c r="JOJ58"/>
      <c r="JOK58" s="124"/>
      <c r="JOL58"/>
      <c r="JOM58" s="124"/>
      <c r="JON58"/>
      <c r="JOO58" s="124"/>
      <c r="JOP58"/>
      <c r="JOQ58" s="124"/>
      <c r="JOR58"/>
      <c r="JOS58" s="124"/>
      <c r="JOT58"/>
      <c r="JOU58" s="124"/>
      <c r="JOV58"/>
      <c r="JOW58" s="124"/>
      <c r="JOX58"/>
      <c r="JOY58" s="124"/>
      <c r="JOZ58"/>
      <c r="JPA58" s="124"/>
      <c r="JPB58"/>
      <c r="JPC58" s="124"/>
      <c r="JPD58"/>
      <c r="JPE58" s="124"/>
      <c r="JPF58"/>
      <c r="JPG58" s="124"/>
      <c r="JPH58"/>
      <c r="JPI58" s="124"/>
      <c r="JPJ58"/>
      <c r="JPK58" s="124"/>
      <c r="JPL58"/>
      <c r="JPM58" s="124"/>
      <c r="JPN58"/>
      <c r="JPO58" s="124"/>
      <c r="JPP58"/>
      <c r="JPQ58" s="124"/>
      <c r="JPR58"/>
      <c r="JPS58" s="124"/>
      <c r="JPT58"/>
      <c r="JPU58" s="124"/>
      <c r="JPV58"/>
      <c r="JPW58" s="124"/>
      <c r="JPX58"/>
      <c r="JPY58" s="124"/>
      <c r="JPZ58"/>
      <c r="JQA58" s="124"/>
      <c r="JQB58"/>
      <c r="JQC58" s="124"/>
      <c r="JQD58"/>
      <c r="JQE58" s="124"/>
      <c r="JQF58"/>
      <c r="JQG58" s="124"/>
      <c r="JQH58"/>
      <c r="JQI58" s="124"/>
      <c r="JQJ58"/>
      <c r="JQK58" s="124"/>
      <c r="JQL58"/>
      <c r="JQM58" s="124"/>
      <c r="JQN58"/>
      <c r="JQO58" s="124"/>
      <c r="JQP58"/>
      <c r="JQQ58" s="124"/>
      <c r="JQR58"/>
      <c r="JQS58" s="124"/>
      <c r="JQT58"/>
      <c r="JQU58" s="124"/>
      <c r="JQV58"/>
      <c r="JQW58" s="124"/>
      <c r="JQX58"/>
      <c r="JQY58" s="124"/>
      <c r="JQZ58"/>
      <c r="JRA58" s="124"/>
      <c r="JRB58"/>
      <c r="JRC58" s="124"/>
      <c r="JRD58"/>
      <c r="JRE58" s="124"/>
      <c r="JRF58"/>
      <c r="JRG58" s="124"/>
      <c r="JRH58"/>
      <c r="JRI58" s="124"/>
      <c r="JRJ58"/>
      <c r="JRK58" s="124"/>
      <c r="JRL58"/>
      <c r="JRM58" s="124"/>
      <c r="JRN58"/>
      <c r="JRO58" s="124"/>
      <c r="JRP58"/>
      <c r="JRQ58" s="124"/>
      <c r="JRR58"/>
      <c r="JRS58" s="124"/>
      <c r="JRT58"/>
      <c r="JRU58" s="124"/>
      <c r="JRV58"/>
      <c r="JRW58" s="124"/>
      <c r="JRX58"/>
      <c r="JRY58" s="124"/>
      <c r="JRZ58"/>
      <c r="JSA58" s="124"/>
      <c r="JSB58"/>
      <c r="JSC58" s="124"/>
      <c r="JSD58"/>
      <c r="JSE58" s="124"/>
      <c r="JSF58"/>
      <c r="JSG58" s="124"/>
      <c r="JSH58"/>
      <c r="JSI58" s="124"/>
      <c r="JSJ58"/>
      <c r="JSK58" s="124"/>
      <c r="JSL58"/>
      <c r="JSM58" s="124"/>
      <c r="JSN58"/>
      <c r="JSO58" s="124"/>
      <c r="JSP58"/>
      <c r="JSQ58" s="124"/>
      <c r="JSR58"/>
      <c r="JSS58" s="124"/>
      <c r="JST58"/>
      <c r="JSU58" s="124"/>
      <c r="JSV58"/>
      <c r="JSW58" s="124"/>
      <c r="JSX58"/>
      <c r="JSY58" s="124"/>
      <c r="JSZ58"/>
      <c r="JTA58" s="124"/>
      <c r="JTB58"/>
      <c r="JTC58" s="124"/>
      <c r="JTD58"/>
      <c r="JTE58" s="124"/>
      <c r="JTF58"/>
      <c r="JTG58" s="124"/>
      <c r="JTH58"/>
      <c r="JTI58" s="124"/>
      <c r="JTJ58"/>
      <c r="JTK58" s="124"/>
      <c r="JTL58"/>
      <c r="JTM58" s="124"/>
      <c r="JTN58"/>
      <c r="JTO58" s="124"/>
      <c r="JTP58"/>
      <c r="JTQ58" s="124"/>
      <c r="JTR58"/>
      <c r="JTS58" s="124"/>
      <c r="JTT58"/>
      <c r="JTU58" s="124"/>
      <c r="JTV58"/>
      <c r="JTW58" s="124"/>
      <c r="JTX58"/>
      <c r="JTY58" s="124"/>
      <c r="JTZ58"/>
      <c r="JUA58" s="124"/>
      <c r="JUB58"/>
      <c r="JUC58" s="124"/>
      <c r="JUD58"/>
      <c r="JUE58" s="124"/>
      <c r="JUF58"/>
      <c r="JUG58" s="124"/>
      <c r="JUH58"/>
      <c r="JUI58" s="124"/>
      <c r="JUJ58"/>
      <c r="JUK58" s="124"/>
      <c r="JUL58"/>
      <c r="JUM58" s="124"/>
      <c r="JUN58"/>
      <c r="JUO58" s="124"/>
      <c r="JUP58"/>
      <c r="JUQ58" s="124"/>
      <c r="JUR58"/>
      <c r="JUS58" s="124"/>
      <c r="JUT58"/>
      <c r="JUU58" s="124"/>
      <c r="JUV58"/>
      <c r="JUW58" s="124"/>
      <c r="JUX58"/>
      <c r="JUY58" s="124"/>
      <c r="JUZ58"/>
      <c r="JVA58" s="124"/>
      <c r="JVB58"/>
      <c r="JVC58" s="124"/>
      <c r="JVD58"/>
      <c r="JVE58" s="124"/>
      <c r="JVF58"/>
      <c r="JVG58" s="124"/>
      <c r="JVH58"/>
      <c r="JVI58" s="124"/>
      <c r="JVJ58"/>
      <c r="JVK58" s="124"/>
      <c r="JVL58"/>
      <c r="JVM58" s="124"/>
      <c r="JVN58"/>
      <c r="JVO58" s="124"/>
      <c r="JVP58"/>
      <c r="JVQ58" s="124"/>
      <c r="JVR58"/>
      <c r="JVS58" s="124"/>
      <c r="JVT58"/>
      <c r="JVU58" s="124"/>
      <c r="JVV58"/>
      <c r="JVW58" s="124"/>
      <c r="JVX58"/>
      <c r="JVY58" s="124"/>
      <c r="JVZ58"/>
      <c r="JWA58" s="124"/>
      <c r="JWB58"/>
      <c r="JWC58" s="124"/>
      <c r="JWD58"/>
      <c r="JWE58" s="124"/>
      <c r="JWF58"/>
      <c r="JWG58" s="124"/>
      <c r="JWH58"/>
      <c r="JWI58" s="124"/>
      <c r="JWJ58"/>
      <c r="JWK58" s="124"/>
      <c r="JWL58"/>
      <c r="JWM58" s="124"/>
      <c r="JWN58"/>
      <c r="JWO58" s="124"/>
      <c r="JWP58"/>
      <c r="JWQ58" s="124"/>
      <c r="JWR58"/>
      <c r="JWS58" s="124"/>
      <c r="JWT58"/>
      <c r="JWU58" s="124"/>
      <c r="JWV58"/>
      <c r="JWW58" s="124"/>
      <c r="JWX58"/>
      <c r="JWY58" s="124"/>
      <c r="JWZ58"/>
      <c r="JXA58" s="124"/>
      <c r="JXB58"/>
      <c r="JXC58" s="124"/>
      <c r="JXD58"/>
      <c r="JXE58" s="124"/>
      <c r="JXF58"/>
      <c r="JXG58" s="124"/>
      <c r="JXH58"/>
      <c r="JXI58" s="124"/>
      <c r="JXJ58"/>
      <c r="JXK58" s="124"/>
      <c r="JXL58"/>
      <c r="JXM58" s="124"/>
      <c r="JXN58"/>
      <c r="JXO58" s="124"/>
      <c r="JXP58"/>
      <c r="JXQ58" s="124"/>
      <c r="JXR58"/>
      <c r="JXS58" s="124"/>
      <c r="JXT58"/>
      <c r="JXU58" s="124"/>
      <c r="JXV58"/>
      <c r="JXW58" s="124"/>
      <c r="JXX58"/>
      <c r="JXY58" s="124"/>
      <c r="JXZ58"/>
      <c r="JYA58" s="124"/>
      <c r="JYB58"/>
      <c r="JYC58" s="124"/>
      <c r="JYD58"/>
      <c r="JYE58" s="124"/>
      <c r="JYF58"/>
      <c r="JYG58" s="124"/>
      <c r="JYH58"/>
      <c r="JYI58" s="124"/>
      <c r="JYJ58"/>
      <c r="JYK58" s="124"/>
      <c r="JYL58"/>
      <c r="JYM58" s="124"/>
      <c r="JYN58"/>
      <c r="JYO58" s="124"/>
      <c r="JYP58"/>
      <c r="JYQ58" s="124"/>
      <c r="JYR58"/>
      <c r="JYS58" s="124"/>
      <c r="JYT58"/>
      <c r="JYU58" s="124"/>
      <c r="JYV58"/>
      <c r="JYW58" s="124"/>
      <c r="JYX58"/>
      <c r="JYY58" s="124"/>
      <c r="JYZ58"/>
      <c r="JZA58" s="124"/>
      <c r="JZB58"/>
      <c r="JZC58" s="124"/>
      <c r="JZD58"/>
      <c r="JZE58" s="124"/>
      <c r="JZF58"/>
      <c r="JZG58" s="124"/>
      <c r="JZH58"/>
      <c r="JZI58" s="124"/>
      <c r="JZJ58"/>
      <c r="JZK58" s="124"/>
      <c r="JZL58"/>
      <c r="JZM58" s="124"/>
      <c r="JZN58"/>
      <c r="JZO58" s="124"/>
      <c r="JZP58"/>
      <c r="JZQ58" s="124"/>
      <c r="JZR58"/>
      <c r="JZS58" s="124"/>
      <c r="JZT58"/>
      <c r="JZU58" s="124"/>
      <c r="JZV58"/>
      <c r="JZW58" s="124"/>
      <c r="JZX58"/>
      <c r="JZY58" s="124"/>
      <c r="JZZ58"/>
      <c r="KAA58" s="124"/>
      <c r="KAB58"/>
      <c r="KAC58" s="124"/>
      <c r="KAD58"/>
      <c r="KAE58" s="124"/>
      <c r="KAF58"/>
      <c r="KAG58" s="124"/>
      <c r="KAH58"/>
      <c r="KAI58" s="124"/>
      <c r="KAJ58"/>
      <c r="KAK58" s="124"/>
      <c r="KAL58"/>
      <c r="KAM58" s="124"/>
      <c r="KAN58"/>
      <c r="KAO58" s="124"/>
      <c r="KAP58"/>
      <c r="KAQ58" s="124"/>
      <c r="KAR58"/>
      <c r="KAS58" s="124"/>
      <c r="KAT58"/>
      <c r="KAU58" s="124"/>
      <c r="KAV58"/>
      <c r="KAW58" s="124"/>
      <c r="KAX58"/>
      <c r="KAY58" s="124"/>
      <c r="KAZ58"/>
      <c r="KBA58" s="124"/>
      <c r="KBB58"/>
      <c r="KBC58" s="124"/>
      <c r="KBD58"/>
      <c r="KBE58" s="124"/>
      <c r="KBF58"/>
      <c r="KBG58" s="124"/>
      <c r="KBH58"/>
      <c r="KBI58" s="124"/>
      <c r="KBJ58"/>
      <c r="KBK58" s="124"/>
      <c r="KBL58"/>
      <c r="KBM58" s="124"/>
      <c r="KBN58"/>
      <c r="KBO58" s="124"/>
      <c r="KBP58"/>
      <c r="KBQ58" s="124"/>
      <c r="KBR58"/>
      <c r="KBS58" s="124"/>
      <c r="KBT58"/>
      <c r="KBU58" s="124"/>
      <c r="KBV58"/>
      <c r="KBW58" s="124"/>
      <c r="KBX58"/>
      <c r="KBY58" s="124"/>
      <c r="KBZ58"/>
      <c r="KCA58" s="124"/>
      <c r="KCB58"/>
      <c r="KCC58" s="124"/>
      <c r="KCD58"/>
      <c r="KCE58" s="124"/>
      <c r="KCF58"/>
      <c r="KCG58" s="124"/>
      <c r="KCH58"/>
      <c r="KCI58" s="124"/>
      <c r="KCJ58"/>
      <c r="KCK58" s="124"/>
      <c r="KCL58"/>
      <c r="KCM58" s="124"/>
      <c r="KCN58"/>
      <c r="KCO58" s="124"/>
      <c r="KCP58"/>
      <c r="KCQ58" s="124"/>
      <c r="KCR58"/>
      <c r="KCS58" s="124"/>
      <c r="KCT58"/>
      <c r="KCU58" s="124"/>
      <c r="KCV58"/>
      <c r="KCW58" s="124"/>
      <c r="KCX58"/>
      <c r="KCY58" s="124"/>
      <c r="KCZ58"/>
      <c r="KDA58" s="124"/>
      <c r="KDB58"/>
      <c r="KDC58" s="124"/>
      <c r="KDD58"/>
      <c r="KDE58" s="124"/>
      <c r="KDF58"/>
      <c r="KDG58" s="124"/>
      <c r="KDH58"/>
      <c r="KDI58" s="124"/>
      <c r="KDJ58"/>
      <c r="KDK58" s="124"/>
      <c r="KDL58"/>
      <c r="KDM58" s="124"/>
      <c r="KDN58"/>
      <c r="KDO58" s="124"/>
      <c r="KDP58"/>
      <c r="KDQ58" s="124"/>
      <c r="KDR58"/>
      <c r="KDS58" s="124"/>
      <c r="KDT58"/>
      <c r="KDU58" s="124"/>
      <c r="KDV58"/>
      <c r="KDW58" s="124"/>
      <c r="KDX58"/>
      <c r="KDY58" s="124"/>
      <c r="KDZ58"/>
      <c r="KEA58" s="124"/>
      <c r="KEB58"/>
      <c r="KEC58" s="124"/>
      <c r="KED58"/>
      <c r="KEE58" s="124"/>
      <c r="KEF58"/>
      <c r="KEG58" s="124"/>
      <c r="KEH58"/>
      <c r="KEI58" s="124"/>
      <c r="KEJ58"/>
      <c r="KEK58" s="124"/>
      <c r="KEL58"/>
      <c r="KEM58" s="124"/>
      <c r="KEN58"/>
      <c r="KEO58" s="124"/>
      <c r="KEP58"/>
      <c r="KEQ58" s="124"/>
      <c r="KER58"/>
      <c r="KES58" s="124"/>
      <c r="KET58"/>
      <c r="KEU58" s="124"/>
      <c r="KEV58"/>
      <c r="KEW58" s="124"/>
      <c r="KEX58"/>
      <c r="KEY58" s="124"/>
      <c r="KEZ58"/>
      <c r="KFA58" s="124"/>
      <c r="KFB58"/>
      <c r="KFC58" s="124"/>
      <c r="KFD58"/>
      <c r="KFE58" s="124"/>
      <c r="KFF58"/>
      <c r="KFG58" s="124"/>
      <c r="KFH58"/>
      <c r="KFI58" s="124"/>
      <c r="KFJ58"/>
      <c r="KFK58" s="124"/>
      <c r="KFL58"/>
      <c r="KFM58" s="124"/>
      <c r="KFN58"/>
      <c r="KFO58" s="124"/>
      <c r="KFP58"/>
      <c r="KFQ58" s="124"/>
      <c r="KFR58"/>
      <c r="KFS58" s="124"/>
      <c r="KFT58"/>
      <c r="KFU58" s="124"/>
      <c r="KFV58"/>
      <c r="KFW58" s="124"/>
      <c r="KFX58"/>
      <c r="KFY58" s="124"/>
      <c r="KFZ58"/>
      <c r="KGA58" s="124"/>
      <c r="KGB58"/>
      <c r="KGC58" s="124"/>
      <c r="KGD58"/>
      <c r="KGE58" s="124"/>
      <c r="KGF58"/>
      <c r="KGG58" s="124"/>
      <c r="KGH58"/>
      <c r="KGI58" s="124"/>
      <c r="KGJ58"/>
      <c r="KGK58" s="124"/>
      <c r="KGL58"/>
      <c r="KGM58" s="124"/>
      <c r="KGN58"/>
      <c r="KGO58" s="124"/>
      <c r="KGP58"/>
      <c r="KGQ58" s="124"/>
      <c r="KGR58"/>
      <c r="KGS58" s="124"/>
      <c r="KGT58"/>
      <c r="KGU58" s="124"/>
      <c r="KGV58"/>
      <c r="KGW58" s="124"/>
      <c r="KGX58"/>
      <c r="KGY58" s="124"/>
      <c r="KGZ58"/>
      <c r="KHA58" s="124"/>
      <c r="KHB58"/>
      <c r="KHC58" s="124"/>
      <c r="KHD58"/>
      <c r="KHE58" s="124"/>
      <c r="KHF58"/>
      <c r="KHG58" s="124"/>
      <c r="KHH58"/>
      <c r="KHI58" s="124"/>
      <c r="KHJ58"/>
      <c r="KHK58" s="124"/>
      <c r="KHL58"/>
      <c r="KHM58" s="124"/>
      <c r="KHN58"/>
      <c r="KHO58" s="124"/>
      <c r="KHP58"/>
      <c r="KHQ58" s="124"/>
      <c r="KHR58"/>
      <c r="KHS58" s="124"/>
      <c r="KHT58"/>
      <c r="KHU58" s="124"/>
      <c r="KHV58"/>
      <c r="KHW58" s="124"/>
      <c r="KHX58"/>
      <c r="KHY58" s="124"/>
      <c r="KHZ58"/>
      <c r="KIA58" s="124"/>
      <c r="KIB58"/>
      <c r="KIC58" s="124"/>
      <c r="KID58"/>
      <c r="KIE58" s="124"/>
      <c r="KIF58"/>
      <c r="KIG58" s="124"/>
      <c r="KIH58"/>
      <c r="KII58" s="124"/>
      <c r="KIJ58"/>
      <c r="KIK58" s="124"/>
      <c r="KIL58"/>
      <c r="KIM58" s="124"/>
      <c r="KIN58"/>
      <c r="KIO58" s="124"/>
      <c r="KIP58"/>
      <c r="KIQ58" s="124"/>
      <c r="KIR58"/>
      <c r="KIS58" s="124"/>
      <c r="KIT58"/>
      <c r="KIU58" s="124"/>
      <c r="KIV58"/>
      <c r="KIW58" s="124"/>
      <c r="KIX58"/>
      <c r="KIY58" s="124"/>
      <c r="KIZ58"/>
      <c r="KJA58" s="124"/>
      <c r="KJB58"/>
      <c r="KJC58" s="124"/>
      <c r="KJD58"/>
      <c r="KJE58" s="124"/>
      <c r="KJF58"/>
      <c r="KJG58" s="124"/>
      <c r="KJH58"/>
      <c r="KJI58" s="124"/>
      <c r="KJJ58"/>
      <c r="KJK58" s="124"/>
      <c r="KJL58"/>
      <c r="KJM58" s="124"/>
      <c r="KJN58"/>
      <c r="KJO58" s="124"/>
      <c r="KJP58"/>
      <c r="KJQ58" s="124"/>
      <c r="KJR58"/>
      <c r="KJS58" s="124"/>
      <c r="KJT58"/>
      <c r="KJU58" s="124"/>
      <c r="KJV58"/>
      <c r="KJW58" s="124"/>
      <c r="KJX58"/>
      <c r="KJY58" s="124"/>
      <c r="KJZ58"/>
      <c r="KKA58" s="124"/>
      <c r="KKB58"/>
      <c r="KKC58" s="124"/>
      <c r="KKD58"/>
      <c r="KKE58" s="124"/>
      <c r="KKF58"/>
      <c r="KKG58" s="124"/>
      <c r="KKH58"/>
      <c r="KKI58" s="124"/>
      <c r="KKJ58"/>
      <c r="KKK58" s="124"/>
      <c r="KKL58"/>
      <c r="KKM58" s="124"/>
      <c r="KKN58"/>
      <c r="KKO58" s="124"/>
      <c r="KKP58"/>
      <c r="KKQ58" s="124"/>
      <c r="KKR58"/>
      <c r="KKS58" s="124"/>
      <c r="KKT58"/>
      <c r="KKU58" s="124"/>
      <c r="KKV58"/>
      <c r="KKW58" s="124"/>
      <c r="KKX58"/>
      <c r="KKY58" s="124"/>
      <c r="KKZ58"/>
      <c r="KLA58" s="124"/>
      <c r="KLB58"/>
      <c r="KLC58" s="124"/>
      <c r="KLD58"/>
      <c r="KLE58" s="124"/>
      <c r="KLF58"/>
      <c r="KLG58" s="124"/>
      <c r="KLH58"/>
      <c r="KLI58" s="124"/>
      <c r="KLJ58"/>
      <c r="KLK58" s="124"/>
      <c r="KLL58"/>
      <c r="KLM58" s="124"/>
      <c r="KLN58"/>
      <c r="KLO58" s="124"/>
      <c r="KLP58"/>
      <c r="KLQ58" s="124"/>
      <c r="KLR58"/>
      <c r="KLS58" s="124"/>
      <c r="KLT58"/>
      <c r="KLU58" s="124"/>
      <c r="KLV58"/>
      <c r="KLW58" s="124"/>
      <c r="KLX58"/>
      <c r="KLY58" s="124"/>
      <c r="KLZ58"/>
      <c r="KMA58" s="124"/>
      <c r="KMB58"/>
      <c r="KMC58" s="124"/>
      <c r="KMD58"/>
      <c r="KME58" s="124"/>
      <c r="KMF58"/>
      <c r="KMG58" s="124"/>
      <c r="KMH58"/>
      <c r="KMI58" s="124"/>
      <c r="KMJ58"/>
      <c r="KMK58" s="124"/>
      <c r="KML58"/>
      <c r="KMM58" s="124"/>
      <c r="KMN58"/>
      <c r="KMO58" s="124"/>
      <c r="KMP58"/>
      <c r="KMQ58" s="124"/>
      <c r="KMR58"/>
      <c r="KMS58" s="124"/>
      <c r="KMT58"/>
      <c r="KMU58" s="124"/>
      <c r="KMV58"/>
      <c r="KMW58" s="124"/>
      <c r="KMX58"/>
      <c r="KMY58" s="124"/>
      <c r="KMZ58"/>
      <c r="KNA58" s="124"/>
      <c r="KNB58"/>
      <c r="KNC58" s="124"/>
      <c r="KND58"/>
      <c r="KNE58" s="124"/>
      <c r="KNF58"/>
      <c r="KNG58" s="124"/>
      <c r="KNH58"/>
      <c r="KNI58" s="124"/>
      <c r="KNJ58"/>
      <c r="KNK58" s="124"/>
      <c r="KNL58"/>
      <c r="KNM58" s="124"/>
      <c r="KNN58"/>
      <c r="KNO58" s="124"/>
      <c r="KNP58"/>
      <c r="KNQ58" s="124"/>
      <c r="KNR58"/>
      <c r="KNS58" s="124"/>
      <c r="KNT58"/>
      <c r="KNU58" s="124"/>
      <c r="KNV58"/>
      <c r="KNW58" s="124"/>
      <c r="KNX58"/>
      <c r="KNY58" s="124"/>
      <c r="KNZ58"/>
      <c r="KOA58" s="124"/>
      <c r="KOB58"/>
      <c r="KOC58" s="124"/>
      <c r="KOD58"/>
      <c r="KOE58" s="124"/>
      <c r="KOF58"/>
      <c r="KOG58" s="124"/>
      <c r="KOH58"/>
      <c r="KOI58" s="124"/>
      <c r="KOJ58"/>
      <c r="KOK58" s="124"/>
      <c r="KOL58"/>
      <c r="KOM58" s="124"/>
      <c r="KON58"/>
      <c r="KOO58" s="124"/>
      <c r="KOP58"/>
      <c r="KOQ58" s="124"/>
      <c r="KOR58"/>
      <c r="KOS58" s="124"/>
      <c r="KOT58"/>
      <c r="KOU58" s="124"/>
      <c r="KOV58"/>
      <c r="KOW58" s="124"/>
      <c r="KOX58"/>
      <c r="KOY58" s="124"/>
      <c r="KOZ58"/>
      <c r="KPA58" s="124"/>
      <c r="KPB58"/>
      <c r="KPC58" s="124"/>
      <c r="KPD58"/>
      <c r="KPE58" s="124"/>
      <c r="KPF58"/>
      <c r="KPG58" s="124"/>
      <c r="KPH58"/>
      <c r="KPI58" s="124"/>
      <c r="KPJ58"/>
      <c r="KPK58" s="124"/>
      <c r="KPL58"/>
      <c r="KPM58" s="124"/>
      <c r="KPN58"/>
      <c r="KPO58" s="124"/>
      <c r="KPP58"/>
      <c r="KPQ58" s="124"/>
      <c r="KPR58"/>
      <c r="KPS58" s="124"/>
      <c r="KPT58"/>
      <c r="KPU58" s="124"/>
      <c r="KPV58"/>
      <c r="KPW58" s="124"/>
      <c r="KPX58"/>
      <c r="KPY58" s="124"/>
      <c r="KPZ58"/>
      <c r="KQA58" s="124"/>
      <c r="KQB58"/>
      <c r="KQC58" s="124"/>
      <c r="KQD58"/>
      <c r="KQE58" s="124"/>
      <c r="KQF58"/>
      <c r="KQG58" s="124"/>
      <c r="KQH58"/>
      <c r="KQI58" s="124"/>
      <c r="KQJ58"/>
      <c r="KQK58" s="124"/>
      <c r="KQL58"/>
      <c r="KQM58" s="124"/>
      <c r="KQN58"/>
      <c r="KQO58" s="124"/>
      <c r="KQP58"/>
      <c r="KQQ58" s="124"/>
      <c r="KQR58"/>
      <c r="KQS58" s="124"/>
      <c r="KQT58"/>
      <c r="KQU58" s="124"/>
      <c r="KQV58"/>
      <c r="KQW58" s="124"/>
      <c r="KQX58"/>
      <c r="KQY58" s="124"/>
      <c r="KQZ58"/>
      <c r="KRA58" s="124"/>
      <c r="KRB58"/>
      <c r="KRC58" s="124"/>
      <c r="KRD58"/>
      <c r="KRE58" s="124"/>
      <c r="KRF58"/>
      <c r="KRG58" s="124"/>
      <c r="KRH58"/>
      <c r="KRI58" s="124"/>
      <c r="KRJ58"/>
      <c r="KRK58" s="124"/>
      <c r="KRL58"/>
      <c r="KRM58" s="124"/>
      <c r="KRN58"/>
      <c r="KRO58" s="124"/>
      <c r="KRP58"/>
      <c r="KRQ58" s="124"/>
      <c r="KRR58"/>
      <c r="KRS58" s="124"/>
      <c r="KRT58"/>
      <c r="KRU58" s="124"/>
      <c r="KRV58"/>
      <c r="KRW58" s="124"/>
      <c r="KRX58"/>
      <c r="KRY58" s="124"/>
      <c r="KRZ58"/>
      <c r="KSA58" s="124"/>
      <c r="KSB58"/>
      <c r="KSC58" s="124"/>
      <c r="KSD58"/>
      <c r="KSE58" s="124"/>
      <c r="KSF58"/>
      <c r="KSG58" s="124"/>
      <c r="KSH58"/>
      <c r="KSI58" s="124"/>
      <c r="KSJ58"/>
      <c r="KSK58" s="124"/>
      <c r="KSL58"/>
      <c r="KSM58" s="124"/>
      <c r="KSN58"/>
      <c r="KSO58" s="124"/>
      <c r="KSP58"/>
      <c r="KSQ58" s="124"/>
      <c r="KSR58"/>
      <c r="KSS58" s="124"/>
      <c r="KST58"/>
      <c r="KSU58" s="124"/>
      <c r="KSV58"/>
      <c r="KSW58" s="124"/>
      <c r="KSX58"/>
      <c r="KSY58" s="124"/>
      <c r="KSZ58"/>
      <c r="KTA58" s="124"/>
      <c r="KTB58"/>
      <c r="KTC58" s="124"/>
      <c r="KTD58"/>
      <c r="KTE58" s="124"/>
      <c r="KTF58"/>
      <c r="KTG58" s="124"/>
      <c r="KTH58"/>
      <c r="KTI58" s="124"/>
      <c r="KTJ58"/>
      <c r="KTK58" s="124"/>
      <c r="KTL58"/>
      <c r="KTM58" s="124"/>
      <c r="KTN58"/>
      <c r="KTO58" s="124"/>
      <c r="KTP58"/>
      <c r="KTQ58" s="124"/>
      <c r="KTR58"/>
      <c r="KTS58" s="124"/>
      <c r="KTT58"/>
      <c r="KTU58" s="124"/>
      <c r="KTV58"/>
      <c r="KTW58" s="124"/>
      <c r="KTX58"/>
      <c r="KTY58" s="124"/>
      <c r="KTZ58"/>
      <c r="KUA58" s="124"/>
      <c r="KUB58"/>
      <c r="KUC58" s="124"/>
      <c r="KUD58"/>
      <c r="KUE58" s="124"/>
      <c r="KUF58"/>
      <c r="KUG58" s="124"/>
      <c r="KUH58"/>
      <c r="KUI58" s="124"/>
      <c r="KUJ58"/>
      <c r="KUK58" s="124"/>
      <c r="KUL58"/>
      <c r="KUM58" s="124"/>
      <c r="KUN58"/>
      <c r="KUO58" s="124"/>
      <c r="KUP58"/>
      <c r="KUQ58" s="124"/>
      <c r="KUR58"/>
      <c r="KUS58" s="124"/>
      <c r="KUT58"/>
      <c r="KUU58" s="124"/>
      <c r="KUV58"/>
      <c r="KUW58" s="124"/>
      <c r="KUX58"/>
      <c r="KUY58" s="124"/>
      <c r="KUZ58"/>
      <c r="KVA58" s="124"/>
      <c r="KVB58"/>
      <c r="KVC58" s="124"/>
      <c r="KVD58"/>
      <c r="KVE58" s="124"/>
      <c r="KVF58"/>
      <c r="KVG58" s="124"/>
      <c r="KVH58"/>
      <c r="KVI58" s="124"/>
      <c r="KVJ58"/>
      <c r="KVK58" s="124"/>
      <c r="KVL58"/>
      <c r="KVM58" s="124"/>
      <c r="KVN58"/>
      <c r="KVO58" s="124"/>
      <c r="KVP58"/>
      <c r="KVQ58" s="124"/>
      <c r="KVR58"/>
      <c r="KVS58" s="124"/>
      <c r="KVT58"/>
      <c r="KVU58" s="124"/>
      <c r="KVV58"/>
      <c r="KVW58" s="124"/>
      <c r="KVX58"/>
      <c r="KVY58" s="124"/>
      <c r="KVZ58"/>
      <c r="KWA58" s="124"/>
      <c r="KWB58"/>
      <c r="KWC58" s="124"/>
      <c r="KWD58"/>
      <c r="KWE58" s="124"/>
      <c r="KWF58"/>
      <c r="KWG58" s="124"/>
      <c r="KWH58"/>
      <c r="KWI58" s="124"/>
      <c r="KWJ58"/>
      <c r="KWK58" s="124"/>
      <c r="KWL58"/>
      <c r="KWM58" s="124"/>
      <c r="KWN58"/>
      <c r="KWO58" s="124"/>
      <c r="KWP58"/>
      <c r="KWQ58" s="124"/>
      <c r="KWR58"/>
      <c r="KWS58" s="124"/>
      <c r="KWT58"/>
      <c r="KWU58" s="124"/>
      <c r="KWV58"/>
      <c r="KWW58" s="124"/>
      <c r="KWX58"/>
      <c r="KWY58" s="124"/>
      <c r="KWZ58"/>
      <c r="KXA58" s="124"/>
      <c r="KXB58"/>
      <c r="KXC58" s="124"/>
      <c r="KXD58"/>
      <c r="KXE58" s="124"/>
      <c r="KXF58"/>
      <c r="KXG58" s="124"/>
      <c r="KXH58"/>
      <c r="KXI58" s="124"/>
      <c r="KXJ58"/>
      <c r="KXK58" s="124"/>
      <c r="KXL58"/>
      <c r="KXM58" s="124"/>
      <c r="KXN58"/>
      <c r="KXO58" s="124"/>
      <c r="KXP58"/>
      <c r="KXQ58" s="124"/>
      <c r="KXR58"/>
      <c r="KXS58" s="124"/>
      <c r="KXT58"/>
      <c r="KXU58" s="124"/>
      <c r="KXV58"/>
      <c r="KXW58" s="124"/>
      <c r="KXX58"/>
      <c r="KXY58" s="124"/>
      <c r="KXZ58"/>
      <c r="KYA58" s="124"/>
      <c r="KYB58"/>
      <c r="KYC58" s="124"/>
      <c r="KYD58"/>
      <c r="KYE58" s="124"/>
      <c r="KYF58"/>
      <c r="KYG58" s="124"/>
      <c r="KYH58"/>
      <c r="KYI58" s="124"/>
      <c r="KYJ58"/>
      <c r="KYK58" s="124"/>
      <c r="KYL58"/>
      <c r="KYM58" s="124"/>
      <c r="KYN58"/>
      <c r="KYO58" s="124"/>
      <c r="KYP58"/>
      <c r="KYQ58" s="124"/>
      <c r="KYR58"/>
      <c r="KYS58" s="124"/>
      <c r="KYT58"/>
      <c r="KYU58" s="124"/>
      <c r="KYV58"/>
      <c r="KYW58" s="124"/>
      <c r="KYX58"/>
      <c r="KYY58" s="124"/>
      <c r="KYZ58"/>
      <c r="KZA58" s="124"/>
      <c r="KZB58"/>
      <c r="KZC58" s="124"/>
      <c r="KZD58"/>
      <c r="KZE58" s="124"/>
      <c r="KZF58"/>
      <c r="KZG58" s="124"/>
      <c r="KZH58"/>
      <c r="KZI58" s="124"/>
      <c r="KZJ58"/>
      <c r="KZK58" s="124"/>
      <c r="KZL58"/>
      <c r="KZM58" s="124"/>
      <c r="KZN58"/>
      <c r="KZO58" s="124"/>
      <c r="KZP58"/>
      <c r="KZQ58" s="124"/>
      <c r="KZR58"/>
      <c r="KZS58" s="124"/>
      <c r="KZT58"/>
      <c r="KZU58" s="124"/>
      <c r="KZV58"/>
      <c r="KZW58" s="124"/>
      <c r="KZX58"/>
      <c r="KZY58" s="124"/>
      <c r="KZZ58"/>
      <c r="LAA58" s="124"/>
      <c r="LAB58"/>
      <c r="LAC58" s="124"/>
      <c r="LAD58"/>
      <c r="LAE58" s="124"/>
      <c r="LAF58"/>
      <c r="LAG58" s="124"/>
      <c r="LAH58"/>
      <c r="LAI58" s="124"/>
      <c r="LAJ58"/>
      <c r="LAK58" s="124"/>
      <c r="LAL58"/>
      <c r="LAM58" s="124"/>
      <c r="LAN58"/>
      <c r="LAO58" s="124"/>
      <c r="LAP58"/>
      <c r="LAQ58" s="124"/>
      <c r="LAR58"/>
      <c r="LAS58" s="124"/>
      <c r="LAT58"/>
      <c r="LAU58" s="124"/>
      <c r="LAV58"/>
      <c r="LAW58" s="124"/>
      <c r="LAX58"/>
      <c r="LAY58" s="124"/>
      <c r="LAZ58"/>
      <c r="LBA58" s="124"/>
      <c r="LBB58"/>
      <c r="LBC58" s="124"/>
      <c r="LBD58"/>
      <c r="LBE58" s="124"/>
      <c r="LBF58"/>
      <c r="LBG58" s="124"/>
      <c r="LBH58"/>
      <c r="LBI58" s="124"/>
      <c r="LBJ58"/>
      <c r="LBK58" s="124"/>
      <c r="LBL58"/>
      <c r="LBM58" s="124"/>
      <c r="LBN58"/>
      <c r="LBO58" s="124"/>
      <c r="LBP58"/>
      <c r="LBQ58" s="124"/>
      <c r="LBR58"/>
      <c r="LBS58" s="124"/>
      <c r="LBT58"/>
      <c r="LBU58" s="124"/>
      <c r="LBV58"/>
      <c r="LBW58" s="124"/>
      <c r="LBX58"/>
      <c r="LBY58" s="124"/>
      <c r="LBZ58"/>
      <c r="LCA58" s="124"/>
      <c r="LCB58"/>
      <c r="LCC58" s="124"/>
      <c r="LCD58"/>
      <c r="LCE58" s="124"/>
      <c r="LCF58"/>
      <c r="LCG58" s="124"/>
      <c r="LCH58"/>
      <c r="LCI58" s="124"/>
      <c r="LCJ58"/>
      <c r="LCK58" s="124"/>
      <c r="LCL58"/>
      <c r="LCM58" s="124"/>
      <c r="LCN58"/>
      <c r="LCO58" s="124"/>
      <c r="LCP58"/>
      <c r="LCQ58" s="124"/>
      <c r="LCR58"/>
      <c r="LCS58" s="124"/>
      <c r="LCT58"/>
      <c r="LCU58" s="124"/>
      <c r="LCV58"/>
      <c r="LCW58" s="124"/>
      <c r="LCX58"/>
      <c r="LCY58" s="124"/>
      <c r="LCZ58"/>
      <c r="LDA58" s="124"/>
      <c r="LDB58"/>
      <c r="LDC58" s="124"/>
      <c r="LDD58"/>
      <c r="LDE58" s="124"/>
      <c r="LDF58"/>
      <c r="LDG58" s="124"/>
      <c r="LDH58"/>
      <c r="LDI58" s="124"/>
      <c r="LDJ58"/>
      <c r="LDK58" s="124"/>
      <c r="LDL58"/>
      <c r="LDM58" s="124"/>
      <c r="LDN58"/>
      <c r="LDO58" s="124"/>
      <c r="LDP58"/>
      <c r="LDQ58" s="124"/>
      <c r="LDR58"/>
      <c r="LDS58" s="124"/>
      <c r="LDT58"/>
      <c r="LDU58" s="124"/>
      <c r="LDV58"/>
      <c r="LDW58" s="124"/>
      <c r="LDX58"/>
      <c r="LDY58" s="124"/>
      <c r="LDZ58"/>
      <c r="LEA58" s="124"/>
      <c r="LEB58"/>
      <c r="LEC58" s="124"/>
      <c r="LED58"/>
      <c r="LEE58" s="124"/>
      <c r="LEF58"/>
      <c r="LEG58" s="124"/>
      <c r="LEH58"/>
      <c r="LEI58" s="124"/>
      <c r="LEJ58"/>
      <c r="LEK58" s="124"/>
      <c r="LEL58"/>
      <c r="LEM58" s="124"/>
      <c r="LEN58"/>
      <c r="LEO58" s="124"/>
      <c r="LEP58"/>
      <c r="LEQ58" s="124"/>
      <c r="LER58"/>
      <c r="LES58" s="124"/>
      <c r="LET58"/>
      <c r="LEU58" s="124"/>
      <c r="LEV58"/>
      <c r="LEW58" s="124"/>
      <c r="LEX58"/>
      <c r="LEY58" s="124"/>
      <c r="LEZ58"/>
      <c r="LFA58" s="124"/>
      <c r="LFB58"/>
      <c r="LFC58" s="124"/>
      <c r="LFD58"/>
      <c r="LFE58" s="124"/>
      <c r="LFF58"/>
      <c r="LFG58" s="124"/>
      <c r="LFH58"/>
      <c r="LFI58" s="124"/>
      <c r="LFJ58"/>
      <c r="LFK58" s="124"/>
      <c r="LFL58"/>
      <c r="LFM58" s="124"/>
      <c r="LFN58"/>
      <c r="LFO58" s="124"/>
      <c r="LFP58"/>
      <c r="LFQ58" s="124"/>
      <c r="LFR58"/>
      <c r="LFS58" s="124"/>
      <c r="LFT58"/>
      <c r="LFU58" s="124"/>
      <c r="LFV58"/>
      <c r="LFW58" s="124"/>
      <c r="LFX58"/>
      <c r="LFY58" s="124"/>
      <c r="LFZ58"/>
      <c r="LGA58" s="124"/>
      <c r="LGB58"/>
      <c r="LGC58" s="124"/>
      <c r="LGD58"/>
      <c r="LGE58" s="124"/>
      <c r="LGF58"/>
      <c r="LGG58" s="124"/>
      <c r="LGH58"/>
      <c r="LGI58" s="124"/>
      <c r="LGJ58"/>
      <c r="LGK58" s="124"/>
      <c r="LGL58"/>
      <c r="LGM58" s="124"/>
      <c r="LGN58"/>
      <c r="LGO58" s="124"/>
      <c r="LGP58"/>
      <c r="LGQ58" s="124"/>
      <c r="LGR58"/>
      <c r="LGS58" s="124"/>
      <c r="LGT58"/>
      <c r="LGU58" s="124"/>
      <c r="LGV58"/>
      <c r="LGW58" s="124"/>
      <c r="LGX58"/>
      <c r="LGY58" s="124"/>
      <c r="LGZ58"/>
      <c r="LHA58" s="124"/>
      <c r="LHB58"/>
      <c r="LHC58" s="124"/>
      <c r="LHD58"/>
      <c r="LHE58" s="124"/>
      <c r="LHF58"/>
      <c r="LHG58" s="124"/>
      <c r="LHH58"/>
      <c r="LHI58" s="124"/>
      <c r="LHJ58"/>
      <c r="LHK58" s="124"/>
      <c r="LHL58"/>
      <c r="LHM58" s="124"/>
      <c r="LHN58"/>
      <c r="LHO58" s="124"/>
      <c r="LHP58"/>
      <c r="LHQ58" s="124"/>
      <c r="LHR58"/>
      <c r="LHS58" s="124"/>
      <c r="LHT58"/>
      <c r="LHU58" s="124"/>
      <c r="LHV58"/>
      <c r="LHW58" s="124"/>
      <c r="LHX58"/>
      <c r="LHY58" s="124"/>
      <c r="LHZ58"/>
      <c r="LIA58" s="124"/>
      <c r="LIB58"/>
      <c r="LIC58" s="124"/>
      <c r="LID58"/>
      <c r="LIE58" s="124"/>
      <c r="LIF58"/>
      <c r="LIG58" s="124"/>
      <c r="LIH58"/>
      <c r="LII58" s="124"/>
      <c r="LIJ58"/>
      <c r="LIK58" s="124"/>
      <c r="LIL58"/>
      <c r="LIM58" s="124"/>
      <c r="LIN58"/>
      <c r="LIO58" s="124"/>
      <c r="LIP58"/>
      <c r="LIQ58" s="124"/>
      <c r="LIR58"/>
      <c r="LIS58" s="124"/>
      <c r="LIT58"/>
      <c r="LIU58" s="124"/>
      <c r="LIV58"/>
      <c r="LIW58" s="124"/>
      <c r="LIX58"/>
      <c r="LIY58" s="124"/>
      <c r="LIZ58"/>
      <c r="LJA58" s="124"/>
      <c r="LJB58"/>
      <c r="LJC58" s="124"/>
      <c r="LJD58"/>
      <c r="LJE58" s="124"/>
      <c r="LJF58"/>
      <c r="LJG58" s="124"/>
      <c r="LJH58"/>
      <c r="LJI58" s="124"/>
      <c r="LJJ58"/>
      <c r="LJK58" s="124"/>
      <c r="LJL58"/>
      <c r="LJM58" s="124"/>
      <c r="LJN58"/>
      <c r="LJO58" s="124"/>
      <c r="LJP58"/>
      <c r="LJQ58" s="124"/>
      <c r="LJR58"/>
      <c r="LJS58" s="124"/>
      <c r="LJT58"/>
      <c r="LJU58" s="124"/>
      <c r="LJV58"/>
      <c r="LJW58" s="124"/>
      <c r="LJX58"/>
      <c r="LJY58" s="124"/>
      <c r="LJZ58"/>
      <c r="LKA58" s="124"/>
      <c r="LKB58"/>
      <c r="LKC58" s="124"/>
      <c r="LKD58"/>
      <c r="LKE58" s="124"/>
      <c r="LKF58"/>
      <c r="LKG58" s="124"/>
      <c r="LKH58"/>
      <c r="LKI58" s="124"/>
      <c r="LKJ58"/>
      <c r="LKK58" s="124"/>
      <c r="LKL58"/>
      <c r="LKM58" s="124"/>
      <c r="LKN58"/>
      <c r="LKO58" s="124"/>
      <c r="LKP58"/>
      <c r="LKQ58" s="124"/>
      <c r="LKR58"/>
      <c r="LKS58" s="124"/>
      <c r="LKT58"/>
      <c r="LKU58" s="124"/>
      <c r="LKV58"/>
      <c r="LKW58" s="124"/>
      <c r="LKX58"/>
      <c r="LKY58" s="124"/>
      <c r="LKZ58"/>
      <c r="LLA58" s="124"/>
      <c r="LLB58"/>
      <c r="LLC58" s="124"/>
      <c r="LLD58"/>
      <c r="LLE58" s="124"/>
      <c r="LLF58"/>
      <c r="LLG58" s="124"/>
      <c r="LLH58"/>
      <c r="LLI58" s="124"/>
      <c r="LLJ58"/>
      <c r="LLK58" s="124"/>
      <c r="LLL58"/>
      <c r="LLM58" s="124"/>
      <c r="LLN58"/>
      <c r="LLO58" s="124"/>
      <c r="LLP58"/>
      <c r="LLQ58" s="124"/>
      <c r="LLR58"/>
      <c r="LLS58" s="124"/>
      <c r="LLT58"/>
      <c r="LLU58" s="124"/>
      <c r="LLV58"/>
      <c r="LLW58" s="124"/>
      <c r="LLX58"/>
      <c r="LLY58" s="124"/>
      <c r="LLZ58"/>
      <c r="LMA58" s="124"/>
      <c r="LMB58"/>
      <c r="LMC58" s="124"/>
      <c r="LMD58"/>
      <c r="LME58" s="124"/>
      <c r="LMF58"/>
      <c r="LMG58" s="124"/>
      <c r="LMH58"/>
      <c r="LMI58" s="124"/>
      <c r="LMJ58"/>
      <c r="LMK58" s="124"/>
      <c r="LML58"/>
      <c r="LMM58" s="124"/>
      <c r="LMN58"/>
      <c r="LMO58" s="124"/>
      <c r="LMP58"/>
      <c r="LMQ58" s="124"/>
      <c r="LMR58"/>
      <c r="LMS58" s="124"/>
      <c r="LMT58"/>
      <c r="LMU58" s="124"/>
      <c r="LMV58"/>
      <c r="LMW58" s="124"/>
      <c r="LMX58"/>
      <c r="LMY58" s="124"/>
      <c r="LMZ58"/>
      <c r="LNA58" s="124"/>
      <c r="LNB58"/>
      <c r="LNC58" s="124"/>
      <c r="LND58"/>
      <c r="LNE58" s="124"/>
      <c r="LNF58"/>
      <c r="LNG58" s="124"/>
      <c r="LNH58"/>
      <c r="LNI58" s="124"/>
      <c r="LNJ58"/>
      <c r="LNK58" s="124"/>
      <c r="LNL58"/>
      <c r="LNM58" s="124"/>
      <c r="LNN58"/>
      <c r="LNO58" s="124"/>
      <c r="LNP58"/>
      <c r="LNQ58" s="124"/>
      <c r="LNR58"/>
      <c r="LNS58" s="124"/>
      <c r="LNT58"/>
      <c r="LNU58" s="124"/>
      <c r="LNV58"/>
      <c r="LNW58" s="124"/>
      <c r="LNX58"/>
      <c r="LNY58" s="124"/>
      <c r="LNZ58"/>
      <c r="LOA58" s="124"/>
      <c r="LOB58"/>
      <c r="LOC58" s="124"/>
      <c r="LOD58"/>
      <c r="LOE58" s="124"/>
      <c r="LOF58"/>
      <c r="LOG58" s="124"/>
      <c r="LOH58"/>
      <c r="LOI58" s="124"/>
      <c r="LOJ58"/>
      <c r="LOK58" s="124"/>
      <c r="LOL58"/>
      <c r="LOM58" s="124"/>
      <c r="LON58"/>
      <c r="LOO58" s="124"/>
      <c r="LOP58"/>
      <c r="LOQ58" s="124"/>
      <c r="LOR58"/>
      <c r="LOS58" s="124"/>
      <c r="LOT58"/>
      <c r="LOU58" s="124"/>
      <c r="LOV58"/>
      <c r="LOW58" s="124"/>
      <c r="LOX58"/>
      <c r="LOY58" s="124"/>
      <c r="LOZ58"/>
      <c r="LPA58" s="124"/>
      <c r="LPB58"/>
      <c r="LPC58" s="124"/>
      <c r="LPD58"/>
      <c r="LPE58" s="124"/>
      <c r="LPF58"/>
      <c r="LPG58" s="124"/>
      <c r="LPH58"/>
      <c r="LPI58" s="124"/>
      <c r="LPJ58"/>
      <c r="LPK58" s="124"/>
      <c r="LPL58"/>
      <c r="LPM58" s="124"/>
      <c r="LPN58"/>
      <c r="LPO58" s="124"/>
      <c r="LPP58"/>
      <c r="LPQ58" s="124"/>
      <c r="LPR58"/>
      <c r="LPS58" s="124"/>
      <c r="LPT58"/>
      <c r="LPU58" s="124"/>
      <c r="LPV58"/>
      <c r="LPW58" s="124"/>
      <c r="LPX58"/>
      <c r="LPY58" s="124"/>
      <c r="LPZ58"/>
      <c r="LQA58" s="124"/>
      <c r="LQB58"/>
      <c r="LQC58" s="124"/>
      <c r="LQD58"/>
      <c r="LQE58" s="124"/>
      <c r="LQF58"/>
      <c r="LQG58" s="124"/>
      <c r="LQH58"/>
      <c r="LQI58" s="124"/>
      <c r="LQJ58"/>
      <c r="LQK58" s="124"/>
      <c r="LQL58"/>
      <c r="LQM58" s="124"/>
      <c r="LQN58"/>
      <c r="LQO58" s="124"/>
      <c r="LQP58"/>
      <c r="LQQ58" s="124"/>
      <c r="LQR58"/>
      <c r="LQS58" s="124"/>
      <c r="LQT58"/>
      <c r="LQU58" s="124"/>
      <c r="LQV58"/>
      <c r="LQW58" s="124"/>
      <c r="LQX58"/>
      <c r="LQY58" s="124"/>
      <c r="LQZ58"/>
      <c r="LRA58" s="124"/>
      <c r="LRB58"/>
      <c r="LRC58" s="124"/>
      <c r="LRD58"/>
      <c r="LRE58" s="124"/>
      <c r="LRF58"/>
      <c r="LRG58" s="124"/>
      <c r="LRH58"/>
      <c r="LRI58" s="124"/>
      <c r="LRJ58"/>
      <c r="LRK58" s="124"/>
      <c r="LRL58"/>
      <c r="LRM58" s="124"/>
      <c r="LRN58"/>
      <c r="LRO58" s="124"/>
      <c r="LRP58"/>
      <c r="LRQ58" s="124"/>
      <c r="LRR58"/>
      <c r="LRS58" s="124"/>
      <c r="LRT58"/>
      <c r="LRU58" s="124"/>
      <c r="LRV58"/>
      <c r="LRW58" s="124"/>
      <c r="LRX58"/>
      <c r="LRY58" s="124"/>
      <c r="LRZ58"/>
      <c r="LSA58" s="124"/>
      <c r="LSB58"/>
      <c r="LSC58" s="124"/>
      <c r="LSD58"/>
      <c r="LSE58" s="124"/>
      <c r="LSF58"/>
      <c r="LSG58" s="124"/>
      <c r="LSH58"/>
      <c r="LSI58" s="124"/>
      <c r="LSJ58"/>
      <c r="LSK58" s="124"/>
      <c r="LSL58"/>
      <c r="LSM58" s="124"/>
      <c r="LSN58"/>
      <c r="LSO58" s="124"/>
      <c r="LSP58"/>
      <c r="LSQ58" s="124"/>
      <c r="LSR58"/>
      <c r="LSS58" s="124"/>
      <c r="LST58"/>
      <c r="LSU58" s="124"/>
      <c r="LSV58"/>
      <c r="LSW58" s="124"/>
      <c r="LSX58"/>
      <c r="LSY58" s="124"/>
      <c r="LSZ58"/>
      <c r="LTA58" s="124"/>
      <c r="LTB58"/>
      <c r="LTC58" s="124"/>
      <c r="LTD58"/>
      <c r="LTE58" s="124"/>
      <c r="LTF58"/>
      <c r="LTG58" s="124"/>
      <c r="LTH58"/>
      <c r="LTI58" s="124"/>
      <c r="LTJ58"/>
      <c r="LTK58" s="124"/>
      <c r="LTL58"/>
      <c r="LTM58" s="124"/>
      <c r="LTN58"/>
      <c r="LTO58" s="124"/>
      <c r="LTP58"/>
      <c r="LTQ58" s="124"/>
      <c r="LTR58"/>
      <c r="LTS58" s="124"/>
      <c r="LTT58"/>
      <c r="LTU58" s="124"/>
      <c r="LTV58"/>
      <c r="LTW58" s="124"/>
      <c r="LTX58"/>
      <c r="LTY58" s="124"/>
      <c r="LTZ58"/>
      <c r="LUA58" s="124"/>
      <c r="LUB58"/>
      <c r="LUC58" s="124"/>
      <c r="LUD58"/>
      <c r="LUE58" s="124"/>
      <c r="LUF58"/>
      <c r="LUG58" s="124"/>
      <c r="LUH58"/>
      <c r="LUI58" s="124"/>
      <c r="LUJ58"/>
      <c r="LUK58" s="124"/>
      <c r="LUL58"/>
      <c r="LUM58" s="124"/>
      <c r="LUN58"/>
      <c r="LUO58" s="124"/>
      <c r="LUP58"/>
      <c r="LUQ58" s="124"/>
      <c r="LUR58"/>
      <c r="LUS58" s="124"/>
      <c r="LUT58"/>
      <c r="LUU58" s="124"/>
      <c r="LUV58"/>
      <c r="LUW58" s="124"/>
      <c r="LUX58"/>
      <c r="LUY58" s="124"/>
      <c r="LUZ58"/>
      <c r="LVA58" s="124"/>
      <c r="LVB58"/>
      <c r="LVC58" s="124"/>
      <c r="LVD58"/>
      <c r="LVE58" s="124"/>
      <c r="LVF58"/>
      <c r="LVG58" s="124"/>
      <c r="LVH58"/>
      <c r="LVI58" s="124"/>
      <c r="LVJ58"/>
      <c r="LVK58" s="124"/>
      <c r="LVL58"/>
      <c r="LVM58" s="124"/>
      <c r="LVN58"/>
      <c r="LVO58" s="124"/>
      <c r="LVP58"/>
      <c r="LVQ58" s="124"/>
      <c r="LVR58"/>
      <c r="LVS58" s="124"/>
      <c r="LVT58"/>
      <c r="LVU58" s="124"/>
      <c r="LVV58"/>
      <c r="LVW58" s="124"/>
      <c r="LVX58"/>
      <c r="LVY58" s="124"/>
      <c r="LVZ58"/>
      <c r="LWA58" s="124"/>
      <c r="LWB58"/>
      <c r="LWC58" s="124"/>
      <c r="LWD58"/>
      <c r="LWE58" s="124"/>
      <c r="LWF58"/>
      <c r="LWG58" s="124"/>
      <c r="LWH58"/>
      <c r="LWI58" s="124"/>
      <c r="LWJ58"/>
      <c r="LWK58" s="124"/>
      <c r="LWL58"/>
      <c r="LWM58" s="124"/>
      <c r="LWN58"/>
      <c r="LWO58" s="124"/>
      <c r="LWP58"/>
      <c r="LWQ58" s="124"/>
      <c r="LWR58"/>
      <c r="LWS58" s="124"/>
      <c r="LWT58"/>
      <c r="LWU58" s="124"/>
      <c r="LWV58"/>
      <c r="LWW58" s="124"/>
      <c r="LWX58"/>
      <c r="LWY58" s="124"/>
      <c r="LWZ58"/>
      <c r="LXA58" s="124"/>
      <c r="LXB58"/>
      <c r="LXC58" s="124"/>
      <c r="LXD58"/>
      <c r="LXE58" s="124"/>
      <c r="LXF58"/>
      <c r="LXG58" s="124"/>
      <c r="LXH58"/>
      <c r="LXI58" s="124"/>
      <c r="LXJ58"/>
      <c r="LXK58" s="124"/>
      <c r="LXL58"/>
      <c r="LXM58" s="124"/>
      <c r="LXN58"/>
      <c r="LXO58" s="124"/>
      <c r="LXP58"/>
      <c r="LXQ58" s="124"/>
      <c r="LXR58"/>
      <c r="LXS58" s="124"/>
      <c r="LXT58"/>
      <c r="LXU58" s="124"/>
      <c r="LXV58"/>
      <c r="LXW58" s="124"/>
      <c r="LXX58"/>
      <c r="LXY58" s="124"/>
      <c r="LXZ58"/>
      <c r="LYA58" s="124"/>
      <c r="LYB58"/>
      <c r="LYC58" s="124"/>
      <c r="LYD58"/>
      <c r="LYE58" s="124"/>
      <c r="LYF58"/>
      <c r="LYG58" s="124"/>
      <c r="LYH58"/>
      <c r="LYI58" s="124"/>
      <c r="LYJ58"/>
      <c r="LYK58" s="124"/>
      <c r="LYL58"/>
      <c r="LYM58" s="124"/>
      <c r="LYN58"/>
      <c r="LYO58" s="124"/>
      <c r="LYP58"/>
      <c r="LYQ58" s="124"/>
      <c r="LYR58"/>
      <c r="LYS58" s="124"/>
      <c r="LYT58"/>
      <c r="LYU58" s="124"/>
      <c r="LYV58"/>
      <c r="LYW58" s="124"/>
      <c r="LYX58"/>
      <c r="LYY58" s="124"/>
      <c r="LYZ58"/>
      <c r="LZA58" s="124"/>
      <c r="LZB58"/>
      <c r="LZC58" s="124"/>
      <c r="LZD58"/>
      <c r="LZE58" s="124"/>
      <c r="LZF58"/>
      <c r="LZG58" s="124"/>
      <c r="LZH58"/>
      <c r="LZI58" s="124"/>
      <c r="LZJ58"/>
      <c r="LZK58" s="124"/>
      <c r="LZL58"/>
      <c r="LZM58" s="124"/>
      <c r="LZN58"/>
      <c r="LZO58" s="124"/>
      <c r="LZP58"/>
      <c r="LZQ58" s="124"/>
      <c r="LZR58"/>
      <c r="LZS58" s="124"/>
      <c r="LZT58"/>
      <c r="LZU58" s="124"/>
      <c r="LZV58"/>
      <c r="LZW58" s="124"/>
      <c r="LZX58"/>
      <c r="LZY58" s="124"/>
      <c r="LZZ58"/>
      <c r="MAA58" s="124"/>
      <c r="MAB58"/>
      <c r="MAC58" s="124"/>
      <c r="MAD58"/>
      <c r="MAE58" s="124"/>
      <c r="MAF58"/>
      <c r="MAG58" s="124"/>
      <c r="MAH58"/>
      <c r="MAI58" s="124"/>
      <c r="MAJ58"/>
      <c r="MAK58" s="124"/>
      <c r="MAL58"/>
      <c r="MAM58" s="124"/>
      <c r="MAN58"/>
      <c r="MAO58" s="124"/>
      <c r="MAP58"/>
      <c r="MAQ58" s="124"/>
      <c r="MAR58"/>
      <c r="MAS58" s="124"/>
      <c r="MAT58"/>
      <c r="MAU58" s="124"/>
      <c r="MAV58"/>
      <c r="MAW58" s="124"/>
      <c r="MAX58"/>
      <c r="MAY58" s="124"/>
      <c r="MAZ58"/>
      <c r="MBA58" s="124"/>
      <c r="MBB58"/>
      <c r="MBC58" s="124"/>
      <c r="MBD58"/>
      <c r="MBE58" s="124"/>
      <c r="MBF58"/>
      <c r="MBG58" s="124"/>
      <c r="MBH58"/>
      <c r="MBI58" s="124"/>
      <c r="MBJ58"/>
      <c r="MBK58" s="124"/>
      <c r="MBL58"/>
      <c r="MBM58" s="124"/>
      <c r="MBN58"/>
      <c r="MBO58" s="124"/>
      <c r="MBP58"/>
      <c r="MBQ58" s="124"/>
      <c r="MBR58"/>
      <c r="MBS58" s="124"/>
      <c r="MBT58"/>
      <c r="MBU58" s="124"/>
      <c r="MBV58"/>
      <c r="MBW58" s="124"/>
      <c r="MBX58"/>
      <c r="MBY58" s="124"/>
      <c r="MBZ58"/>
      <c r="MCA58" s="124"/>
      <c r="MCB58"/>
      <c r="MCC58" s="124"/>
      <c r="MCD58"/>
      <c r="MCE58" s="124"/>
      <c r="MCF58"/>
      <c r="MCG58" s="124"/>
      <c r="MCH58"/>
      <c r="MCI58" s="124"/>
      <c r="MCJ58"/>
      <c r="MCK58" s="124"/>
      <c r="MCL58"/>
      <c r="MCM58" s="124"/>
      <c r="MCN58"/>
      <c r="MCO58" s="124"/>
      <c r="MCP58"/>
      <c r="MCQ58" s="124"/>
      <c r="MCR58"/>
      <c r="MCS58" s="124"/>
      <c r="MCT58"/>
      <c r="MCU58" s="124"/>
      <c r="MCV58"/>
      <c r="MCW58" s="124"/>
      <c r="MCX58"/>
      <c r="MCY58" s="124"/>
      <c r="MCZ58"/>
      <c r="MDA58" s="124"/>
      <c r="MDB58"/>
      <c r="MDC58" s="124"/>
      <c r="MDD58"/>
      <c r="MDE58" s="124"/>
      <c r="MDF58"/>
      <c r="MDG58" s="124"/>
      <c r="MDH58"/>
      <c r="MDI58" s="124"/>
      <c r="MDJ58"/>
      <c r="MDK58" s="124"/>
      <c r="MDL58"/>
      <c r="MDM58" s="124"/>
      <c r="MDN58"/>
      <c r="MDO58" s="124"/>
      <c r="MDP58"/>
      <c r="MDQ58" s="124"/>
      <c r="MDR58"/>
      <c r="MDS58" s="124"/>
      <c r="MDT58"/>
      <c r="MDU58" s="124"/>
      <c r="MDV58"/>
      <c r="MDW58" s="124"/>
      <c r="MDX58"/>
      <c r="MDY58" s="124"/>
      <c r="MDZ58"/>
      <c r="MEA58" s="124"/>
      <c r="MEB58"/>
      <c r="MEC58" s="124"/>
      <c r="MED58"/>
      <c r="MEE58" s="124"/>
      <c r="MEF58"/>
      <c r="MEG58" s="124"/>
      <c r="MEH58"/>
      <c r="MEI58" s="124"/>
      <c r="MEJ58"/>
      <c r="MEK58" s="124"/>
      <c r="MEL58"/>
      <c r="MEM58" s="124"/>
      <c r="MEN58"/>
      <c r="MEO58" s="124"/>
      <c r="MEP58"/>
      <c r="MEQ58" s="124"/>
      <c r="MER58"/>
      <c r="MES58" s="124"/>
      <c r="MET58"/>
      <c r="MEU58" s="124"/>
      <c r="MEV58"/>
      <c r="MEW58" s="124"/>
      <c r="MEX58"/>
      <c r="MEY58" s="124"/>
      <c r="MEZ58"/>
      <c r="MFA58" s="124"/>
      <c r="MFB58"/>
      <c r="MFC58" s="124"/>
      <c r="MFD58"/>
      <c r="MFE58" s="124"/>
      <c r="MFF58"/>
      <c r="MFG58" s="124"/>
      <c r="MFH58"/>
      <c r="MFI58" s="124"/>
      <c r="MFJ58"/>
      <c r="MFK58" s="124"/>
      <c r="MFL58"/>
      <c r="MFM58" s="124"/>
      <c r="MFN58"/>
      <c r="MFO58" s="124"/>
      <c r="MFP58"/>
      <c r="MFQ58" s="124"/>
      <c r="MFR58"/>
      <c r="MFS58" s="124"/>
      <c r="MFT58"/>
      <c r="MFU58" s="124"/>
      <c r="MFV58"/>
      <c r="MFW58" s="124"/>
      <c r="MFX58"/>
      <c r="MFY58" s="124"/>
      <c r="MFZ58"/>
      <c r="MGA58" s="124"/>
      <c r="MGB58"/>
      <c r="MGC58" s="124"/>
      <c r="MGD58"/>
      <c r="MGE58" s="124"/>
      <c r="MGF58"/>
      <c r="MGG58" s="124"/>
      <c r="MGH58"/>
      <c r="MGI58" s="124"/>
      <c r="MGJ58"/>
      <c r="MGK58" s="124"/>
      <c r="MGL58"/>
      <c r="MGM58" s="124"/>
      <c r="MGN58"/>
      <c r="MGO58" s="124"/>
      <c r="MGP58"/>
      <c r="MGQ58" s="124"/>
      <c r="MGR58"/>
      <c r="MGS58" s="124"/>
      <c r="MGT58"/>
      <c r="MGU58" s="124"/>
      <c r="MGV58"/>
      <c r="MGW58" s="124"/>
      <c r="MGX58"/>
      <c r="MGY58" s="124"/>
      <c r="MGZ58"/>
      <c r="MHA58" s="124"/>
      <c r="MHB58"/>
      <c r="MHC58" s="124"/>
      <c r="MHD58"/>
      <c r="MHE58" s="124"/>
      <c r="MHF58"/>
      <c r="MHG58" s="124"/>
      <c r="MHH58"/>
      <c r="MHI58" s="124"/>
      <c r="MHJ58"/>
      <c r="MHK58" s="124"/>
      <c r="MHL58"/>
      <c r="MHM58" s="124"/>
      <c r="MHN58"/>
      <c r="MHO58" s="124"/>
      <c r="MHP58"/>
      <c r="MHQ58" s="124"/>
      <c r="MHR58"/>
      <c r="MHS58" s="124"/>
      <c r="MHT58"/>
      <c r="MHU58" s="124"/>
      <c r="MHV58"/>
      <c r="MHW58" s="124"/>
      <c r="MHX58"/>
      <c r="MHY58" s="124"/>
      <c r="MHZ58"/>
      <c r="MIA58" s="124"/>
      <c r="MIB58"/>
      <c r="MIC58" s="124"/>
      <c r="MID58"/>
      <c r="MIE58" s="124"/>
      <c r="MIF58"/>
      <c r="MIG58" s="124"/>
      <c r="MIH58"/>
      <c r="MII58" s="124"/>
      <c r="MIJ58"/>
      <c r="MIK58" s="124"/>
      <c r="MIL58"/>
      <c r="MIM58" s="124"/>
      <c r="MIN58"/>
      <c r="MIO58" s="124"/>
      <c r="MIP58"/>
      <c r="MIQ58" s="124"/>
      <c r="MIR58"/>
      <c r="MIS58" s="124"/>
      <c r="MIT58"/>
      <c r="MIU58" s="124"/>
      <c r="MIV58"/>
      <c r="MIW58" s="124"/>
      <c r="MIX58"/>
      <c r="MIY58" s="124"/>
      <c r="MIZ58"/>
      <c r="MJA58" s="124"/>
      <c r="MJB58"/>
      <c r="MJC58" s="124"/>
      <c r="MJD58"/>
      <c r="MJE58" s="124"/>
      <c r="MJF58"/>
      <c r="MJG58" s="124"/>
      <c r="MJH58"/>
      <c r="MJI58" s="124"/>
      <c r="MJJ58"/>
      <c r="MJK58" s="124"/>
      <c r="MJL58"/>
      <c r="MJM58" s="124"/>
      <c r="MJN58"/>
      <c r="MJO58" s="124"/>
      <c r="MJP58"/>
      <c r="MJQ58" s="124"/>
      <c r="MJR58"/>
      <c r="MJS58" s="124"/>
      <c r="MJT58"/>
      <c r="MJU58" s="124"/>
      <c r="MJV58"/>
      <c r="MJW58" s="124"/>
      <c r="MJX58"/>
      <c r="MJY58" s="124"/>
      <c r="MJZ58"/>
      <c r="MKA58" s="124"/>
      <c r="MKB58"/>
      <c r="MKC58" s="124"/>
      <c r="MKD58"/>
      <c r="MKE58" s="124"/>
      <c r="MKF58"/>
      <c r="MKG58" s="124"/>
      <c r="MKH58"/>
      <c r="MKI58" s="124"/>
      <c r="MKJ58"/>
      <c r="MKK58" s="124"/>
      <c r="MKL58"/>
      <c r="MKM58" s="124"/>
      <c r="MKN58"/>
      <c r="MKO58" s="124"/>
      <c r="MKP58"/>
      <c r="MKQ58" s="124"/>
      <c r="MKR58"/>
      <c r="MKS58" s="124"/>
      <c r="MKT58"/>
      <c r="MKU58" s="124"/>
      <c r="MKV58"/>
      <c r="MKW58" s="124"/>
      <c r="MKX58"/>
      <c r="MKY58" s="124"/>
      <c r="MKZ58"/>
      <c r="MLA58" s="124"/>
      <c r="MLB58"/>
      <c r="MLC58" s="124"/>
      <c r="MLD58"/>
      <c r="MLE58" s="124"/>
      <c r="MLF58"/>
      <c r="MLG58" s="124"/>
      <c r="MLH58"/>
      <c r="MLI58" s="124"/>
      <c r="MLJ58"/>
      <c r="MLK58" s="124"/>
      <c r="MLL58"/>
      <c r="MLM58" s="124"/>
      <c r="MLN58"/>
      <c r="MLO58" s="124"/>
      <c r="MLP58"/>
      <c r="MLQ58" s="124"/>
      <c r="MLR58"/>
      <c r="MLS58" s="124"/>
      <c r="MLT58"/>
      <c r="MLU58" s="124"/>
      <c r="MLV58"/>
      <c r="MLW58" s="124"/>
      <c r="MLX58"/>
      <c r="MLY58" s="124"/>
      <c r="MLZ58"/>
      <c r="MMA58" s="124"/>
      <c r="MMB58"/>
      <c r="MMC58" s="124"/>
      <c r="MMD58"/>
      <c r="MME58" s="124"/>
      <c r="MMF58"/>
      <c r="MMG58" s="124"/>
      <c r="MMH58"/>
      <c r="MMI58" s="124"/>
      <c r="MMJ58"/>
      <c r="MMK58" s="124"/>
      <c r="MML58"/>
      <c r="MMM58" s="124"/>
      <c r="MMN58"/>
      <c r="MMO58" s="124"/>
      <c r="MMP58"/>
      <c r="MMQ58" s="124"/>
      <c r="MMR58"/>
      <c r="MMS58" s="124"/>
      <c r="MMT58"/>
      <c r="MMU58" s="124"/>
      <c r="MMV58"/>
      <c r="MMW58" s="124"/>
      <c r="MMX58"/>
      <c r="MMY58" s="124"/>
      <c r="MMZ58"/>
      <c r="MNA58" s="124"/>
      <c r="MNB58"/>
      <c r="MNC58" s="124"/>
      <c r="MND58"/>
      <c r="MNE58" s="124"/>
      <c r="MNF58"/>
      <c r="MNG58" s="124"/>
      <c r="MNH58"/>
      <c r="MNI58" s="124"/>
      <c r="MNJ58"/>
      <c r="MNK58" s="124"/>
      <c r="MNL58"/>
      <c r="MNM58" s="124"/>
      <c r="MNN58"/>
      <c r="MNO58" s="124"/>
      <c r="MNP58"/>
      <c r="MNQ58" s="124"/>
      <c r="MNR58"/>
      <c r="MNS58" s="124"/>
      <c r="MNT58"/>
      <c r="MNU58" s="124"/>
      <c r="MNV58"/>
      <c r="MNW58" s="124"/>
      <c r="MNX58"/>
      <c r="MNY58" s="124"/>
      <c r="MNZ58"/>
      <c r="MOA58" s="124"/>
      <c r="MOB58"/>
      <c r="MOC58" s="124"/>
      <c r="MOD58"/>
      <c r="MOE58" s="124"/>
      <c r="MOF58"/>
      <c r="MOG58" s="124"/>
      <c r="MOH58"/>
      <c r="MOI58" s="124"/>
      <c r="MOJ58"/>
      <c r="MOK58" s="124"/>
      <c r="MOL58"/>
      <c r="MOM58" s="124"/>
      <c r="MON58"/>
      <c r="MOO58" s="124"/>
      <c r="MOP58"/>
      <c r="MOQ58" s="124"/>
      <c r="MOR58"/>
      <c r="MOS58" s="124"/>
      <c r="MOT58"/>
      <c r="MOU58" s="124"/>
      <c r="MOV58"/>
      <c r="MOW58" s="124"/>
      <c r="MOX58"/>
      <c r="MOY58" s="124"/>
      <c r="MOZ58"/>
      <c r="MPA58" s="124"/>
      <c r="MPB58"/>
      <c r="MPC58" s="124"/>
      <c r="MPD58"/>
      <c r="MPE58" s="124"/>
      <c r="MPF58"/>
      <c r="MPG58" s="124"/>
      <c r="MPH58"/>
      <c r="MPI58" s="124"/>
      <c r="MPJ58"/>
      <c r="MPK58" s="124"/>
      <c r="MPL58"/>
      <c r="MPM58" s="124"/>
      <c r="MPN58"/>
      <c r="MPO58" s="124"/>
      <c r="MPP58"/>
      <c r="MPQ58" s="124"/>
      <c r="MPR58"/>
      <c r="MPS58" s="124"/>
      <c r="MPT58"/>
      <c r="MPU58" s="124"/>
      <c r="MPV58"/>
      <c r="MPW58" s="124"/>
      <c r="MPX58"/>
      <c r="MPY58" s="124"/>
      <c r="MPZ58"/>
      <c r="MQA58" s="124"/>
      <c r="MQB58"/>
      <c r="MQC58" s="124"/>
      <c r="MQD58"/>
      <c r="MQE58" s="124"/>
      <c r="MQF58"/>
      <c r="MQG58" s="124"/>
      <c r="MQH58"/>
      <c r="MQI58" s="124"/>
      <c r="MQJ58"/>
      <c r="MQK58" s="124"/>
      <c r="MQL58"/>
      <c r="MQM58" s="124"/>
      <c r="MQN58"/>
      <c r="MQO58" s="124"/>
      <c r="MQP58"/>
      <c r="MQQ58" s="124"/>
      <c r="MQR58"/>
      <c r="MQS58" s="124"/>
      <c r="MQT58"/>
      <c r="MQU58" s="124"/>
      <c r="MQV58"/>
      <c r="MQW58" s="124"/>
      <c r="MQX58"/>
      <c r="MQY58" s="124"/>
      <c r="MQZ58"/>
      <c r="MRA58" s="124"/>
      <c r="MRB58"/>
      <c r="MRC58" s="124"/>
      <c r="MRD58"/>
      <c r="MRE58" s="124"/>
      <c r="MRF58"/>
      <c r="MRG58" s="124"/>
      <c r="MRH58"/>
      <c r="MRI58" s="124"/>
      <c r="MRJ58"/>
      <c r="MRK58" s="124"/>
      <c r="MRL58"/>
      <c r="MRM58" s="124"/>
      <c r="MRN58"/>
      <c r="MRO58" s="124"/>
      <c r="MRP58"/>
      <c r="MRQ58" s="124"/>
      <c r="MRR58"/>
      <c r="MRS58" s="124"/>
      <c r="MRT58"/>
      <c r="MRU58" s="124"/>
      <c r="MRV58"/>
      <c r="MRW58" s="124"/>
      <c r="MRX58"/>
      <c r="MRY58" s="124"/>
      <c r="MRZ58"/>
      <c r="MSA58" s="124"/>
      <c r="MSB58"/>
      <c r="MSC58" s="124"/>
      <c r="MSD58"/>
      <c r="MSE58" s="124"/>
      <c r="MSF58"/>
      <c r="MSG58" s="124"/>
      <c r="MSH58"/>
      <c r="MSI58" s="124"/>
      <c r="MSJ58"/>
      <c r="MSK58" s="124"/>
      <c r="MSL58"/>
      <c r="MSM58" s="124"/>
      <c r="MSN58"/>
      <c r="MSO58" s="124"/>
      <c r="MSP58"/>
      <c r="MSQ58" s="124"/>
      <c r="MSR58"/>
      <c r="MSS58" s="124"/>
      <c r="MST58"/>
      <c r="MSU58" s="124"/>
      <c r="MSV58"/>
      <c r="MSW58" s="124"/>
      <c r="MSX58"/>
      <c r="MSY58" s="124"/>
      <c r="MSZ58"/>
      <c r="MTA58" s="124"/>
      <c r="MTB58"/>
      <c r="MTC58" s="124"/>
      <c r="MTD58"/>
      <c r="MTE58" s="124"/>
      <c r="MTF58"/>
      <c r="MTG58" s="124"/>
      <c r="MTH58"/>
      <c r="MTI58" s="124"/>
      <c r="MTJ58"/>
      <c r="MTK58" s="124"/>
      <c r="MTL58"/>
      <c r="MTM58" s="124"/>
      <c r="MTN58"/>
      <c r="MTO58" s="124"/>
      <c r="MTP58"/>
      <c r="MTQ58" s="124"/>
      <c r="MTR58"/>
      <c r="MTS58" s="124"/>
      <c r="MTT58"/>
      <c r="MTU58" s="124"/>
      <c r="MTV58"/>
      <c r="MTW58" s="124"/>
      <c r="MTX58"/>
      <c r="MTY58" s="124"/>
      <c r="MTZ58"/>
      <c r="MUA58" s="124"/>
      <c r="MUB58"/>
      <c r="MUC58" s="124"/>
      <c r="MUD58"/>
      <c r="MUE58" s="124"/>
      <c r="MUF58"/>
      <c r="MUG58" s="124"/>
      <c r="MUH58"/>
      <c r="MUI58" s="124"/>
      <c r="MUJ58"/>
      <c r="MUK58" s="124"/>
      <c r="MUL58"/>
      <c r="MUM58" s="124"/>
      <c r="MUN58"/>
      <c r="MUO58" s="124"/>
      <c r="MUP58"/>
      <c r="MUQ58" s="124"/>
      <c r="MUR58"/>
      <c r="MUS58" s="124"/>
      <c r="MUT58"/>
      <c r="MUU58" s="124"/>
      <c r="MUV58"/>
      <c r="MUW58" s="124"/>
      <c r="MUX58"/>
      <c r="MUY58" s="124"/>
      <c r="MUZ58"/>
      <c r="MVA58" s="124"/>
      <c r="MVB58"/>
      <c r="MVC58" s="124"/>
      <c r="MVD58"/>
      <c r="MVE58" s="124"/>
      <c r="MVF58"/>
      <c r="MVG58" s="124"/>
      <c r="MVH58"/>
      <c r="MVI58" s="124"/>
      <c r="MVJ58"/>
      <c r="MVK58" s="124"/>
      <c r="MVL58"/>
      <c r="MVM58" s="124"/>
      <c r="MVN58"/>
      <c r="MVO58" s="124"/>
      <c r="MVP58"/>
      <c r="MVQ58" s="124"/>
      <c r="MVR58"/>
      <c r="MVS58" s="124"/>
      <c r="MVT58"/>
      <c r="MVU58" s="124"/>
      <c r="MVV58"/>
      <c r="MVW58" s="124"/>
      <c r="MVX58"/>
      <c r="MVY58" s="124"/>
      <c r="MVZ58"/>
      <c r="MWA58" s="124"/>
      <c r="MWB58"/>
      <c r="MWC58" s="124"/>
      <c r="MWD58"/>
      <c r="MWE58" s="124"/>
      <c r="MWF58"/>
      <c r="MWG58" s="124"/>
      <c r="MWH58"/>
      <c r="MWI58" s="124"/>
      <c r="MWJ58"/>
      <c r="MWK58" s="124"/>
      <c r="MWL58"/>
      <c r="MWM58" s="124"/>
      <c r="MWN58"/>
      <c r="MWO58" s="124"/>
      <c r="MWP58"/>
      <c r="MWQ58" s="124"/>
      <c r="MWR58"/>
      <c r="MWS58" s="124"/>
      <c r="MWT58"/>
      <c r="MWU58" s="124"/>
      <c r="MWV58"/>
      <c r="MWW58" s="124"/>
      <c r="MWX58"/>
      <c r="MWY58" s="124"/>
      <c r="MWZ58"/>
      <c r="MXA58" s="124"/>
      <c r="MXB58"/>
      <c r="MXC58" s="124"/>
      <c r="MXD58"/>
      <c r="MXE58" s="124"/>
      <c r="MXF58"/>
      <c r="MXG58" s="124"/>
      <c r="MXH58"/>
      <c r="MXI58" s="124"/>
      <c r="MXJ58"/>
      <c r="MXK58" s="124"/>
      <c r="MXL58"/>
      <c r="MXM58" s="124"/>
      <c r="MXN58"/>
      <c r="MXO58" s="124"/>
      <c r="MXP58"/>
      <c r="MXQ58" s="124"/>
      <c r="MXR58"/>
      <c r="MXS58" s="124"/>
      <c r="MXT58"/>
      <c r="MXU58" s="124"/>
      <c r="MXV58"/>
      <c r="MXW58" s="124"/>
      <c r="MXX58"/>
      <c r="MXY58" s="124"/>
      <c r="MXZ58"/>
      <c r="MYA58" s="124"/>
      <c r="MYB58"/>
      <c r="MYC58" s="124"/>
      <c r="MYD58"/>
      <c r="MYE58" s="124"/>
      <c r="MYF58"/>
      <c r="MYG58" s="124"/>
      <c r="MYH58"/>
      <c r="MYI58" s="124"/>
      <c r="MYJ58"/>
      <c r="MYK58" s="124"/>
      <c r="MYL58"/>
      <c r="MYM58" s="124"/>
      <c r="MYN58"/>
      <c r="MYO58" s="124"/>
      <c r="MYP58"/>
      <c r="MYQ58" s="124"/>
      <c r="MYR58"/>
      <c r="MYS58" s="124"/>
      <c r="MYT58"/>
      <c r="MYU58" s="124"/>
      <c r="MYV58"/>
      <c r="MYW58" s="124"/>
      <c r="MYX58"/>
      <c r="MYY58" s="124"/>
      <c r="MYZ58"/>
      <c r="MZA58" s="124"/>
      <c r="MZB58"/>
      <c r="MZC58" s="124"/>
      <c r="MZD58"/>
      <c r="MZE58" s="124"/>
      <c r="MZF58"/>
      <c r="MZG58" s="124"/>
      <c r="MZH58"/>
      <c r="MZI58" s="124"/>
      <c r="MZJ58"/>
      <c r="MZK58" s="124"/>
      <c r="MZL58"/>
      <c r="MZM58" s="124"/>
      <c r="MZN58"/>
      <c r="MZO58" s="124"/>
      <c r="MZP58"/>
      <c r="MZQ58" s="124"/>
      <c r="MZR58"/>
      <c r="MZS58" s="124"/>
      <c r="MZT58"/>
      <c r="MZU58" s="124"/>
      <c r="MZV58"/>
      <c r="MZW58" s="124"/>
      <c r="MZX58"/>
      <c r="MZY58" s="124"/>
      <c r="MZZ58"/>
      <c r="NAA58" s="124"/>
      <c r="NAB58"/>
      <c r="NAC58" s="124"/>
      <c r="NAD58"/>
      <c r="NAE58" s="124"/>
      <c r="NAF58"/>
      <c r="NAG58" s="124"/>
      <c r="NAH58"/>
      <c r="NAI58" s="124"/>
      <c r="NAJ58"/>
      <c r="NAK58" s="124"/>
      <c r="NAL58"/>
      <c r="NAM58" s="124"/>
      <c r="NAN58"/>
      <c r="NAO58" s="124"/>
      <c r="NAP58"/>
      <c r="NAQ58" s="124"/>
      <c r="NAR58"/>
      <c r="NAS58" s="124"/>
      <c r="NAT58"/>
      <c r="NAU58" s="124"/>
      <c r="NAV58"/>
      <c r="NAW58" s="124"/>
      <c r="NAX58"/>
      <c r="NAY58" s="124"/>
      <c r="NAZ58"/>
      <c r="NBA58" s="124"/>
      <c r="NBB58"/>
      <c r="NBC58" s="124"/>
      <c r="NBD58"/>
      <c r="NBE58" s="124"/>
      <c r="NBF58"/>
      <c r="NBG58" s="124"/>
      <c r="NBH58"/>
      <c r="NBI58" s="124"/>
      <c r="NBJ58"/>
      <c r="NBK58" s="124"/>
      <c r="NBL58"/>
      <c r="NBM58" s="124"/>
      <c r="NBN58"/>
      <c r="NBO58" s="124"/>
      <c r="NBP58"/>
      <c r="NBQ58" s="124"/>
      <c r="NBR58"/>
      <c r="NBS58" s="124"/>
      <c r="NBT58"/>
      <c r="NBU58" s="124"/>
      <c r="NBV58"/>
      <c r="NBW58" s="124"/>
      <c r="NBX58"/>
      <c r="NBY58" s="124"/>
      <c r="NBZ58"/>
      <c r="NCA58" s="124"/>
      <c r="NCB58"/>
      <c r="NCC58" s="124"/>
      <c r="NCD58"/>
      <c r="NCE58" s="124"/>
      <c r="NCF58"/>
      <c r="NCG58" s="124"/>
      <c r="NCH58"/>
      <c r="NCI58" s="124"/>
      <c r="NCJ58"/>
      <c r="NCK58" s="124"/>
      <c r="NCL58"/>
      <c r="NCM58" s="124"/>
      <c r="NCN58"/>
      <c r="NCO58" s="124"/>
      <c r="NCP58"/>
      <c r="NCQ58" s="124"/>
      <c r="NCR58"/>
      <c r="NCS58" s="124"/>
      <c r="NCT58"/>
      <c r="NCU58" s="124"/>
      <c r="NCV58"/>
      <c r="NCW58" s="124"/>
      <c r="NCX58"/>
      <c r="NCY58" s="124"/>
      <c r="NCZ58"/>
      <c r="NDA58" s="124"/>
      <c r="NDB58"/>
      <c r="NDC58" s="124"/>
      <c r="NDD58"/>
      <c r="NDE58" s="124"/>
      <c r="NDF58"/>
      <c r="NDG58" s="124"/>
      <c r="NDH58"/>
      <c r="NDI58" s="124"/>
      <c r="NDJ58"/>
      <c r="NDK58" s="124"/>
      <c r="NDL58"/>
      <c r="NDM58" s="124"/>
      <c r="NDN58"/>
      <c r="NDO58" s="124"/>
      <c r="NDP58"/>
      <c r="NDQ58" s="124"/>
      <c r="NDR58"/>
      <c r="NDS58" s="124"/>
      <c r="NDT58"/>
      <c r="NDU58" s="124"/>
      <c r="NDV58"/>
      <c r="NDW58" s="124"/>
      <c r="NDX58"/>
      <c r="NDY58" s="124"/>
      <c r="NDZ58"/>
      <c r="NEA58" s="124"/>
      <c r="NEB58"/>
      <c r="NEC58" s="124"/>
      <c r="NED58"/>
      <c r="NEE58" s="124"/>
      <c r="NEF58"/>
      <c r="NEG58" s="124"/>
      <c r="NEH58"/>
      <c r="NEI58" s="124"/>
      <c r="NEJ58"/>
      <c r="NEK58" s="124"/>
      <c r="NEL58"/>
      <c r="NEM58" s="124"/>
      <c r="NEN58"/>
      <c r="NEO58" s="124"/>
      <c r="NEP58"/>
      <c r="NEQ58" s="124"/>
      <c r="NER58"/>
      <c r="NES58" s="124"/>
      <c r="NET58"/>
      <c r="NEU58" s="124"/>
      <c r="NEV58"/>
      <c r="NEW58" s="124"/>
      <c r="NEX58"/>
      <c r="NEY58" s="124"/>
      <c r="NEZ58"/>
      <c r="NFA58" s="124"/>
      <c r="NFB58"/>
      <c r="NFC58" s="124"/>
      <c r="NFD58"/>
      <c r="NFE58" s="124"/>
      <c r="NFF58"/>
      <c r="NFG58" s="124"/>
      <c r="NFH58"/>
      <c r="NFI58" s="124"/>
      <c r="NFJ58"/>
      <c r="NFK58" s="124"/>
      <c r="NFL58"/>
      <c r="NFM58" s="124"/>
      <c r="NFN58"/>
      <c r="NFO58" s="124"/>
      <c r="NFP58"/>
      <c r="NFQ58" s="124"/>
      <c r="NFR58"/>
      <c r="NFS58" s="124"/>
      <c r="NFT58"/>
      <c r="NFU58" s="124"/>
      <c r="NFV58"/>
      <c r="NFW58" s="124"/>
      <c r="NFX58"/>
      <c r="NFY58" s="124"/>
      <c r="NFZ58"/>
      <c r="NGA58" s="124"/>
      <c r="NGB58"/>
      <c r="NGC58" s="124"/>
      <c r="NGD58"/>
      <c r="NGE58" s="124"/>
      <c r="NGF58"/>
      <c r="NGG58" s="124"/>
      <c r="NGH58"/>
      <c r="NGI58" s="124"/>
      <c r="NGJ58"/>
      <c r="NGK58" s="124"/>
      <c r="NGL58"/>
      <c r="NGM58" s="124"/>
      <c r="NGN58"/>
      <c r="NGO58" s="124"/>
      <c r="NGP58"/>
      <c r="NGQ58" s="124"/>
      <c r="NGR58"/>
      <c r="NGS58" s="124"/>
      <c r="NGT58"/>
      <c r="NGU58" s="124"/>
      <c r="NGV58"/>
      <c r="NGW58" s="124"/>
      <c r="NGX58"/>
      <c r="NGY58" s="124"/>
      <c r="NGZ58"/>
      <c r="NHA58" s="124"/>
      <c r="NHB58"/>
      <c r="NHC58" s="124"/>
      <c r="NHD58"/>
      <c r="NHE58" s="124"/>
      <c r="NHF58"/>
      <c r="NHG58" s="124"/>
      <c r="NHH58"/>
      <c r="NHI58" s="124"/>
      <c r="NHJ58"/>
      <c r="NHK58" s="124"/>
      <c r="NHL58"/>
      <c r="NHM58" s="124"/>
      <c r="NHN58"/>
      <c r="NHO58" s="124"/>
      <c r="NHP58"/>
      <c r="NHQ58" s="124"/>
      <c r="NHR58"/>
      <c r="NHS58" s="124"/>
      <c r="NHT58"/>
      <c r="NHU58" s="124"/>
      <c r="NHV58"/>
      <c r="NHW58" s="124"/>
      <c r="NHX58"/>
      <c r="NHY58" s="124"/>
      <c r="NHZ58"/>
      <c r="NIA58" s="124"/>
      <c r="NIB58"/>
      <c r="NIC58" s="124"/>
      <c r="NID58"/>
      <c r="NIE58" s="124"/>
      <c r="NIF58"/>
      <c r="NIG58" s="124"/>
      <c r="NIH58"/>
      <c r="NII58" s="124"/>
      <c r="NIJ58"/>
      <c r="NIK58" s="124"/>
      <c r="NIL58"/>
      <c r="NIM58" s="124"/>
      <c r="NIN58"/>
      <c r="NIO58" s="124"/>
      <c r="NIP58"/>
      <c r="NIQ58" s="124"/>
      <c r="NIR58"/>
      <c r="NIS58" s="124"/>
      <c r="NIT58"/>
      <c r="NIU58" s="124"/>
      <c r="NIV58"/>
      <c r="NIW58" s="124"/>
      <c r="NIX58"/>
      <c r="NIY58" s="124"/>
      <c r="NIZ58"/>
      <c r="NJA58" s="124"/>
      <c r="NJB58"/>
      <c r="NJC58" s="124"/>
      <c r="NJD58"/>
      <c r="NJE58" s="124"/>
      <c r="NJF58"/>
      <c r="NJG58" s="124"/>
      <c r="NJH58"/>
      <c r="NJI58" s="124"/>
      <c r="NJJ58"/>
      <c r="NJK58" s="124"/>
      <c r="NJL58"/>
      <c r="NJM58" s="124"/>
      <c r="NJN58"/>
      <c r="NJO58" s="124"/>
      <c r="NJP58"/>
      <c r="NJQ58" s="124"/>
      <c r="NJR58"/>
      <c r="NJS58" s="124"/>
      <c r="NJT58"/>
      <c r="NJU58" s="124"/>
      <c r="NJV58"/>
      <c r="NJW58" s="124"/>
      <c r="NJX58"/>
      <c r="NJY58" s="124"/>
      <c r="NJZ58"/>
      <c r="NKA58" s="124"/>
      <c r="NKB58"/>
      <c r="NKC58" s="124"/>
      <c r="NKD58"/>
      <c r="NKE58" s="124"/>
      <c r="NKF58"/>
      <c r="NKG58" s="124"/>
      <c r="NKH58"/>
      <c r="NKI58" s="124"/>
      <c r="NKJ58"/>
      <c r="NKK58" s="124"/>
      <c r="NKL58"/>
      <c r="NKM58" s="124"/>
      <c r="NKN58"/>
      <c r="NKO58" s="124"/>
      <c r="NKP58"/>
      <c r="NKQ58" s="124"/>
      <c r="NKR58"/>
      <c r="NKS58" s="124"/>
      <c r="NKT58"/>
      <c r="NKU58" s="124"/>
      <c r="NKV58"/>
      <c r="NKW58" s="124"/>
      <c r="NKX58"/>
      <c r="NKY58" s="124"/>
      <c r="NKZ58"/>
      <c r="NLA58" s="124"/>
      <c r="NLB58"/>
      <c r="NLC58" s="124"/>
      <c r="NLD58"/>
      <c r="NLE58" s="124"/>
      <c r="NLF58"/>
      <c r="NLG58" s="124"/>
      <c r="NLH58"/>
      <c r="NLI58" s="124"/>
      <c r="NLJ58"/>
      <c r="NLK58" s="124"/>
      <c r="NLL58"/>
      <c r="NLM58" s="124"/>
      <c r="NLN58"/>
      <c r="NLO58" s="124"/>
      <c r="NLP58"/>
      <c r="NLQ58" s="124"/>
      <c r="NLR58"/>
      <c r="NLS58" s="124"/>
      <c r="NLT58"/>
      <c r="NLU58" s="124"/>
      <c r="NLV58"/>
      <c r="NLW58" s="124"/>
      <c r="NLX58"/>
      <c r="NLY58" s="124"/>
      <c r="NLZ58"/>
      <c r="NMA58" s="124"/>
      <c r="NMB58"/>
      <c r="NMC58" s="124"/>
      <c r="NMD58"/>
      <c r="NME58" s="124"/>
      <c r="NMF58"/>
      <c r="NMG58" s="124"/>
      <c r="NMH58"/>
      <c r="NMI58" s="124"/>
      <c r="NMJ58"/>
      <c r="NMK58" s="124"/>
      <c r="NML58"/>
      <c r="NMM58" s="124"/>
      <c r="NMN58"/>
      <c r="NMO58" s="124"/>
      <c r="NMP58"/>
      <c r="NMQ58" s="124"/>
      <c r="NMR58"/>
      <c r="NMS58" s="124"/>
      <c r="NMT58"/>
      <c r="NMU58" s="124"/>
      <c r="NMV58"/>
      <c r="NMW58" s="124"/>
      <c r="NMX58"/>
      <c r="NMY58" s="124"/>
      <c r="NMZ58"/>
      <c r="NNA58" s="124"/>
      <c r="NNB58"/>
      <c r="NNC58" s="124"/>
      <c r="NND58"/>
      <c r="NNE58" s="124"/>
      <c r="NNF58"/>
      <c r="NNG58" s="124"/>
      <c r="NNH58"/>
      <c r="NNI58" s="124"/>
      <c r="NNJ58"/>
      <c r="NNK58" s="124"/>
      <c r="NNL58"/>
      <c r="NNM58" s="124"/>
      <c r="NNN58"/>
      <c r="NNO58" s="124"/>
      <c r="NNP58"/>
      <c r="NNQ58" s="124"/>
      <c r="NNR58"/>
      <c r="NNS58" s="124"/>
      <c r="NNT58"/>
      <c r="NNU58" s="124"/>
      <c r="NNV58"/>
      <c r="NNW58" s="124"/>
      <c r="NNX58"/>
      <c r="NNY58" s="124"/>
      <c r="NNZ58"/>
      <c r="NOA58" s="124"/>
      <c r="NOB58"/>
      <c r="NOC58" s="124"/>
      <c r="NOD58"/>
      <c r="NOE58" s="124"/>
      <c r="NOF58"/>
      <c r="NOG58" s="124"/>
      <c r="NOH58"/>
      <c r="NOI58" s="124"/>
      <c r="NOJ58"/>
      <c r="NOK58" s="124"/>
      <c r="NOL58"/>
      <c r="NOM58" s="124"/>
      <c r="NON58"/>
      <c r="NOO58" s="124"/>
      <c r="NOP58"/>
      <c r="NOQ58" s="124"/>
      <c r="NOR58"/>
      <c r="NOS58" s="124"/>
      <c r="NOT58"/>
      <c r="NOU58" s="124"/>
      <c r="NOV58"/>
      <c r="NOW58" s="124"/>
      <c r="NOX58"/>
      <c r="NOY58" s="124"/>
      <c r="NOZ58"/>
      <c r="NPA58" s="124"/>
      <c r="NPB58"/>
      <c r="NPC58" s="124"/>
      <c r="NPD58"/>
      <c r="NPE58" s="124"/>
      <c r="NPF58"/>
      <c r="NPG58" s="124"/>
      <c r="NPH58"/>
      <c r="NPI58" s="124"/>
      <c r="NPJ58"/>
      <c r="NPK58" s="124"/>
      <c r="NPL58"/>
      <c r="NPM58" s="124"/>
      <c r="NPN58"/>
      <c r="NPO58" s="124"/>
      <c r="NPP58"/>
      <c r="NPQ58" s="124"/>
      <c r="NPR58"/>
      <c r="NPS58" s="124"/>
      <c r="NPT58"/>
      <c r="NPU58" s="124"/>
      <c r="NPV58"/>
      <c r="NPW58" s="124"/>
      <c r="NPX58"/>
      <c r="NPY58" s="124"/>
      <c r="NPZ58"/>
      <c r="NQA58" s="124"/>
      <c r="NQB58"/>
      <c r="NQC58" s="124"/>
      <c r="NQD58"/>
      <c r="NQE58" s="124"/>
      <c r="NQF58"/>
      <c r="NQG58" s="124"/>
      <c r="NQH58"/>
      <c r="NQI58" s="124"/>
      <c r="NQJ58"/>
      <c r="NQK58" s="124"/>
      <c r="NQL58"/>
      <c r="NQM58" s="124"/>
      <c r="NQN58"/>
      <c r="NQO58" s="124"/>
      <c r="NQP58"/>
      <c r="NQQ58" s="124"/>
      <c r="NQR58"/>
      <c r="NQS58" s="124"/>
      <c r="NQT58"/>
      <c r="NQU58" s="124"/>
      <c r="NQV58"/>
      <c r="NQW58" s="124"/>
      <c r="NQX58"/>
      <c r="NQY58" s="124"/>
      <c r="NQZ58"/>
      <c r="NRA58" s="124"/>
      <c r="NRB58"/>
      <c r="NRC58" s="124"/>
      <c r="NRD58"/>
      <c r="NRE58" s="124"/>
      <c r="NRF58"/>
      <c r="NRG58" s="124"/>
      <c r="NRH58"/>
      <c r="NRI58" s="124"/>
      <c r="NRJ58"/>
      <c r="NRK58" s="124"/>
      <c r="NRL58"/>
      <c r="NRM58" s="124"/>
      <c r="NRN58"/>
      <c r="NRO58" s="124"/>
      <c r="NRP58"/>
      <c r="NRQ58" s="124"/>
      <c r="NRR58"/>
      <c r="NRS58" s="124"/>
      <c r="NRT58"/>
      <c r="NRU58" s="124"/>
      <c r="NRV58"/>
      <c r="NRW58" s="124"/>
      <c r="NRX58"/>
      <c r="NRY58" s="124"/>
      <c r="NRZ58"/>
      <c r="NSA58" s="124"/>
      <c r="NSB58"/>
      <c r="NSC58" s="124"/>
      <c r="NSD58"/>
      <c r="NSE58" s="124"/>
      <c r="NSF58"/>
      <c r="NSG58" s="124"/>
      <c r="NSH58"/>
      <c r="NSI58" s="124"/>
      <c r="NSJ58"/>
      <c r="NSK58" s="124"/>
      <c r="NSL58"/>
      <c r="NSM58" s="124"/>
      <c r="NSN58"/>
      <c r="NSO58" s="124"/>
      <c r="NSP58"/>
      <c r="NSQ58" s="124"/>
      <c r="NSR58"/>
      <c r="NSS58" s="124"/>
      <c r="NST58"/>
      <c r="NSU58" s="124"/>
      <c r="NSV58"/>
      <c r="NSW58" s="124"/>
      <c r="NSX58"/>
      <c r="NSY58" s="124"/>
      <c r="NSZ58"/>
      <c r="NTA58" s="124"/>
      <c r="NTB58"/>
      <c r="NTC58" s="124"/>
      <c r="NTD58"/>
      <c r="NTE58" s="124"/>
      <c r="NTF58"/>
      <c r="NTG58" s="124"/>
      <c r="NTH58"/>
      <c r="NTI58" s="124"/>
      <c r="NTJ58"/>
      <c r="NTK58" s="124"/>
      <c r="NTL58"/>
      <c r="NTM58" s="124"/>
      <c r="NTN58"/>
      <c r="NTO58" s="124"/>
      <c r="NTP58"/>
      <c r="NTQ58" s="124"/>
      <c r="NTR58"/>
      <c r="NTS58" s="124"/>
      <c r="NTT58"/>
      <c r="NTU58" s="124"/>
      <c r="NTV58"/>
      <c r="NTW58" s="124"/>
      <c r="NTX58"/>
      <c r="NTY58" s="124"/>
      <c r="NTZ58"/>
      <c r="NUA58" s="124"/>
      <c r="NUB58"/>
      <c r="NUC58" s="124"/>
      <c r="NUD58"/>
      <c r="NUE58" s="124"/>
      <c r="NUF58"/>
      <c r="NUG58" s="124"/>
      <c r="NUH58"/>
      <c r="NUI58" s="124"/>
      <c r="NUJ58"/>
      <c r="NUK58" s="124"/>
      <c r="NUL58"/>
      <c r="NUM58" s="124"/>
      <c r="NUN58"/>
      <c r="NUO58" s="124"/>
      <c r="NUP58"/>
      <c r="NUQ58" s="124"/>
      <c r="NUR58"/>
      <c r="NUS58" s="124"/>
      <c r="NUT58"/>
      <c r="NUU58" s="124"/>
      <c r="NUV58"/>
      <c r="NUW58" s="124"/>
      <c r="NUX58"/>
      <c r="NUY58" s="124"/>
      <c r="NUZ58"/>
      <c r="NVA58" s="124"/>
      <c r="NVB58"/>
      <c r="NVC58" s="124"/>
      <c r="NVD58"/>
      <c r="NVE58" s="124"/>
      <c r="NVF58"/>
      <c r="NVG58" s="124"/>
      <c r="NVH58"/>
      <c r="NVI58" s="124"/>
      <c r="NVJ58"/>
      <c r="NVK58" s="124"/>
      <c r="NVL58"/>
      <c r="NVM58" s="124"/>
      <c r="NVN58"/>
      <c r="NVO58" s="124"/>
      <c r="NVP58"/>
      <c r="NVQ58" s="124"/>
      <c r="NVR58"/>
      <c r="NVS58" s="124"/>
      <c r="NVT58"/>
      <c r="NVU58" s="124"/>
      <c r="NVV58"/>
      <c r="NVW58" s="124"/>
      <c r="NVX58"/>
      <c r="NVY58" s="124"/>
      <c r="NVZ58"/>
      <c r="NWA58" s="124"/>
      <c r="NWB58"/>
      <c r="NWC58" s="124"/>
      <c r="NWD58"/>
      <c r="NWE58" s="124"/>
      <c r="NWF58"/>
      <c r="NWG58" s="124"/>
      <c r="NWH58"/>
      <c r="NWI58" s="124"/>
      <c r="NWJ58"/>
      <c r="NWK58" s="124"/>
      <c r="NWL58"/>
      <c r="NWM58" s="124"/>
      <c r="NWN58"/>
      <c r="NWO58" s="124"/>
      <c r="NWP58"/>
      <c r="NWQ58" s="124"/>
      <c r="NWR58"/>
      <c r="NWS58" s="124"/>
      <c r="NWT58"/>
      <c r="NWU58" s="124"/>
      <c r="NWV58"/>
      <c r="NWW58" s="124"/>
      <c r="NWX58"/>
      <c r="NWY58" s="124"/>
      <c r="NWZ58"/>
      <c r="NXA58" s="124"/>
      <c r="NXB58"/>
      <c r="NXC58" s="124"/>
      <c r="NXD58"/>
      <c r="NXE58" s="124"/>
      <c r="NXF58"/>
      <c r="NXG58" s="124"/>
      <c r="NXH58"/>
      <c r="NXI58" s="124"/>
      <c r="NXJ58"/>
      <c r="NXK58" s="124"/>
      <c r="NXL58"/>
      <c r="NXM58" s="124"/>
      <c r="NXN58"/>
      <c r="NXO58" s="124"/>
      <c r="NXP58"/>
      <c r="NXQ58" s="124"/>
      <c r="NXR58"/>
      <c r="NXS58" s="124"/>
      <c r="NXT58"/>
      <c r="NXU58" s="124"/>
      <c r="NXV58"/>
      <c r="NXW58" s="124"/>
      <c r="NXX58"/>
      <c r="NXY58" s="124"/>
      <c r="NXZ58"/>
      <c r="NYA58" s="124"/>
      <c r="NYB58"/>
      <c r="NYC58" s="124"/>
      <c r="NYD58"/>
      <c r="NYE58" s="124"/>
      <c r="NYF58"/>
      <c r="NYG58" s="124"/>
      <c r="NYH58"/>
      <c r="NYI58" s="124"/>
      <c r="NYJ58"/>
      <c r="NYK58" s="124"/>
      <c r="NYL58"/>
      <c r="NYM58" s="124"/>
      <c r="NYN58"/>
      <c r="NYO58" s="124"/>
      <c r="NYP58"/>
      <c r="NYQ58" s="124"/>
      <c r="NYR58"/>
      <c r="NYS58" s="124"/>
      <c r="NYT58"/>
      <c r="NYU58" s="124"/>
      <c r="NYV58"/>
      <c r="NYW58" s="124"/>
      <c r="NYX58"/>
      <c r="NYY58" s="124"/>
      <c r="NYZ58"/>
      <c r="NZA58" s="124"/>
      <c r="NZB58"/>
      <c r="NZC58" s="124"/>
      <c r="NZD58"/>
      <c r="NZE58" s="124"/>
      <c r="NZF58"/>
      <c r="NZG58" s="124"/>
      <c r="NZH58"/>
      <c r="NZI58" s="124"/>
      <c r="NZJ58"/>
      <c r="NZK58" s="124"/>
      <c r="NZL58"/>
      <c r="NZM58" s="124"/>
      <c r="NZN58"/>
      <c r="NZO58" s="124"/>
      <c r="NZP58"/>
      <c r="NZQ58" s="124"/>
      <c r="NZR58"/>
      <c r="NZS58" s="124"/>
      <c r="NZT58"/>
      <c r="NZU58" s="124"/>
      <c r="NZV58"/>
      <c r="NZW58" s="124"/>
      <c r="NZX58"/>
      <c r="NZY58" s="124"/>
      <c r="NZZ58"/>
      <c r="OAA58" s="124"/>
      <c r="OAB58"/>
      <c r="OAC58" s="124"/>
      <c r="OAD58"/>
      <c r="OAE58" s="124"/>
      <c r="OAF58"/>
      <c r="OAG58" s="124"/>
      <c r="OAH58"/>
      <c r="OAI58" s="124"/>
      <c r="OAJ58"/>
      <c r="OAK58" s="124"/>
      <c r="OAL58"/>
      <c r="OAM58" s="124"/>
      <c r="OAN58"/>
      <c r="OAO58" s="124"/>
      <c r="OAP58"/>
      <c r="OAQ58" s="124"/>
      <c r="OAR58"/>
      <c r="OAS58" s="124"/>
      <c r="OAT58"/>
      <c r="OAU58" s="124"/>
      <c r="OAV58"/>
      <c r="OAW58" s="124"/>
      <c r="OAX58"/>
      <c r="OAY58" s="124"/>
      <c r="OAZ58"/>
      <c r="OBA58" s="124"/>
      <c r="OBB58"/>
      <c r="OBC58" s="124"/>
      <c r="OBD58"/>
      <c r="OBE58" s="124"/>
      <c r="OBF58"/>
      <c r="OBG58" s="124"/>
      <c r="OBH58"/>
      <c r="OBI58" s="124"/>
      <c r="OBJ58"/>
      <c r="OBK58" s="124"/>
      <c r="OBL58"/>
      <c r="OBM58" s="124"/>
      <c r="OBN58"/>
      <c r="OBO58" s="124"/>
      <c r="OBP58"/>
      <c r="OBQ58" s="124"/>
      <c r="OBR58"/>
      <c r="OBS58" s="124"/>
      <c r="OBT58"/>
      <c r="OBU58" s="124"/>
      <c r="OBV58"/>
      <c r="OBW58" s="124"/>
      <c r="OBX58"/>
      <c r="OBY58" s="124"/>
      <c r="OBZ58"/>
      <c r="OCA58" s="124"/>
      <c r="OCB58"/>
      <c r="OCC58" s="124"/>
      <c r="OCD58"/>
      <c r="OCE58" s="124"/>
      <c r="OCF58"/>
      <c r="OCG58" s="124"/>
      <c r="OCH58"/>
      <c r="OCI58" s="124"/>
      <c r="OCJ58"/>
      <c r="OCK58" s="124"/>
      <c r="OCL58"/>
      <c r="OCM58" s="124"/>
      <c r="OCN58"/>
      <c r="OCO58" s="124"/>
      <c r="OCP58"/>
      <c r="OCQ58" s="124"/>
      <c r="OCR58"/>
      <c r="OCS58" s="124"/>
      <c r="OCT58"/>
      <c r="OCU58" s="124"/>
      <c r="OCV58"/>
      <c r="OCW58" s="124"/>
      <c r="OCX58"/>
      <c r="OCY58" s="124"/>
      <c r="OCZ58"/>
      <c r="ODA58" s="124"/>
      <c r="ODB58"/>
      <c r="ODC58" s="124"/>
      <c r="ODD58"/>
      <c r="ODE58" s="124"/>
      <c r="ODF58"/>
      <c r="ODG58" s="124"/>
      <c r="ODH58"/>
      <c r="ODI58" s="124"/>
      <c r="ODJ58"/>
      <c r="ODK58" s="124"/>
      <c r="ODL58"/>
      <c r="ODM58" s="124"/>
      <c r="ODN58"/>
      <c r="ODO58" s="124"/>
      <c r="ODP58"/>
      <c r="ODQ58" s="124"/>
      <c r="ODR58"/>
      <c r="ODS58" s="124"/>
      <c r="ODT58"/>
      <c r="ODU58" s="124"/>
      <c r="ODV58"/>
      <c r="ODW58" s="124"/>
      <c r="ODX58"/>
      <c r="ODY58" s="124"/>
      <c r="ODZ58"/>
      <c r="OEA58" s="124"/>
      <c r="OEB58"/>
      <c r="OEC58" s="124"/>
      <c r="OED58"/>
      <c r="OEE58" s="124"/>
      <c r="OEF58"/>
      <c r="OEG58" s="124"/>
      <c r="OEH58"/>
      <c r="OEI58" s="124"/>
      <c r="OEJ58"/>
      <c r="OEK58" s="124"/>
      <c r="OEL58"/>
      <c r="OEM58" s="124"/>
      <c r="OEN58"/>
      <c r="OEO58" s="124"/>
      <c r="OEP58"/>
      <c r="OEQ58" s="124"/>
      <c r="OER58"/>
      <c r="OES58" s="124"/>
      <c r="OET58"/>
      <c r="OEU58" s="124"/>
      <c r="OEV58"/>
      <c r="OEW58" s="124"/>
      <c r="OEX58"/>
      <c r="OEY58" s="124"/>
      <c r="OEZ58"/>
      <c r="OFA58" s="124"/>
      <c r="OFB58"/>
      <c r="OFC58" s="124"/>
      <c r="OFD58"/>
      <c r="OFE58" s="124"/>
      <c r="OFF58"/>
      <c r="OFG58" s="124"/>
      <c r="OFH58"/>
      <c r="OFI58" s="124"/>
      <c r="OFJ58"/>
      <c r="OFK58" s="124"/>
      <c r="OFL58"/>
      <c r="OFM58" s="124"/>
      <c r="OFN58"/>
      <c r="OFO58" s="124"/>
      <c r="OFP58"/>
      <c r="OFQ58" s="124"/>
      <c r="OFR58"/>
      <c r="OFS58" s="124"/>
      <c r="OFT58"/>
      <c r="OFU58" s="124"/>
      <c r="OFV58"/>
      <c r="OFW58" s="124"/>
      <c r="OFX58"/>
      <c r="OFY58" s="124"/>
      <c r="OFZ58"/>
      <c r="OGA58" s="124"/>
      <c r="OGB58"/>
      <c r="OGC58" s="124"/>
      <c r="OGD58"/>
      <c r="OGE58" s="124"/>
      <c r="OGF58"/>
      <c r="OGG58" s="124"/>
      <c r="OGH58"/>
      <c r="OGI58" s="124"/>
      <c r="OGJ58"/>
      <c r="OGK58" s="124"/>
      <c r="OGL58"/>
      <c r="OGM58" s="124"/>
      <c r="OGN58"/>
      <c r="OGO58" s="124"/>
      <c r="OGP58"/>
      <c r="OGQ58" s="124"/>
      <c r="OGR58"/>
      <c r="OGS58" s="124"/>
      <c r="OGT58"/>
      <c r="OGU58" s="124"/>
      <c r="OGV58"/>
      <c r="OGW58" s="124"/>
      <c r="OGX58"/>
      <c r="OGY58" s="124"/>
      <c r="OGZ58"/>
      <c r="OHA58" s="124"/>
      <c r="OHB58"/>
      <c r="OHC58" s="124"/>
      <c r="OHD58"/>
      <c r="OHE58" s="124"/>
      <c r="OHF58"/>
      <c r="OHG58" s="124"/>
      <c r="OHH58"/>
      <c r="OHI58" s="124"/>
      <c r="OHJ58"/>
      <c r="OHK58" s="124"/>
      <c r="OHL58"/>
      <c r="OHM58" s="124"/>
      <c r="OHN58"/>
      <c r="OHO58" s="124"/>
      <c r="OHP58"/>
      <c r="OHQ58" s="124"/>
      <c r="OHR58"/>
      <c r="OHS58" s="124"/>
      <c r="OHT58"/>
      <c r="OHU58" s="124"/>
      <c r="OHV58"/>
      <c r="OHW58" s="124"/>
      <c r="OHX58"/>
      <c r="OHY58" s="124"/>
      <c r="OHZ58"/>
      <c r="OIA58" s="124"/>
      <c r="OIB58"/>
      <c r="OIC58" s="124"/>
      <c r="OID58"/>
      <c r="OIE58" s="124"/>
      <c r="OIF58"/>
      <c r="OIG58" s="124"/>
      <c r="OIH58"/>
      <c r="OII58" s="124"/>
      <c r="OIJ58"/>
      <c r="OIK58" s="124"/>
      <c r="OIL58"/>
      <c r="OIM58" s="124"/>
      <c r="OIN58"/>
      <c r="OIO58" s="124"/>
      <c r="OIP58"/>
      <c r="OIQ58" s="124"/>
      <c r="OIR58"/>
      <c r="OIS58" s="124"/>
      <c r="OIT58"/>
      <c r="OIU58" s="124"/>
      <c r="OIV58"/>
      <c r="OIW58" s="124"/>
      <c r="OIX58"/>
      <c r="OIY58" s="124"/>
      <c r="OIZ58"/>
      <c r="OJA58" s="124"/>
      <c r="OJB58"/>
      <c r="OJC58" s="124"/>
      <c r="OJD58"/>
      <c r="OJE58" s="124"/>
      <c r="OJF58"/>
      <c r="OJG58" s="124"/>
      <c r="OJH58"/>
      <c r="OJI58" s="124"/>
      <c r="OJJ58"/>
      <c r="OJK58" s="124"/>
      <c r="OJL58"/>
      <c r="OJM58" s="124"/>
      <c r="OJN58"/>
      <c r="OJO58" s="124"/>
      <c r="OJP58"/>
      <c r="OJQ58" s="124"/>
      <c r="OJR58"/>
      <c r="OJS58" s="124"/>
      <c r="OJT58"/>
      <c r="OJU58" s="124"/>
      <c r="OJV58"/>
      <c r="OJW58" s="124"/>
      <c r="OJX58"/>
      <c r="OJY58" s="124"/>
      <c r="OJZ58"/>
      <c r="OKA58" s="124"/>
      <c r="OKB58"/>
      <c r="OKC58" s="124"/>
      <c r="OKD58"/>
      <c r="OKE58" s="124"/>
      <c r="OKF58"/>
      <c r="OKG58" s="124"/>
      <c r="OKH58"/>
      <c r="OKI58" s="124"/>
      <c r="OKJ58"/>
      <c r="OKK58" s="124"/>
      <c r="OKL58"/>
      <c r="OKM58" s="124"/>
      <c r="OKN58"/>
      <c r="OKO58" s="124"/>
      <c r="OKP58"/>
      <c r="OKQ58" s="124"/>
      <c r="OKR58"/>
      <c r="OKS58" s="124"/>
      <c r="OKT58"/>
      <c r="OKU58" s="124"/>
      <c r="OKV58"/>
      <c r="OKW58" s="124"/>
      <c r="OKX58"/>
      <c r="OKY58" s="124"/>
      <c r="OKZ58"/>
      <c r="OLA58" s="124"/>
      <c r="OLB58"/>
      <c r="OLC58" s="124"/>
      <c r="OLD58"/>
      <c r="OLE58" s="124"/>
      <c r="OLF58"/>
      <c r="OLG58" s="124"/>
      <c r="OLH58"/>
      <c r="OLI58" s="124"/>
      <c r="OLJ58"/>
      <c r="OLK58" s="124"/>
      <c r="OLL58"/>
      <c r="OLM58" s="124"/>
      <c r="OLN58"/>
      <c r="OLO58" s="124"/>
      <c r="OLP58"/>
      <c r="OLQ58" s="124"/>
      <c r="OLR58"/>
      <c r="OLS58" s="124"/>
      <c r="OLT58"/>
      <c r="OLU58" s="124"/>
      <c r="OLV58"/>
      <c r="OLW58" s="124"/>
      <c r="OLX58"/>
      <c r="OLY58" s="124"/>
      <c r="OLZ58"/>
      <c r="OMA58" s="124"/>
      <c r="OMB58"/>
      <c r="OMC58" s="124"/>
      <c r="OMD58"/>
      <c r="OME58" s="124"/>
      <c r="OMF58"/>
      <c r="OMG58" s="124"/>
      <c r="OMH58"/>
      <c r="OMI58" s="124"/>
      <c r="OMJ58"/>
      <c r="OMK58" s="124"/>
      <c r="OML58"/>
      <c r="OMM58" s="124"/>
      <c r="OMN58"/>
      <c r="OMO58" s="124"/>
      <c r="OMP58"/>
      <c r="OMQ58" s="124"/>
      <c r="OMR58"/>
      <c r="OMS58" s="124"/>
      <c r="OMT58"/>
      <c r="OMU58" s="124"/>
      <c r="OMV58"/>
      <c r="OMW58" s="124"/>
      <c r="OMX58"/>
      <c r="OMY58" s="124"/>
      <c r="OMZ58"/>
      <c r="ONA58" s="124"/>
      <c r="ONB58"/>
      <c r="ONC58" s="124"/>
      <c r="OND58"/>
      <c r="ONE58" s="124"/>
      <c r="ONF58"/>
      <c r="ONG58" s="124"/>
      <c r="ONH58"/>
      <c r="ONI58" s="124"/>
      <c r="ONJ58"/>
      <c r="ONK58" s="124"/>
      <c r="ONL58"/>
      <c r="ONM58" s="124"/>
      <c r="ONN58"/>
      <c r="ONO58" s="124"/>
      <c r="ONP58"/>
      <c r="ONQ58" s="124"/>
      <c r="ONR58"/>
      <c r="ONS58" s="124"/>
      <c r="ONT58"/>
      <c r="ONU58" s="124"/>
      <c r="ONV58"/>
      <c r="ONW58" s="124"/>
      <c r="ONX58"/>
      <c r="ONY58" s="124"/>
      <c r="ONZ58"/>
      <c r="OOA58" s="124"/>
      <c r="OOB58"/>
      <c r="OOC58" s="124"/>
      <c r="OOD58"/>
      <c r="OOE58" s="124"/>
      <c r="OOF58"/>
      <c r="OOG58" s="124"/>
      <c r="OOH58"/>
      <c r="OOI58" s="124"/>
      <c r="OOJ58"/>
      <c r="OOK58" s="124"/>
      <c r="OOL58"/>
      <c r="OOM58" s="124"/>
      <c r="OON58"/>
      <c r="OOO58" s="124"/>
      <c r="OOP58"/>
      <c r="OOQ58" s="124"/>
      <c r="OOR58"/>
      <c r="OOS58" s="124"/>
      <c r="OOT58"/>
      <c r="OOU58" s="124"/>
      <c r="OOV58"/>
      <c r="OOW58" s="124"/>
      <c r="OOX58"/>
      <c r="OOY58" s="124"/>
      <c r="OOZ58"/>
      <c r="OPA58" s="124"/>
      <c r="OPB58"/>
      <c r="OPC58" s="124"/>
      <c r="OPD58"/>
      <c r="OPE58" s="124"/>
      <c r="OPF58"/>
      <c r="OPG58" s="124"/>
      <c r="OPH58"/>
      <c r="OPI58" s="124"/>
      <c r="OPJ58"/>
      <c r="OPK58" s="124"/>
      <c r="OPL58"/>
      <c r="OPM58" s="124"/>
      <c r="OPN58"/>
      <c r="OPO58" s="124"/>
      <c r="OPP58"/>
      <c r="OPQ58" s="124"/>
      <c r="OPR58"/>
      <c r="OPS58" s="124"/>
      <c r="OPT58"/>
      <c r="OPU58" s="124"/>
      <c r="OPV58"/>
      <c r="OPW58" s="124"/>
      <c r="OPX58"/>
      <c r="OPY58" s="124"/>
      <c r="OPZ58"/>
      <c r="OQA58" s="124"/>
      <c r="OQB58"/>
      <c r="OQC58" s="124"/>
      <c r="OQD58"/>
      <c r="OQE58" s="124"/>
      <c r="OQF58"/>
      <c r="OQG58" s="124"/>
      <c r="OQH58"/>
      <c r="OQI58" s="124"/>
      <c r="OQJ58"/>
      <c r="OQK58" s="124"/>
      <c r="OQL58"/>
      <c r="OQM58" s="124"/>
      <c r="OQN58"/>
      <c r="OQO58" s="124"/>
      <c r="OQP58"/>
      <c r="OQQ58" s="124"/>
      <c r="OQR58"/>
      <c r="OQS58" s="124"/>
      <c r="OQT58"/>
      <c r="OQU58" s="124"/>
      <c r="OQV58"/>
      <c r="OQW58" s="124"/>
      <c r="OQX58"/>
      <c r="OQY58" s="124"/>
      <c r="OQZ58"/>
      <c r="ORA58" s="124"/>
      <c r="ORB58"/>
      <c r="ORC58" s="124"/>
      <c r="ORD58"/>
      <c r="ORE58" s="124"/>
      <c r="ORF58"/>
      <c r="ORG58" s="124"/>
      <c r="ORH58"/>
      <c r="ORI58" s="124"/>
      <c r="ORJ58"/>
      <c r="ORK58" s="124"/>
      <c r="ORL58"/>
      <c r="ORM58" s="124"/>
      <c r="ORN58"/>
      <c r="ORO58" s="124"/>
      <c r="ORP58"/>
      <c r="ORQ58" s="124"/>
      <c r="ORR58"/>
      <c r="ORS58" s="124"/>
      <c r="ORT58"/>
      <c r="ORU58" s="124"/>
      <c r="ORV58"/>
      <c r="ORW58" s="124"/>
      <c r="ORX58"/>
      <c r="ORY58" s="124"/>
      <c r="ORZ58"/>
      <c r="OSA58" s="124"/>
      <c r="OSB58"/>
      <c r="OSC58" s="124"/>
      <c r="OSD58"/>
      <c r="OSE58" s="124"/>
      <c r="OSF58"/>
      <c r="OSG58" s="124"/>
      <c r="OSH58"/>
      <c r="OSI58" s="124"/>
      <c r="OSJ58"/>
      <c r="OSK58" s="124"/>
      <c r="OSL58"/>
      <c r="OSM58" s="124"/>
      <c r="OSN58"/>
      <c r="OSO58" s="124"/>
      <c r="OSP58"/>
      <c r="OSQ58" s="124"/>
      <c r="OSR58"/>
      <c r="OSS58" s="124"/>
      <c r="OST58"/>
      <c r="OSU58" s="124"/>
      <c r="OSV58"/>
      <c r="OSW58" s="124"/>
      <c r="OSX58"/>
      <c r="OSY58" s="124"/>
      <c r="OSZ58"/>
      <c r="OTA58" s="124"/>
      <c r="OTB58"/>
      <c r="OTC58" s="124"/>
      <c r="OTD58"/>
      <c r="OTE58" s="124"/>
      <c r="OTF58"/>
      <c r="OTG58" s="124"/>
      <c r="OTH58"/>
      <c r="OTI58" s="124"/>
      <c r="OTJ58"/>
      <c r="OTK58" s="124"/>
      <c r="OTL58"/>
      <c r="OTM58" s="124"/>
      <c r="OTN58"/>
      <c r="OTO58" s="124"/>
      <c r="OTP58"/>
      <c r="OTQ58" s="124"/>
      <c r="OTR58"/>
      <c r="OTS58" s="124"/>
      <c r="OTT58"/>
      <c r="OTU58" s="124"/>
      <c r="OTV58"/>
      <c r="OTW58" s="124"/>
      <c r="OTX58"/>
      <c r="OTY58" s="124"/>
      <c r="OTZ58"/>
      <c r="OUA58" s="124"/>
      <c r="OUB58"/>
      <c r="OUC58" s="124"/>
      <c r="OUD58"/>
      <c r="OUE58" s="124"/>
      <c r="OUF58"/>
      <c r="OUG58" s="124"/>
      <c r="OUH58"/>
      <c r="OUI58" s="124"/>
      <c r="OUJ58"/>
      <c r="OUK58" s="124"/>
      <c r="OUL58"/>
      <c r="OUM58" s="124"/>
      <c r="OUN58"/>
      <c r="OUO58" s="124"/>
      <c r="OUP58"/>
      <c r="OUQ58" s="124"/>
      <c r="OUR58"/>
      <c r="OUS58" s="124"/>
      <c r="OUT58"/>
      <c r="OUU58" s="124"/>
      <c r="OUV58"/>
      <c r="OUW58" s="124"/>
      <c r="OUX58"/>
      <c r="OUY58" s="124"/>
      <c r="OUZ58"/>
      <c r="OVA58" s="124"/>
      <c r="OVB58"/>
      <c r="OVC58" s="124"/>
      <c r="OVD58"/>
      <c r="OVE58" s="124"/>
      <c r="OVF58"/>
      <c r="OVG58" s="124"/>
      <c r="OVH58"/>
      <c r="OVI58" s="124"/>
      <c r="OVJ58"/>
      <c r="OVK58" s="124"/>
      <c r="OVL58"/>
      <c r="OVM58" s="124"/>
      <c r="OVN58"/>
      <c r="OVO58" s="124"/>
      <c r="OVP58"/>
      <c r="OVQ58" s="124"/>
      <c r="OVR58"/>
      <c r="OVS58" s="124"/>
      <c r="OVT58"/>
      <c r="OVU58" s="124"/>
      <c r="OVV58"/>
      <c r="OVW58" s="124"/>
      <c r="OVX58"/>
      <c r="OVY58" s="124"/>
      <c r="OVZ58"/>
      <c r="OWA58" s="124"/>
      <c r="OWB58"/>
      <c r="OWC58" s="124"/>
      <c r="OWD58"/>
      <c r="OWE58" s="124"/>
      <c r="OWF58"/>
      <c r="OWG58" s="124"/>
      <c r="OWH58"/>
      <c r="OWI58" s="124"/>
      <c r="OWJ58"/>
      <c r="OWK58" s="124"/>
      <c r="OWL58"/>
      <c r="OWM58" s="124"/>
      <c r="OWN58"/>
      <c r="OWO58" s="124"/>
      <c r="OWP58"/>
      <c r="OWQ58" s="124"/>
      <c r="OWR58"/>
      <c r="OWS58" s="124"/>
      <c r="OWT58"/>
      <c r="OWU58" s="124"/>
      <c r="OWV58"/>
      <c r="OWW58" s="124"/>
      <c r="OWX58"/>
      <c r="OWY58" s="124"/>
      <c r="OWZ58"/>
      <c r="OXA58" s="124"/>
      <c r="OXB58"/>
      <c r="OXC58" s="124"/>
      <c r="OXD58"/>
      <c r="OXE58" s="124"/>
      <c r="OXF58"/>
      <c r="OXG58" s="124"/>
      <c r="OXH58"/>
      <c r="OXI58" s="124"/>
      <c r="OXJ58"/>
      <c r="OXK58" s="124"/>
      <c r="OXL58"/>
      <c r="OXM58" s="124"/>
      <c r="OXN58"/>
      <c r="OXO58" s="124"/>
      <c r="OXP58"/>
      <c r="OXQ58" s="124"/>
      <c r="OXR58"/>
      <c r="OXS58" s="124"/>
      <c r="OXT58"/>
      <c r="OXU58" s="124"/>
      <c r="OXV58"/>
      <c r="OXW58" s="124"/>
      <c r="OXX58"/>
      <c r="OXY58" s="124"/>
      <c r="OXZ58"/>
      <c r="OYA58" s="124"/>
      <c r="OYB58"/>
      <c r="OYC58" s="124"/>
      <c r="OYD58"/>
      <c r="OYE58" s="124"/>
      <c r="OYF58"/>
      <c r="OYG58" s="124"/>
      <c r="OYH58"/>
      <c r="OYI58" s="124"/>
      <c r="OYJ58"/>
      <c r="OYK58" s="124"/>
      <c r="OYL58"/>
      <c r="OYM58" s="124"/>
      <c r="OYN58"/>
      <c r="OYO58" s="124"/>
      <c r="OYP58"/>
      <c r="OYQ58" s="124"/>
      <c r="OYR58"/>
      <c r="OYS58" s="124"/>
      <c r="OYT58"/>
      <c r="OYU58" s="124"/>
      <c r="OYV58"/>
      <c r="OYW58" s="124"/>
      <c r="OYX58"/>
      <c r="OYY58" s="124"/>
      <c r="OYZ58"/>
      <c r="OZA58" s="124"/>
      <c r="OZB58"/>
      <c r="OZC58" s="124"/>
      <c r="OZD58"/>
      <c r="OZE58" s="124"/>
      <c r="OZF58"/>
      <c r="OZG58" s="124"/>
      <c r="OZH58"/>
      <c r="OZI58" s="124"/>
      <c r="OZJ58"/>
      <c r="OZK58" s="124"/>
      <c r="OZL58"/>
      <c r="OZM58" s="124"/>
      <c r="OZN58"/>
      <c r="OZO58" s="124"/>
      <c r="OZP58"/>
      <c r="OZQ58" s="124"/>
      <c r="OZR58"/>
      <c r="OZS58" s="124"/>
      <c r="OZT58"/>
      <c r="OZU58" s="124"/>
      <c r="OZV58"/>
      <c r="OZW58" s="124"/>
      <c r="OZX58"/>
      <c r="OZY58" s="124"/>
      <c r="OZZ58"/>
      <c r="PAA58" s="124"/>
      <c r="PAB58"/>
      <c r="PAC58" s="124"/>
      <c r="PAD58"/>
      <c r="PAE58" s="124"/>
      <c r="PAF58"/>
      <c r="PAG58" s="124"/>
      <c r="PAH58"/>
      <c r="PAI58" s="124"/>
      <c r="PAJ58"/>
      <c r="PAK58" s="124"/>
      <c r="PAL58"/>
      <c r="PAM58" s="124"/>
      <c r="PAN58"/>
      <c r="PAO58" s="124"/>
      <c r="PAP58"/>
      <c r="PAQ58" s="124"/>
      <c r="PAR58"/>
      <c r="PAS58" s="124"/>
      <c r="PAT58"/>
      <c r="PAU58" s="124"/>
      <c r="PAV58"/>
      <c r="PAW58" s="124"/>
      <c r="PAX58"/>
      <c r="PAY58" s="124"/>
      <c r="PAZ58"/>
      <c r="PBA58" s="124"/>
      <c r="PBB58"/>
      <c r="PBC58" s="124"/>
      <c r="PBD58"/>
      <c r="PBE58" s="124"/>
      <c r="PBF58"/>
      <c r="PBG58" s="124"/>
      <c r="PBH58"/>
      <c r="PBI58" s="124"/>
      <c r="PBJ58"/>
      <c r="PBK58" s="124"/>
      <c r="PBL58"/>
      <c r="PBM58" s="124"/>
      <c r="PBN58"/>
      <c r="PBO58" s="124"/>
      <c r="PBP58"/>
      <c r="PBQ58" s="124"/>
      <c r="PBR58"/>
      <c r="PBS58" s="124"/>
      <c r="PBT58"/>
      <c r="PBU58" s="124"/>
      <c r="PBV58"/>
      <c r="PBW58" s="124"/>
      <c r="PBX58"/>
      <c r="PBY58" s="124"/>
      <c r="PBZ58"/>
      <c r="PCA58" s="124"/>
      <c r="PCB58"/>
      <c r="PCC58" s="124"/>
      <c r="PCD58"/>
      <c r="PCE58" s="124"/>
      <c r="PCF58"/>
      <c r="PCG58" s="124"/>
      <c r="PCH58"/>
      <c r="PCI58" s="124"/>
      <c r="PCJ58"/>
      <c r="PCK58" s="124"/>
      <c r="PCL58"/>
      <c r="PCM58" s="124"/>
      <c r="PCN58"/>
      <c r="PCO58" s="124"/>
      <c r="PCP58"/>
      <c r="PCQ58" s="124"/>
      <c r="PCR58"/>
      <c r="PCS58" s="124"/>
      <c r="PCT58"/>
      <c r="PCU58" s="124"/>
      <c r="PCV58"/>
      <c r="PCW58" s="124"/>
      <c r="PCX58"/>
      <c r="PCY58" s="124"/>
      <c r="PCZ58"/>
      <c r="PDA58" s="124"/>
      <c r="PDB58"/>
      <c r="PDC58" s="124"/>
      <c r="PDD58"/>
      <c r="PDE58" s="124"/>
      <c r="PDF58"/>
      <c r="PDG58" s="124"/>
      <c r="PDH58"/>
      <c r="PDI58" s="124"/>
      <c r="PDJ58"/>
      <c r="PDK58" s="124"/>
      <c r="PDL58"/>
      <c r="PDM58" s="124"/>
      <c r="PDN58"/>
      <c r="PDO58" s="124"/>
      <c r="PDP58"/>
      <c r="PDQ58" s="124"/>
      <c r="PDR58"/>
      <c r="PDS58" s="124"/>
      <c r="PDT58"/>
      <c r="PDU58" s="124"/>
      <c r="PDV58"/>
      <c r="PDW58" s="124"/>
      <c r="PDX58"/>
      <c r="PDY58" s="124"/>
      <c r="PDZ58"/>
      <c r="PEA58" s="124"/>
      <c r="PEB58"/>
      <c r="PEC58" s="124"/>
      <c r="PED58"/>
      <c r="PEE58" s="124"/>
      <c r="PEF58"/>
      <c r="PEG58" s="124"/>
      <c r="PEH58"/>
      <c r="PEI58" s="124"/>
      <c r="PEJ58"/>
      <c r="PEK58" s="124"/>
      <c r="PEL58"/>
      <c r="PEM58" s="124"/>
      <c r="PEN58"/>
      <c r="PEO58" s="124"/>
      <c r="PEP58"/>
      <c r="PEQ58" s="124"/>
      <c r="PER58"/>
      <c r="PES58" s="124"/>
      <c r="PET58"/>
      <c r="PEU58" s="124"/>
      <c r="PEV58"/>
      <c r="PEW58" s="124"/>
      <c r="PEX58"/>
      <c r="PEY58" s="124"/>
      <c r="PEZ58"/>
      <c r="PFA58" s="124"/>
      <c r="PFB58"/>
      <c r="PFC58" s="124"/>
      <c r="PFD58"/>
      <c r="PFE58" s="124"/>
      <c r="PFF58"/>
      <c r="PFG58" s="124"/>
      <c r="PFH58"/>
      <c r="PFI58" s="124"/>
      <c r="PFJ58"/>
      <c r="PFK58" s="124"/>
      <c r="PFL58"/>
      <c r="PFM58" s="124"/>
      <c r="PFN58"/>
      <c r="PFO58" s="124"/>
      <c r="PFP58"/>
      <c r="PFQ58" s="124"/>
      <c r="PFR58"/>
      <c r="PFS58" s="124"/>
      <c r="PFT58"/>
      <c r="PFU58" s="124"/>
      <c r="PFV58"/>
      <c r="PFW58" s="124"/>
      <c r="PFX58"/>
      <c r="PFY58" s="124"/>
      <c r="PFZ58"/>
      <c r="PGA58" s="124"/>
      <c r="PGB58"/>
      <c r="PGC58" s="124"/>
      <c r="PGD58"/>
      <c r="PGE58" s="124"/>
      <c r="PGF58"/>
      <c r="PGG58" s="124"/>
      <c r="PGH58"/>
      <c r="PGI58" s="124"/>
      <c r="PGJ58"/>
      <c r="PGK58" s="124"/>
      <c r="PGL58"/>
      <c r="PGM58" s="124"/>
      <c r="PGN58"/>
      <c r="PGO58" s="124"/>
      <c r="PGP58"/>
      <c r="PGQ58" s="124"/>
      <c r="PGR58"/>
      <c r="PGS58" s="124"/>
      <c r="PGT58"/>
      <c r="PGU58" s="124"/>
      <c r="PGV58"/>
      <c r="PGW58" s="124"/>
      <c r="PGX58"/>
      <c r="PGY58" s="124"/>
      <c r="PGZ58"/>
      <c r="PHA58" s="124"/>
      <c r="PHB58"/>
      <c r="PHC58" s="124"/>
      <c r="PHD58"/>
      <c r="PHE58" s="124"/>
      <c r="PHF58"/>
      <c r="PHG58" s="124"/>
      <c r="PHH58"/>
      <c r="PHI58" s="124"/>
      <c r="PHJ58"/>
      <c r="PHK58" s="124"/>
      <c r="PHL58"/>
      <c r="PHM58" s="124"/>
      <c r="PHN58"/>
      <c r="PHO58" s="124"/>
      <c r="PHP58"/>
      <c r="PHQ58" s="124"/>
      <c r="PHR58"/>
      <c r="PHS58" s="124"/>
      <c r="PHT58"/>
      <c r="PHU58" s="124"/>
      <c r="PHV58"/>
      <c r="PHW58" s="124"/>
      <c r="PHX58"/>
      <c r="PHY58" s="124"/>
      <c r="PHZ58"/>
      <c r="PIA58" s="124"/>
      <c r="PIB58"/>
      <c r="PIC58" s="124"/>
      <c r="PID58"/>
      <c r="PIE58" s="124"/>
      <c r="PIF58"/>
      <c r="PIG58" s="124"/>
      <c r="PIH58"/>
      <c r="PII58" s="124"/>
      <c r="PIJ58"/>
      <c r="PIK58" s="124"/>
      <c r="PIL58"/>
      <c r="PIM58" s="124"/>
      <c r="PIN58"/>
      <c r="PIO58" s="124"/>
      <c r="PIP58"/>
      <c r="PIQ58" s="124"/>
      <c r="PIR58"/>
      <c r="PIS58" s="124"/>
      <c r="PIT58"/>
      <c r="PIU58" s="124"/>
      <c r="PIV58"/>
      <c r="PIW58" s="124"/>
      <c r="PIX58"/>
      <c r="PIY58" s="124"/>
      <c r="PIZ58"/>
      <c r="PJA58" s="124"/>
      <c r="PJB58"/>
      <c r="PJC58" s="124"/>
      <c r="PJD58"/>
      <c r="PJE58" s="124"/>
      <c r="PJF58"/>
      <c r="PJG58" s="124"/>
      <c r="PJH58"/>
      <c r="PJI58" s="124"/>
      <c r="PJJ58"/>
      <c r="PJK58" s="124"/>
      <c r="PJL58"/>
      <c r="PJM58" s="124"/>
      <c r="PJN58"/>
      <c r="PJO58" s="124"/>
      <c r="PJP58"/>
      <c r="PJQ58" s="124"/>
      <c r="PJR58"/>
      <c r="PJS58" s="124"/>
      <c r="PJT58"/>
      <c r="PJU58" s="124"/>
      <c r="PJV58"/>
      <c r="PJW58" s="124"/>
      <c r="PJX58"/>
      <c r="PJY58" s="124"/>
      <c r="PJZ58"/>
      <c r="PKA58" s="124"/>
      <c r="PKB58"/>
      <c r="PKC58" s="124"/>
      <c r="PKD58"/>
      <c r="PKE58" s="124"/>
      <c r="PKF58"/>
      <c r="PKG58" s="124"/>
      <c r="PKH58"/>
      <c r="PKI58" s="124"/>
      <c r="PKJ58"/>
      <c r="PKK58" s="124"/>
      <c r="PKL58"/>
      <c r="PKM58" s="124"/>
      <c r="PKN58"/>
      <c r="PKO58" s="124"/>
      <c r="PKP58"/>
      <c r="PKQ58" s="124"/>
      <c r="PKR58"/>
      <c r="PKS58" s="124"/>
      <c r="PKT58"/>
      <c r="PKU58" s="124"/>
      <c r="PKV58"/>
      <c r="PKW58" s="124"/>
      <c r="PKX58"/>
      <c r="PKY58" s="124"/>
      <c r="PKZ58"/>
      <c r="PLA58" s="124"/>
      <c r="PLB58"/>
      <c r="PLC58" s="124"/>
      <c r="PLD58"/>
      <c r="PLE58" s="124"/>
      <c r="PLF58"/>
      <c r="PLG58" s="124"/>
      <c r="PLH58"/>
      <c r="PLI58" s="124"/>
      <c r="PLJ58"/>
      <c r="PLK58" s="124"/>
      <c r="PLL58"/>
      <c r="PLM58" s="124"/>
      <c r="PLN58"/>
      <c r="PLO58" s="124"/>
      <c r="PLP58"/>
      <c r="PLQ58" s="124"/>
      <c r="PLR58"/>
      <c r="PLS58" s="124"/>
      <c r="PLT58"/>
      <c r="PLU58" s="124"/>
      <c r="PLV58"/>
      <c r="PLW58" s="124"/>
      <c r="PLX58"/>
      <c r="PLY58" s="124"/>
      <c r="PLZ58"/>
      <c r="PMA58" s="124"/>
      <c r="PMB58"/>
      <c r="PMC58" s="124"/>
      <c r="PMD58"/>
      <c r="PME58" s="124"/>
      <c r="PMF58"/>
      <c r="PMG58" s="124"/>
      <c r="PMH58"/>
      <c r="PMI58" s="124"/>
      <c r="PMJ58"/>
      <c r="PMK58" s="124"/>
      <c r="PML58"/>
      <c r="PMM58" s="124"/>
      <c r="PMN58"/>
      <c r="PMO58" s="124"/>
      <c r="PMP58"/>
      <c r="PMQ58" s="124"/>
      <c r="PMR58"/>
      <c r="PMS58" s="124"/>
      <c r="PMT58"/>
      <c r="PMU58" s="124"/>
      <c r="PMV58"/>
      <c r="PMW58" s="124"/>
      <c r="PMX58"/>
      <c r="PMY58" s="124"/>
      <c r="PMZ58"/>
      <c r="PNA58" s="124"/>
      <c r="PNB58"/>
      <c r="PNC58" s="124"/>
      <c r="PND58"/>
      <c r="PNE58" s="124"/>
      <c r="PNF58"/>
      <c r="PNG58" s="124"/>
      <c r="PNH58"/>
      <c r="PNI58" s="124"/>
      <c r="PNJ58"/>
      <c r="PNK58" s="124"/>
      <c r="PNL58"/>
      <c r="PNM58" s="124"/>
      <c r="PNN58"/>
      <c r="PNO58" s="124"/>
      <c r="PNP58"/>
      <c r="PNQ58" s="124"/>
      <c r="PNR58"/>
      <c r="PNS58" s="124"/>
      <c r="PNT58"/>
      <c r="PNU58" s="124"/>
      <c r="PNV58"/>
      <c r="PNW58" s="124"/>
      <c r="PNX58"/>
      <c r="PNY58" s="124"/>
      <c r="PNZ58"/>
      <c r="POA58" s="124"/>
      <c r="POB58"/>
      <c r="POC58" s="124"/>
      <c r="POD58"/>
      <c r="POE58" s="124"/>
      <c r="POF58"/>
      <c r="POG58" s="124"/>
      <c r="POH58"/>
      <c r="POI58" s="124"/>
      <c r="POJ58"/>
      <c r="POK58" s="124"/>
      <c r="POL58"/>
      <c r="POM58" s="124"/>
      <c r="PON58"/>
      <c r="POO58" s="124"/>
      <c r="POP58"/>
      <c r="POQ58" s="124"/>
      <c r="POR58"/>
      <c r="POS58" s="124"/>
      <c r="POT58"/>
      <c r="POU58" s="124"/>
      <c r="POV58"/>
      <c r="POW58" s="124"/>
      <c r="POX58"/>
      <c r="POY58" s="124"/>
      <c r="POZ58"/>
      <c r="PPA58" s="124"/>
      <c r="PPB58"/>
      <c r="PPC58" s="124"/>
      <c r="PPD58"/>
      <c r="PPE58" s="124"/>
      <c r="PPF58"/>
      <c r="PPG58" s="124"/>
      <c r="PPH58"/>
      <c r="PPI58" s="124"/>
      <c r="PPJ58"/>
      <c r="PPK58" s="124"/>
      <c r="PPL58"/>
      <c r="PPM58" s="124"/>
      <c r="PPN58"/>
      <c r="PPO58" s="124"/>
      <c r="PPP58"/>
      <c r="PPQ58" s="124"/>
      <c r="PPR58"/>
      <c r="PPS58" s="124"/>
      <c r="PPT58"/>
      <c r="PPU58" s="124"/>
      <c r="PPV58"/>
      <c r="PPW58" s="124"/>
      <c r="PPX58"/>
      <c r="PPY58" s="124"/>
      <c r="PPZ58"/>
      <c r="PQA58" s="124"/>
      <c r="PQB58"/>
      <c r="PQC58" s="124"/>
      <c r="PQD58"/>
      <c r="PQE58" s="124"/>
      <c r="PQF58"/>
      <c r="PQG58" s="124"/>
      <c r="PQH58"/>
      <c r="PQI58" s="124"/>
      <c r="PQJ58"/>
      <c r="PQK58" s="124"/>
      <c r="PQL58"/>
      <c r="PQM58" s="124"/>
      <c r="PQN58"/>
      <c r="PQO58" s="124"/>
      <c r="PQP58"/>
      <c r="PQQ58" s="124"/>
      <c r="PQR58"/>
      <c r="PQS58" s="124"/>
      <c r="PQT58"/>
      <c r="PQU58" s="124"/>
      <c r="PQV58"/>
      <c r="PQW58" s="124"/>
      <c r="PQX58"/>
      <c r="PQY58" s="124"/>
      <c r="PQZ58"/>
      <c r="PRA58" s="124"/>
      <c r="PRB58"/>
      <c r="PRC58" s="124"/>
      <c r="PRD58"/>
      <c r="PRE58" s="124"/>
      <c r="PRF58"/>
      <c r="PRG58" s="124"/>
      <c r="PRH58"/>
      <c r="PRI58" s="124"/>
      <c r="PRJ58"/>
      <c r="PRK58" s="124"/>
      <c r="PRL58"/>
      <c r="PRM58" s="124"/>
      <c r="PRN58"/>
      <c r="PRO58" s="124"/>
      <c r="PRP58"/>
      <c r="PRQ58" s="124"/>
      <c r="PRR58"/>
      <c r="PRS58" s="124"/>
      <c r="PRT58"/>
      <c r="PRU58" s="124"/>
      <c r="PRV58"/>
      <c r="PRW58" s="124"/>
      <c r="PRX58"/>
      <c r="PRY58" s="124"/>
      <c r="PRZ58"/>
      <c r="PSA58" s="124"/>
      <c r="PSB58"/>
      <c r="PSC58" s="124"/>
      <c r="PSD58"/>
      <c r="PSE58" s="124"/>
      <c r="PSF58"/>
      <c r="PSG58" s="124"/>
      <c r="PSH58"/>
      <c r="PSI58" s="124"/>
      <c r="PSJ58"/>
      <c r="PSK58" s="124"/>
      <c r="PSL58"/>
      <c r="PSM58" s="124"/>
      <c r="PSN58"/>
      <c r="PSO58" s="124"/>
      <c r="PSP58"/>
      <c r="PSQ58" s="124"/>
      <c r="PSR58"/>
      <c r="PSS58" s="124"/>
      <c r="PST58"/>
      <c r="PSU58" s="124"/>
      <c r="PSV58"/>
      <c r="PSW58" s="124"/>
      <c r="PSX58"/>
      <c r="PSY58" s="124"/>
      <c r="PSZ58"/>
      <c r="PTA58" s="124"/>
      <c r="PTB58"/>
      <c r="PTC58" s="124"/>
      <c r="PTD58"/>
      <c r="PTE58" s="124"/>
      <c r="PTF58"/>
      <c r="PTG58" s="124"/>
      <c r="PTH58"/>
      <c r="PTI58" s="124"/>
      <c r="PTJ58"/>
      <c r="PTK58" s="124"/>
      <c r="PTL58"/>
      <c r="PTM58" s="124"/>
      <c r="PTN58"/>
      <c r="PTO58" s="124"/>
      <c r="PTP58"/>
      <c r="PTQ58" s="124"/>
      <c r="PTR58"/>
      <c r="PTS58" s="124"/>
      <c r="PTT58"/>
      <c r="PTU58" s="124"/>
      <c r="PTV58"/>
      <c r="PTW58" s="124"/>
      <c r="PTX58"/>
      <c r="PTY58" s="124"/>
      <c r="PTZ58"/>
      <c r="PUA58" s="124"/>
      <c r="PUB58"/>
      <c r="PUC58" s="124"/>
      <c r="PUD58"/>
      <c r="PUE58" s="124"/>
      <c r="PUF58"/>
      <c r="PUG58" s="124"/>
      <c r="PUH58"/>
      <c r="PUI58" s="124"/>
      <c r="PUJ58"/>
      <c r="PUK58" s="124"/>
      <c r="PUL58"/>
      <c r="PUM58" s="124"/>
      <c r="PUN58"/>
      <c r="PUO58" s="124"/>
      <c r="PUP58"/>
      <c r="PUQ58" s="124"/>
      <c r="PUR58"/>
      <c r="PUS58" s="124"/>
      <c r="PUT58"/>
      <c r="PUU58" s="124"/>
      <c r="PUV58"/>
      <c r="PUW58" s="124"/>
      <c r="PUX58"/>
      <c r="PUY58" s="124"/>
      <c r="PUZ58"/>
      <c r="PVA58" s="124"/>
      <c r="PVB58"/>
      <c r="PVC58" s="124"/>
      <c r="PVD58"/>
      <c r="PVE58" s="124"/>
      <c r="PVF58"/>
      <c r="PVG58" s="124"/>
      <c r="PVH58"/>
      <c r="PVI58" s="124"/>
      <c r="PVJ58"/>
      <c r="PVK58" s="124"/>
      <c r="PVL58"/>
      <c r="PVM58" s="124"/>
      <c r="PVN58"/>
      <c r="PVO58" s="124"/>
      <c r="PVP58"/>
      <c r="PVQ58" s="124"/>
      <c r="PVR58"/>
      <c r="PVS58" s="124"/>
      <c r="PVT58"/>
      <c r="PVU58" s="124"/>
      <c r="PVV58"/>
      <c r="PVW58" s="124"/>
      <c r="PVX58"/>
      <c r="PVY58" s="124"/>
      <c r="PVZ58"/>
      <c r="PWA58" s="124"/>
      <c r="PWB58"/>
      <c r="PWC58" s="124"/>
      <c r="PWD58"/>
      <c r="PWE58" s="124"/>
      <c r="PWF58"/>
      <c r="PWG58" s="124"/>
      <c r="PWH58"/>
      <c r="PWI58" s="124"/>
      <c r="PWJ58"/>
      <c r="PWK58" s="124"/>
      <c r="PWL58"/>
      <c r="PWM58" s="124"/>
      <c r="PWN58"/>
      <c r="PWO58" s="124"/>
      <c r="PWP58"/>
      <c r="PWQ58" s="124"/>
      <c r="PWR58"/>
      <c r="PWS58" s="124"/>
      <c r="PWT58"/>
      <c r="PWU58" s="124"/>
      <c r="PWV58"/>
      <c r="PWW58" s="124"/>
      <c r="PWX58"/>
      <c r="PWY58" s="124"/>
      <c r="PWZ58"/>
      <c r="PXA58" s="124"/>
      <c r="PXB58"/>
      <c r="PXC58" s="124"/>
      <c r="PXD58"/>
      <c r="PXE58" s="124"/>
      <c r="PXF58"/>
      <c r="PXG58" s="124"/>
      <c r="PXH58"/>
      <c r="PXI58" s="124"/>
      <c r="PXJ58"/>
      <c r="PXK58" s="124"/>
      <c r="PXL58"/>
      <c r="PXM58" s="124"/>
      <c r="PXN58"/>
      <c r="PXO58" s="124"/>
      <c r="PXP58"/>
      <c r="PXQ58" s="124"/>
      <c r="PXR58"/>
      <c r="PXS58" s="124"/>
      <c r="PXT58"/>
      <c r="PXU58" s="124"/>
      <c r="PXV58"/>
      <c r="PXW58" s="124"/>
      <c r="PXX58"/>
      <c r="PXY58" s="124"/>
      <c r="PXZ58"/>
      <c r="PYA58" s="124"/>
      <c r="PYB58"/>
      <c r="PYC58" s="124"/>
      <c r="PYD58"/>
      <c r="PYE58" s="124"/>
      <c r="PYF58"/>
      <c r="PYG58" s="124"/>
      <c r="PYH58"/>
      <c r="PYI58" s="124"/>
      <c r="PYJ58"/>
      <c r="PYK58" s="124"/>
      <c r="PYL58"/>
      <c r="PYM58" s="124"/>
      <c r="PYN58"/>
      <c r="PYO58" s="124"/>
      <c r="PYP58"/>
      <c r="PYQ58" s="124"/>
      <c r="PYR58"/>
      <c r="PYS58" s="124"/>
      <c r="PYT58"/>
      <c r="PYU58" s="124"/>
      <c r="PYV58"/>
      <c r="PYW58" s="124"/>
      <c r="PYX58"/>
      <c r="PYY58" s="124"/>
      <c r="PYZ58"/>
      <c r="PZA58" s="124"/>
      <c r="PZB58"/>
      <c r="PZC58" s="124"/>
      <c r="PZD58"/>
      <c r="PZE58" s="124"/>
      <c r="PZF58"/>
      <c r="PZG58" s="124"/>
      <c r="PZH58"/>
      <c r="PZI58" s="124"/>
      <c r="PZJ58"/>
      <c r="PZK58" s="124"/>
      <c r="PZL58"/>
      <c r="PZM58" s="124"/>
      <c r="PZN58"/>
      <c r="PZO58" s="124"/>
      <c r="PZP58"/>
      <c r="PZQ58" s="124"/>
      <c r="PZR58"/>
      <c r="PZS58" s="124"/>
      <c r="PZT58"/>
      <c r="PZU58" s="124"/>
      <c r="PZV58"/>
      <c r="PZW58" s="124"/>
      <c r="PZX58"/>
      <c r="PZY58" s="124"/>
      <c r="PZZ58"/>
      <c r="QAA58" s="124"/>
      <c r="QAB58"/>
      <c r="QAC58" s="124"/>
      <c r="QAD58"/>
      <c r="QAE58" s="124"/>
      <c r="QAF58"/>
      <c r="QAG58" s="124"/>
      <c r="QAH58"/>
      <c r="QAI58" s="124"/>
      <c r="QAJ58"/>
      <c r="QAK58" s="124"/>
      <c r="QAL58"/>
      <c r="QAM58" s="124"/>
      <c r="QAN58"/>
      <c r="QAO58" s="124"/>
      <c r="QAP58"/>
      <c r="QAQ58" s="124"/>
      <c r="QAR58"/>
      <c r="QAS58" s="124"/>
      <c r="QAT58"/>
      <c r="QAU58" s="124"/>
      <c r="QAV58"/>
      <c r="QAW58" s="124"/>
      <c r="QAX58"/>
      <c r="QAY58" s="124"/>
      <c r="QAZ58"/>
      <c r="QBA58" s="124"/>
      <c r="QBB58"/>
      <c r="QBC58" s="124"/>
      <c r="QBD58"/>
      <c r="QBE58" s="124"/>
      <c r="QBF58"/>
      <c r="QBG58" s="124"/>
      <c r="QBH58"/>
      <c r="QBI58" s="124"/>
      <c r="QBJ58"/>
      <c r="QBK58" s="124"/>
      <c r="QBL58"/>
      <c r="QBM58" s="124"/>
      <c r="QBN58"/>
      <c r="QBO58" s="124"/>
      <c r="QBP58"/>
      <c r="QBQ58" s="124"/>
      <c r="QBR58"/>
      <c r="QBS58" s="124"/>
      <c r="QBT58"/>
      <c r="QBU58" s="124"/>
      <c r="QBV58"/>
      <c r="QBW58" s="124"/>
      <c r="QBX58"/>
      <c r="QBY58" s="124"/>
      <c r="QBZ58"/>
      <c r="QCA58" s="124"/>
      <c r="QCB58"/>
      <c r="QCC58" s="124"/>
      <c r="QCD58"/>
      <c r="QCE58" s="124"/>
      <c r="QCF58"/>
      <c r="QCG58" s="124"/>
      <c r="QCH58"/>
      <c r="QCI58" s="124"/>
      <c r="QCJ58"/>
      <c r="QCK58" s="124"/>
      <c r="QCL58"/>
      <c r="QCM58" s="124"/>
      <c r="QCN58"/>
      <c r="QCO58" s="124"/>
      <c r="QCP58"/>
      <c r="QCQ58" s="124"/>
      <c r="QCR58"/>
      <c r="QCS58" s="124"/>
      <c r="QCT58"/>
      <c r="QCU58" s="124"/>
      <c r="QCV58"/>
      <c r="QCW58" s="124"/>
      <c r="QCX58"/>
      <c r="QCY58" s="124"/>
      <c r="QCZ58"/>
      <c r="QDA58" s="124"/>
      <c r="QDB58"/>
      <c r="QDC58" s="124"/>
      <c r="QDD58"/>
      <c r="QDE58" s="124"/>
      <c r="QDF58"/>
      <c r="QDG58" s="124"/>
      <c r="QDH58"/>
      <c r="QDI58" s="124"/>
      <c r="QDJ58"/>
      <c r="QDK58" s="124"/>
      <c r="QDL58"/>
      <c r="QDM58" s="124"/>
      <c r="QDN58"/>
      <c r="QDO58" s="124"/>
      <c r="QDP58"/>
      <c r="QDQ58" s="124"/>
      <c r="QDR58"/>
      <c r="QDS58" s="124"/>
      <c r="QDT58"/>
      <c r="QDU58" s="124"/>
      <c r="QDV58"/>
      <c r="QDW58" s="124"/>
      <c r="QDX58"/>
      <c r="QDY58" s="124"/>
      <c r="QDZ58"/>
      <c r="QEA58" s="124"/>
      <c r="QEB58"/>
      <c r="QEC58" s="124"/>
      <c r="QED58"/>
      <c r="QEE58" s="124"/>
      <c r="QEF58"/>
      <c r="QEG58" s="124"/>
      <c r="QEH58"/>
      <c r="QEI58" s="124"/>
      <c r="QEJ58"/>
      <c r="QEK58" s="124"/>
      <c r="QEL58"/>
      <c r="QEM58" s="124"/>
      <c r="QEN58"/>
      <c r="QEO58" s="124"/>
      <c r="QEP58"/>
      <c r="QEQ58" s="124"/>
      <c r="QER58"/>
      <c r="QES58" s="124"/>
      <c r="QET58"/>
      <c r="QEU58" s="124"/>
      <c r="QEV58"/>
      <c r="QEW58" s="124"/>
      <c r="QEX58"/>
      <c r="QEY58" s="124"/>
      <c r="QEZ58"/>
      <c r="QFA58" s="124"/>
      <c r="QFB58"/>
      <c r="QFC58" s="124"/>
      <c r="QFD58"/>
      <c r="QFE58" s="124"/>
      <c r="QFF58"/>
      <c r="QFG58" s="124"/>
      <c r="QFH58"/>
      <c r="QFI58" s="124"/>
      <c r="QFJ58"/>
      <c r="QFK58" s="124"/>
      <c r="QFL58"/>
      <c r="QFM58" s="124"/>
      <c r="QFN58"/>
      <c r="QFO58" s="124"/>
      <c r="QFP58"/>
      <c r="QFQ58" s="124"/>
      <c r="QFR58"/>
      <c r="QFS58" s="124"/>
      <c r="QFT58"/>
      <c r="QFU58" s="124"/>
      <c r="QFV58"/>
      <c r="QFW58" s="124"/>
      <c r="QFX58"/>
      <c r="QFY58" s="124"/>
      <c r="QFZ58"/>
      <c r="QGA58" s="124"/>
      <c r="QGB58"/>
      <c r="QGC58" s="124"/>
      <c r="QGD58"/>
      <c r="QGE58" s="124"/>
      <c r="QGF58"/>
      <c r="QGG58" s="124"/>
      <c r="QGH58"/>
      <c r="QGI58" s="124"/>
      <c r="QGJ58"/>
      <c r="QGK58" s="124"/>
      <c r="QGL58"/>
      <c r="QGM58" s="124"/>
      <c r="QGN58"/>
      <c r="QGO58" s="124"/>
      <c r="QGP58"/>
      <c r="QGQ58" s="124"/>
      <c r="QGR58"/>
      <c r="QGS58" s="124"/>
      <c r="QGT58"/>
      <c r="QGU58" s="124"/>
      <c r="QGV58"/>
      <c r="QGW58" s="124"/>
      <c r="QGX58"/>
      <c r="QGY58" s="124"/>
      <c r="QGZ58"/>
      <c r="QHA58" s="124"/>
      <c r="QHB58"/>
      <c r="QHC58" s="124"/>
      <c r="QHD58"/>
      <c r="QHE58" s="124"/>
      <c r="QHF58"/>
      <c r="QHG58" s="124"/>
      <c r="QHH58"/>
      <c r="QHI58" s="124"/>
      <c r="QHJ58"/>
      <c r="QHK58" s="124"/>
      <c r="QHL58"/>
      <c r="QHM58" s="124"/>
      <c r="QHN58"/>
      <c r="QHO58" s="124"/>
      <c r="QHP58"/>
      <c r="QHQ58" s="124"/>
      <c r="QHR58"/>
      <c r="QHS58" s="124"/>
      <c r="QHT58"/>
      <c r="QHU58" s="124"/>
      <c r="QHV58"/>
      <c r="QHW58" s="124"/>
      <c r="QHX58"/>
      <c r="QHY58" s="124"/>
      <c r="QHZ58"/>
      <c r="QIA58" s="124"/>
      <c r="QIB58"/>
      <c r="QIC58" s="124"/>
      <c r="QID58"/>
      <c r="QIE58" s="124"/>
      <c r="QIF58"/>
      <c r="QIG58" s="124"/>
      <c r="QIH58"/>
      <c r="QII58" s="124"/>
      <c r="QIJ58"/>
      <c r="QIK58" s="124"/>
      <c r="QIL58"/>
      <c r="QIM58" s="124"/>
      <c r="QIN58"/>
      <c r="QIO58" s="124"/>
      <c r="QIP58"/>
      <c r="QIQ58" s="124"/>
      <c r="QIR58"/>
      <c r="QIS58" s="124"/>
      <c r="QIT58"/>
      <c r="QIU58" s="124"/>
      <c r="QIV58"/>
      <c r="QIW58" s="124"/>
      <c r="QIX58"/>
      <c r="QIY58" s="124"/>
      <c r="QIZ58"/>
      <c r="QJA58" s="124"/>
      <c r="QJB58"/>
      <c r="QJC58" s="124"/>
      <c r="QJD58"/>
      <c r="QJE58" s="124"/>
      <c r="QJF58"/>
      <c r="QJG58" s="124"/>
      <c r="QJH58"/>
      <c r="QJI58" s="124"/>
      <c r="QJJ58"/>
      <c r="QJK58" s="124"/>
      <c r="QJL58"/>
      <c r="QJM58" s="124"/>
      <c r="QJN58"/>
      <c r="QJO58" s="124"/>
      <c r="QJP58"/>
      <c r="QJQ58" s="124"/>
      <c r="QJR58"/>
      <c r="QJS58" s="124"/>
      <c r="QJT58"/>
      <c r="QJU58" s="124"/>
      <c r="QJV58"/>
      <c r="QJW58" s="124"/>
      <c r="QJX58"/>
      <c r="QJY58" s="124"/>
      <c r="QJZ58"/>
      <c r="QKA58" s="124"/>
      <c r="QKB58"/>
      <c r="QKC58" s="124"/>
      <c r="QKD58"/>
      <c r="QKE58" s="124"/>
      <c r="QKF58"/>
      <c r="QKG58" s="124"/>
      <c r="QKH58"/>
      <c r="QKI58" s="124"/>
      <c r="QKJ58"/>
      <c r="QKK58" s="124"/>
      <c r="QKL58"/>
      <c r="QKM58" s="124"/>
      <c r="QKN58"/>
      <c r="QKO58" s="124"/>
      <c r="QKP58"/>
      <c r="QKQ58" s="124"/>
      <c r="QKR58"/>
      <c r="QKS58" s="124"/>
      <c r="QKT58"/>
      <c r="QKU58" s="124"/>
      <c r="QKV58"/>
      <c r="QKW58" s="124"/>
      <c r="QKX58"/>
      <c r="QKY58" s="124"/>
      <c r="QKZ58"/>
      <c r="QLA58" s="124"/>
      <c r="QLB58"/>
      <c r="QLC58" s="124"/>
      <c r="QLD58"/>
      <c r="QLE58" s="124"/>
      <c r="QLF58"/>
      <c r="QLG58" s="124"/>
      <c r="QLH58"/>
      <c r="QLI58" s="124"/>
      <c r="QLJ58"/>
      <c r="QLK58" s="124"/>
      <c r="QLL58"/>
      <c r="QLM58" s="124"/>
      <c r="QLN58"/>
      <c r="QLO58" s="124"/>
      <c r="QLP58"/>
      <c r="QLQ58" s="124"/>
      <c r="QLR58"/>
      <c r="QLS58" s="124"/>
      <c r="QLT58"/>
      <c r="QLU58" s="124"/>
      <c r="QLV58"/>
      <c r="QLW58" s="124"/>
      <c r="QLX58"/>
      <c r="QLY58" s="124"/>
      <c r="QLZ58"/>
      <c r="QMA58" s="124"/>
      <c r="QMB58"/>
      <c r="QMC58" s="124"/>
      <c r="QMD58"/>
      <c r="QME58" s="124"/>
      <c r="QMF58"/>
      <c r="QMG58" s="124"/>
      <c r="QMH58"/>
      <c r="QMI58" s="124"/>
      <c r="QMJ58"/>
      <c r="QMK58" s="124"/>
      <c r="QML58"/>
      <c r="QMM58" s="124"/>
      <c r="QMN58"/>
      <c r="QMO58" s="124"/>
      <c r="QMP58"/>
      <c r="QMQ58" s="124"/>
      <c r="QMR58"/>
      <c r="QMS58" s="124"/>
      <c r="QMT58"/>
      <c r="QMU58" s="124"/>
      <c r="QMV58"/>
      <c r="QMW58" s="124"/>
      <c r="QMX58"/>
      <c r="QMY58" s="124"/>
      <c r="QMZ58"/>
      <c r="QNA58" s="124"/>
      <c r="QNB58"/>
      <c r="QNC58" s="124"/>
      <c r="QND58"/>
      <c r="QNE58" s="124"/>
      <c r="QNF58"/>
      <c r="QNG58" s="124"/>
      <c r="QNH58"/>
      <c r="QNI58" s="124"/>
      <c r="QNJ58"/>
      <c r="QNK58" s="124"/>
      <c r="QNL58"/>
      <c r="QNM58" s="124"/>
      <c r="QNN58"/>
      <c r="QNO58" s="124"/>
      <c r="QNP58"/>
      <c r="QNQ58" s="124"/>
      <c r="QNR58"/>
      <c r="QNS58" s="124"/>
      <c r="QNT58"/>
      <c r="QNU58" s="124"/>
      <c r="QNV58"/>
      <c r="QNW58" s="124"/>
      <c r="QNX58"/>
      <c r="QNY58" s="124"/>
      <c r="QNZ58"/>
      <c r="QOA58" s="124"/>
      <c r="QOB58"/>
      <c r="QOC58" s="124"/>
      <c r="QOD58"/>
      <c r="QOE58" s="124"/>
      <c r="QOF58"/>
      <c r="QOG58" s="124"/>
      <c r="QOH58"/>
      <c r="QOI58" s="124"/>
      <c r="QOJ58"/>
      <c r="QOK58" s="124"/>
      <c r="QOL58"/>
      <c r="QOM58" s="124"/>
      <c r="QON58"/>
      <c r="QOO58" s="124"/>
      <c r="QOP58"/>
      <c r="QOQ58" s="124"/>
      <c r="QOR58"/>
      <c r="QOS58" s="124"/>
      <c r="QOT58"/>
      <c r="QOU58" s="124"/>
      <c r="QOV58"/>
      <c r="QOW58" s="124"/>
      <c r="QOX58"/>
      <c r="QOY58" s="124"/>
      <c r="QOZ58"/>
      <c r="QPA58" s="124"/>
      <c r="QPB58"/>
      <c r="QPC58" s="124"/>
      <c r="QPD58"/>
      <c r="QPE58" s="124"/>
      <c r="QPF58"/>
      <c r="QPG58" s="124"/>
      <c r="QPH58"/>
      <c r="QPI58" s="124"/>
      <c r="QPJ58"/>
      <c r="QPK58" s="124"/>
      <c r="QPL58"/>
      <c r="QPM58" s="124"/>
      <c r="QPN58"/>
      <c r="QPO58" s="124"/>
      <c r="QPP58"/>
      <c r="QPQ58" s="124"/>
      <c r="QPR58"/>
      <c r="QPS58" s="124"/>
      <c r="QPT58"/>
      <c r="QPU58" s="124"/>
      <c r="QPV58"/>
      <c r="QPW58" s="124"/>
      <c r="QPX58"/>
      <c r="QPY58" s="124"/>
      <c r="QPZ58"/>
      <c r="QQA58" s="124"/>
      <c r="QQB58"/>
      <c r="QQC58" s="124"/>
      <c r="QQD58"/>
      <c r="QQE58" s="124"/>
      <c r="QQF58"/>
      <c r="QQG58" s="124"/>
      <c r="QQH58"/>
      <c r="QQI58" s="124"/>
      <c r="QQJ58"/>
      <c r="QQK58" s="124"/>
      <c r="QQL58"/>
      <c r="QQM58" s="124"/>
      <c r="QQN58"/>
      <c r="QQO58" s="124"/>
      <c r="QQP58"/>
      <c r="QQQ58" s="124"/>
      <c r="QQR58"/>
      <c r="QQS58" s="124"/>
      <c r="QQT58"/>
      <c r="QQU58" s="124"/>
      <c r="QQV58"/>
      <c r="QQW58" s="124"/>
      <c r="QQX58"/>
      <c r="QQY58" s="124"/>
      <c r="QQZ58"/>
      <c r="QRA58" s="124"/>
      <c r="QRB58"/>
      <c r="QRC58" s="124"/>
      <c r="QRD58"/>
      <c r="QRE58" s="124"/>
      <c r="QRF58"/>
      <c r="QRG58" s="124"/>
      <c r="QRH58"/>
      <c r="QRI58" s="124"/>
      <c r="QRJ58"/>
      <c r="QRK58" s="124"/>
      <c r="QRL58"/>
      <c r="QRM58" s="124"/>
      <c r="QRN58"/>
      <c r="QRO58" s="124"/>
      <c r="QRP58"/>
      <c r="QRQ58" s="124"/>
      <c r="QRR58"/>
      <c r="QRS58" s="124"/>
      <c r="QRT58"/>
      <c r="QRU58" s="124"/>
      <c r="QRV58"/>
      <c r="QRW58" s="124"/>
      <c r="QRX58"/>
      <c r="QRY58" s="124"/>
      <c r="QRZ58"/>
      <c r="QSA58" s="124"/>
      <c r="QSB58"/>
      <c r="QSC58" s="124"/>
      <c r="QSD58"/>
      <c r="QSE58" s="124"/>
      <c r="QSF58"/>
      <c r="QSG58" s="124"/>
      <c r="QSH58"/>
      <c r="QSI58" s="124"/>
      <c r="QSJ58"/>
      <c r="QSK58" s="124"/>
      <c r="QSL58"/>
      <c r="QSM58" s="124"/>
      <c r="QSN58"/>
      <c r="QSO58" s="124"/>
      <c r="QSP58"/>
      <c r="QSQ58" s="124"/>
      <c r="QSR58"/>
      <c r="QSS58" s="124"/>
      <c r="QST58"/>
      <c r="QSU58" s="124"/>
      <c r="QSV58"/>
      <c r="QSW58" s="124"/>
      <c r="QSX58"/>
      <c r="QSY58" s="124"/>
      <c r="QSZ58"/>
      <c r="QTA58" s="124"/>
      <c r="QTB58"/>
      <c r="QTC58" s="124"/>
      <c r="QTD58"/>
      <c r="QTE58" s="124"/>
      <c r="QTF58"/>
      <c r="QTG58" s="124"/>
      <c r="QTH58"/>
      <c r="QTI58" s="124"/>
      <c r="QTJ58"/>
      <c r="QTK58" s="124"/>
      <c r="QTL58"/>
      <c r="QTM58" s="124"/>
      <c r="QTN58"/>
      <c r="QTO58" s="124"/>
      <c r="QTP58"/>
      <c r="QTQ58" s="124"/>
      <c r="QTR58"/>
      <c r="QTS58" s="124"/>
      <c r="QTT58"/>
      <c r="QTU58" s="124"/>
      <c r="QTV58"/>
      <c r="QTW58" s="124"/>
      <c r="QTX58"/>
      <c r="QTY58" s="124"/>
      <c r="QTZ58"/>
      <c r="QUA58" s="124"/>
      <c r="QUB58"/>
      <c r="QUC58" s="124"/>
      <c r="QUD58"/>
      <c r="QUE58" s="124"/>
      <c r="QUF58"/>
      <c r="QUG58" s="124"/>
      <c r="QUH58"/>
      <c r="QUI58" s="124"/>
      <c r="QUJ58"/>
      <c r="QUK58" s="124"/>
      <c r="QUL58"/>
      <c r="QUM58" s="124"/>
      <c r="QUN58"/>
      <c r="QUO58" s="124"/>
      <c r="QUP58"/>
      <c r="QUQ58" s="124"/>
      <c r="QUR58"/>
      <c r="QUS58" s="124"/>
      <c r="QUT58"/>
      <c r="QUU58" s="124"/>
      <c r="QUV58"/>
      <c r="QUW58" s="124"/>
      <c r="QUX58"/>
      <c r="QUY58" s="124"/>
      <c r="QUZ58"/>
      <c r="QVA58" s="124"/>
      <c r="QVB58"/>
      <c r="QVC58" s="124"/>
      <c r="QVD58"/>
      <c r="QVE58" s="124"/>
      <c r="QVF58"/>
      <c r="QVG58" s="124"/>
      <c r="QVH58"/>
      <c r="QVI58" s="124"/>
      <c r="QVJ58"/>
      <c r="QVK58" s="124"/>
      <c r="QVL58"/>
      <c r="QVM58" s="124"/>
      <c r="QVN58"/>
      <c r="QVO58" s="124"/>
      <c r="QVP58"/>
      <c r="QVQ58" s="124"/>
      <c r="QVR58"/>
      <c r="QVS58" s="124"/>
      <c r="QVT58"/>
      <c r="QVU58" s="124"/>
      <c r="QVV58"/>
      <c r="QVW58" s="124"/>
      <c r="QVX58"/>
      <c r="QVY58" s="124"/>
      <c r="QVZ58"/>
      <c r="QWA58" s="124"/>
      <c r="QWB58"/>
      <c r="QWC58" s="124"/>
      <c r="QWD58"/>
      <c r="QWE58" s="124"/>
      <c r="QWF58"/>
      <c r="QWG58" s="124"/>
      <c r="QWH58"/>
      <c r="QWI58" s="124"/>
      <c r="QWJ58"/>
      <c r="QWK58" s="124"/>
      <c r="QWL58"/>
      <c r="QWM58" s="124"/>
      <c r="QWN58"/>
      <c r="QWO58" s="124"/>
      <c r="QWP58"/>
      <c r="QWQ58" s="124"/>
      <c r="QWR58"/>
      <c r="QWS58" s="124"/>
      <c r="QWT58"/>
      <c r="QWU58" s="124"/>
      <c r="QWV58"/>
      <c r="QWW58" s="124"/>
      <c r="QWX58"/>
      <c r="QWY58" s="124"/>
      <c r="QWZ58"/>
      <c r="QXA58" s="124"/>
      <c r="QXB58"/>
      <c r="QXC58" s="124"/>
      <c r="QXD58"/>
      <c r="QXE58" s="124"/>
      <c r="QXF58"/>
      <c r="QXG58" s="124"/>
      <c r="QXH58"/>
      <c r="QXI58" s="124"/>
      <c r="QXJ58"/>
      <c r="QXK58" s="124"/>
      <c r="QXL58"/>
      <c r="QXM58" s="124"/>
      <c r="QXN58"/>
      <c r="QXO58" s="124"/>
      <c r="QXP58"/>
      <c r="QXQ58" s="124"/>
      <c r="QXR58"/>
      <c r="QXS58" s="124"/>
      <c r="QXT58"/>
      <c r="QXU58" s="124"/>
      <c r="QXV58"/>
      <c r="QXW58" s="124"/>
      <c r="QXX58"/>
      <c r="QXY58" s="124"/>
      <c r="QXZ58"/>
      <c r="QYA58" s="124"/>
      <c r="QYB58"/>
      <c r="QYC58" s="124"/>
      <c r="QYD58"/>
      <c r="QYE58" s="124"/>
      <c r="QYF58"/>
      <c r="QYG58" s="124"/>
      <c r="QYH58"/>
      <c r="QYI58" s="124"/>
      <c r="QYJ58"/>
      <c r="QYK58" s="124"/>
      <c r="QYL58"/>
      <c r="QYM58" s="124"/>
      <c r="QYN58"/>
      <c r="QYO58" s="124"/>
      <c r="QYP58"/>
      <c r="QYQ58" s="124"/>
      <c r="QYR58"/>
      <c r="QYS58" s="124"/>
      <c r="QYT58"/>
      <c r="QYU58" s="124"/>
      <c r="QYV58"/>
      <c r="QYW58" s="124"/>
      <c r="QYX58"/>
      <c r="QYY58" s="124"/>
      <c r="QYZ58"/>
      <c r="QZA58" s="124"/>
      <c r="QZB58"/>
      <c r="QZC58" s="124"/>
      <c r="QZD58"/>
      <c r="QZE58" s="124"/>
      <c r="QZF58"/>
      <c r="QZG58" s="124"/>
      <c r="QZH58"/>
      <c r="QZI58" s="124"/>
      <c r="QZJ58"/>
      <c r="QZK58" s="124"/>
      <c r="QZL58"/>
      <c r="QZM58" s="124"/>
      <c r="QZN58"/>
      <c r="QZO58" s="124"/>
      <c r="QZP58"/>
      <c r="QZQ58" s="124"/>
      <c r="QZR58"/>
      <c r="QZS58" s="124"/>
      <c r="QZT58"/>
      <c r="QZU58" s="124"/>
      <c r="QZV58"/>
      <c r="QZW58" s="124"/>
      <c r="QZX58"/>
      <c r="QZY58" s="124"/>
      <c r="QZZ58"/>
      <c r="RAA58" s="124"/>
      <c r="RAB58"/>
      <c r="RAC58" s="124"/>
      <c r="RAD58"/>
      <c r="RAE58" s="124"/>
      <c r="RAF58"/>
      <c r="RAG58" s="124"/>
      <c r="RAH58"/>
      <c r="RAI58" s="124"/>
      <c r="RAJ58"/>
      <c r="RAK58" s="124"/>
      <c r="RAL58"/>
      <c r="RAM58" s="124"/>
      <c r="RAN58"/>
      <c r="RAO58" s="124"/>
      <c r="RAP58"/>
      <c r="RAQ58" s="124"/>
      <c r="RAR58"/>
      <c r="RAS58" s="124"/>
      <c r="RAT58"/>
      <c r="RAU58" s="124"/>
      <c r="RAV58"/>
      <c r="RAW58" s="124"/>
      <c r="RAX58"/>
      <c r="RAY58" s="124"/>
      <c r="RAZ58"/>
      <c r="RBA58" s="124"/>
      <c r="RBB58"/>
      <c r="RBC58" s="124"/>
      <c r="RBD58"/>
      <c r="RBE58" s="124"/>
      <c r="RBF58"/>
      <c r="RBG58" s="124"/>
      <c r="RBH58"/>
      <c r="RBI58" s="124"/>
      <c r="RBJ58"/>
      <c r="RBK58" s="124"/>
      <c r="RBL58"/>
      <c r="RBM58" s="124"/>
      <c r="RBN58"/>
      <c r="RBO58" s="124"/>
      <c r="RBP58"/>
      <c r="RBQ58" s="124"/>
      <c r="RBR58"/>
      <c r="RBS58" s="124"/>
      <c r="RBT58"/>
      <c r="RBU58" s="124"/>
      <c r="RBV58"/>
      <c r="RBW58" s="124"/>
      <c r="RBX58"/>
      <c r="RBY58" s="124"/>
      <c r="RBZ58"/>
      <c r="RCA58" s="124"/>
      <c r="RCB58"/>
      <c r="RCC58" s="124"/>
      <c r="RCD58"/>
      <c r="RCE58" s="124"/>
      <c r="RCF58"/>
      <c r="RCG58" s="124"/>
      <c r="RCH58"/>
      <c r="RCI58" s="124"/>
      <c r="RCJ58"/>
      <c r="RCK58" s="124"/>
      <c r="RCL58"/>
      <c r="RCM58" s="124"/>
      <c r="RCN58"/>
      <c r="RCO58" s="124"/>
      <c r="RCP58"/>
      <c r="RCQ58" s="124"/>
      <c r="RCR58"/>
      <c r="RCS58" s="124"/>
      <c r="RCT58"/>
      <c r="RCU58" s="124"/>
      <c r="RCV58"/>
      <c r="RCW58" s="124"/>
      <c r="RCX58"/>
      <c r="RCY58" s="124"/>
      <c r="RCZ58"/>
      <c r="RDA58" s="124"/>
      <c r="RDB58"/>
      <c r="RDC58" s="124"/>
      <c r="RDD58"/>
      <c r="RDE58" s="124"/>
      <c r="RDF58"/>
      <c r="RDG58" s="124"/>
      <c r="RDH58"/>
      <c r="RDI58" s="124"/>
      <c r="RDJ58"/>
      <c r="RDK58" s="124"/>
      <c r="RDL58"/>
      <c r="RDM58" s="124"/>
      <c r="RDN58"/>
      <c r="RDO58" s="124"/>
      <c r="RDP58"/>
      <c r="RDQ58" s="124"/>
      <c r="RDR58"/>
      <c r="RDS58" s="124"/>
      <c r="RDT58"/>
      <c r="RDU58" s="124"/>
      <c r="RDV58"/>
      <c r="RDW58" s="124"/>
      <c r="RDX58"/>
      <c r="RDY58" s="124"/>
      <c r="RDZ58"/>
      <c r="REA58" s="124"/>
      <c r="REB58"/>
      <c r="REC58" s="124"/>
      <c r="RED58"/>
      <c r="REE58" s="124"/>
      <c r="REF58"/>
      <c r="REG58" s="124"/>
      <c r="REH58"/>
      <c r="REI58" s="124"/>
      <c r="REJ58"/>
      <c r="REK58" s="124"/>
      <c r="REL58"/>
      <c r="REM58" s="124"/>
      <c r="REN58"/>
      <c r="REO58" s="124"/>
      <c r="REP58"/>
      <c r="REQ58" s="124"/>
      <c r="RER58"/>
      <c r="RES58" s="124"/>
      <c r="RET58"/>
      <c r="REU58" s="124"/>
      <c r="REV58"/>
      <c r="REW58" s="124"/>
      <c r="REX58"/>
      <c r="REY58" s="124"/>
      <c r="REZ58"/>
      <c r="RFA58" s="124"/>
      <c r="RFB58"/>
      <c r="RFC58" s="124"/>
      <c r="RFD58"/>
      <c r="RFE58" s="124"/>
      <c r="RFF58"/>
      <c r="RFG58" s="124"/>
      <c r="RFH58"/>
      <c r="RFI58" s="124"/>
      <c r="RFJ58"/>
      <c r="RFK58" s="124"/>
      <c r="RFL58"/>
      <c r="RFM58" s="124"/>
      <c r="RFN58"/>
      <c r="RFO58" s="124"/>
      <c r="RFP58"/>
      <c r="RFQ58" s="124"/>
      <c r="RFR58"/>
      <c r="RFS58" s="124"/>
      <c r="RFT58"/>
      <c r="RFU58" s="124"/>
      <c r="RFV58"/>
      <c r="RFW58" s="124"/>
      <c r="RFX58"/>
      <c r="RFY58" s="124"/>
      <c r="RFZ58"/>
      <c r="RGA58" s="124"/>
      <c r="RGB58"/>
      <c r="RGC58" s="124"/>
      <c r="RGD58"/>
      <c r="RGE58" s="124"/>
      <c r="RGF58"/>
      <c r="RGG58" s="124"/>
      <c r="RGH58"/>
      <c r="RGI58" s="124"/>
      <c r="RGJ58"/>
      <c r="RGK58" s="124"/>
      <c r="RGL58"/>
      <c r="RGM58" s="124"/>
      <c r="RGN58"/>
      <c r="RGO58" s="124"/>
      <c r="RGP58"/>
      <c r="RGQ58" s="124"/>
      <c r="RGR58"/>
      <c r="RGS58" s="124"/>
      <c r="RGT58"/>
      <c r="RGU58" s="124"/>
      <c r="RGV58"/>
      <c r="RGW58" s="124"/>
      <c r="RGX58"/>
      <c r="RGY58" s="124"/>
      <c r="RGZ58"/>
      <c r="RHA58" s="124"/>
      <c r="RHB58"/>
      <c r="RHC58" s="124"/>
      <c r="RHD58"/>
      <c r="RHE58" s="124"/>
      <c r="RHF58"/>
      <c r="RHG58" s="124"/>
      <c r="RHH58"/>
      <c r="RHI58" s="124"/>
      <c r="RHJ58"/>
      <c r="RHK58" s="124"/>
      <c r="RHL58"/>
      <c r="RHM58" s="124"/>
      <c r="RHN58"/>
      <c r="RHO58" s="124"/>
      <c r="RHP58"/>
      <c r="RHQ58" s="124"/>
      <c r="RHR58"/>
      <c r="RHS58" s="124"/>
      <c r="RHT58"/>
      <c r="RHU58" s="124"/>
      <c r="RHV58"/>
      <c r="RHW58" s="124"/>
      <c r="RHX58"/>
      <c r="RHY58" s="124"/>
      <c r="RHZ58"/>
      <c r="RIA58" s="124"/>
      <c r="RIB58"/>
      <c r="RIC58" s="124"/>
      <c r="RID58"/>
      <c r="RIE58" s="124"/>
      <c r="RIF58"/>
      <c r="RIG58" s="124"/>
      <c r="RIH58"/>
      <c r="RII58" s="124"/>
      <c r="RIJ58"/>
      <c r="RIK58" s="124"/>
      <c r="RIL58"/>
      <c r="RIM58" s="124"/>
      <c r="RIN58"/>
      <c r="RIO58" s="124"/>
      <c r="RIP58"/>
      <c r="RIQ58" s="124"/>
      <c r="RIR58"/>
      <c r="RIS58" s="124"/>
      <c r="RIT58"/>
      <c r="RIU58" s="124"/>
      <c r="RIV58"/>
      <c r="RIW58" s="124"/>
      <c r="RIX58"/>
      <c r="RIY58" s="124"/>
      <c r="RIZ58"/>
      <c r="RJA58" s="124"/>
      <c r="RJB58"/>
      <c r="RJC58" s="124"/>
      <c r="RJD58"/>
      <c r="RJE58" s="124"/>
      <c r="RJF58"/>
      <c r="RJG58" s="124"/>
      <c r="RJH58"/>
      <c r="RJI58" s="124"/>
      <c r="RJJ58"/>
      <c r="RJK58" s="124"/>
      <c r="RJL58"/>
      <c r="RJM58" s="124"/>
      <c r="RJN58"/>
      <c r="RJO58" s="124"/>
      <c r="RJP58"/>
      <c r="RJQ58" s="124"/>
      <c r="RJR58"/>
      <c r="RJS58" s="124"/>
      <c r="RJT58"/>
      <c r="RJU58" s="124"/>
      <c r="RJV58"/>
      <c r="RJW58" s="124"/>
      <c r="RJX58"/>
      <c r="RJY58" s="124"/>
      <c r="RJZ58"/>
      <c r="RKA58" s="124"/>
      <c r="RKB58"/>
      <c r="RKC58" s="124"/>
      <c r="RKD58"/>
      <c r="RKE58" s="124"/>
      <c r="RKF58"/>
      <c r="RKG58" s="124"/>
      <c r="RKH58"/>
      <c r="RKI58" s="124"/>
      <c r="RKJ58"/>
      <c r="RKK58" s="124"/>
      <c r="RKL58"/>
      <c r="RKM58" s="124"/>
      <c r="RKN58"/>
      <c r="RKO58" s="124"/>
      <c r="RKP58"/>
      <c r="RKQ58" s="124"/>
      <c r="RKR58"/>
      <c r="RKS58" s="124"/>
      <c r="RKT58"/>
      <c r="RKU58" s="124"/>
      <c r="RKV58"/>
      <c r="RKW58" s="124"/>
      <c r="RKX58"/>
      <c r="RKY58" s="124"/>
      <c r="RKZ58"/>
      <c r="RLA58" s="124"/>
      <c r="RLB58"/>
      <c r="RLC58" s="124"/>
      <c r="RLD58"/>
      <c r="RLE58" s="124"/>
      <c r="RLF58"/>
      <c r="RLG58" s="124"/>
      <c r="RLH58"/>
      <c r="RLI58" s="124"/>
      <c r="RLJ58"/>
      <c r="RLK58" s="124"/>
      <c r="RLL58"/>
      <c r="RLM58" s="124"/>
      <c r="RLN58"/>
      <c r="RLO58" s="124"/>
      <c r="RLP58"/>
      <c r="RLQ58" s="124"/>
      <c r="RLR58"/>
      <c r="RLS58" s="124"/>
      <c r="RLT58"/>
      <c r="RLU58" s="124"/>
      <c r="RLV58"/>
      <c r="RLW58" s="124"/>
      <c r="RLX58"/>
      <c r="RLY58" s="124"/>
      <c r="RLZ58"/>
      <c r="RMA58" s="124"/>
      <c r="RMB58"/>
      <c r="RMC58" s="124"/>
      <c r="RMD58"/>
      <c r="RME58" s="124"/>
      <c r="RMF58"/>
      <c r="RMG58" s="124"/>
      <c r="RMH58"/>
      <c r="RMI58" s="124"/>
      <c r="RMJ58"/>
      <c r="RMK58" s="124"/>
      <c r="RML58"/>
      <c r="RMM58" s="124"/>
      <c r="RMN58"/>
      <c r="RMO58" s="124"/>
      <c r="RMP58"/>
      <c r="RMQ58" s="124"/>
      <c r="RMR58"/>
      <c r="RMS58" s="124"/>
      <c r="RMT58"/>
      <c r="RMU58" s="124"/>
      <c r="RMV58"/>
      <c r="RMW58" s="124"/>
      <c r="RMX58"/>
      <c r="RMY58" s="124"/>
      <c r="RMZ58"/>
      <c r="RNA58" s="124"/>
      <c r="RNB58"/>
      <c r="RNC58" s="124"/>
      <c r="RND58"/>
      <c r="RNE58" s="124"/>
      <c r="RNF58"/>
      <c r="RNG58" s="124"/>
      <c r="RNH58"/>
      <c r="RNI58" s="124"/>
      <c r="RNJ58"/>
      <c r="RNK58" s="124"/>
      <c r="RNL58"/>
      <c r="RNM58" s="124"/>
      <c r="RNN58"/>
      <c r="RNO58" s="124"/>
      <c r="RNP58"/>
      <c r="RNQ58" s="124"/>
      <c r="RNR58"/>
      <c r="RNS58" s="124"/>
      <c r="RNT58"/>
      <c r="RNU58" s="124"/>
      <c r="RNV58"/>
      <c r="RNW58" s="124"/>
      <c r="RNX58"/>
      <c r="RNY58" s="124"/>
      <c r="RNZ58"/>
      <c r="ROA58" s="124"/>
      <c r="ROB58"/>
      <c r="ROC58" s="124"/>
      <c r="ROD58"/>
      <c r="ROE58" s="124"/>
      <c r="ROF58"/>
      <c r="ROG58" s="124"/>
      <c r="ROH58"/>
      <c r="ROI58" s="124"/>
      <c r="ROJ58"/>
      <c r="ROK58" s="124"/>
      <c r="ROL58"/>
      <c r="ROM58" s="124"/>
      <c r="RON58"/>
      <c r="ROO58" s="124"/>
      <c r="ROP58"/>
      <c r="ROQ58" s="124"/>
      <c r="ROR58"/>
      <c r="ROS58" s="124"/>
      <c r="ROT58"/>
      <c r="ROU58" s="124"/>
      <c r="ROV58"/>
      <c r="ROW58" s="124"/>
      <c r="ROX58"/>
      <c r="ROY58" s="124"/>
      <c r="ROZ58"/>
      <c r="RPA58" s="124"/>
      <c r="RPB58"/>
      <c r="RPC58" s="124"/>
      <c r="RPD58"/>
      <c r="RPE58" s="124"/>
      <c r="RPF58"/>
      <c r="RPG58" s="124"/>
      <c r="RPH58"/>
      <c r="RPI58" s="124"/>
      <c r="RPJ58"/>
      <c r="RPK58" s="124"/>
      <c r="RPL58"/>
      <c r="RPM58" s="124"/>
      <c r="RPN58"/>
      <c r="RPO58" s="124"/>
      <c r="RPP58"/>
      <c r="RPQ58" s="124"/>
      <c r="RPR58"/>
      <c r="RPS58" s="124"/>
      <c r="RPT58"/>
      <c r="RPU58" s="124"/>
      <c r="RPV58"/>
      <c r="RPW58" s="124"/>
      <c r="RPX58"/>
      <c r="RPY58" s="124"/>
      <c r="RPZ58"/>
      <c r="RQA58" s="124"/>
      <c r="RQB58"/>
      <c r="RQC58" s="124"/>
      <c r="RQD58"/>
      <c r="RQE58" s="124"/>
      <c r="RQF58"/>
      <c r="RQG58" s="124"/>
      <c r="RQH58"/>
      <c r="RQI58" s="124"/>
      <c r="RQJ58"/>
      <c r="RQK58" s="124"/>
      <c r="RQL58"/>
      <c r="RQM58" s="124"/>
      <c r="RQN58"/>
      <c r="RQO58" s="124"/>
      <c r="RQP58"/>
      <c r="RQQ58" s="124"/>
      <c r="RQR58"/>
      <c r="RQS58" s="124"/>
      <c r="RQT58"/>
      <c r="RQU58" s="124"/>
      <c r="RQV58"/>
      <c r="RQW58" s="124"/>
      <c r="RQX58"/>
      <c r="RQY58" s="124"/>
      <c r="RQZ58"/>
      <c r="RRA58" s="124"/>
      <c r="RRB58"/>
      <c r="RRC58" s="124"/>
      <c r="RRD58"/>
      <c r="RRE58" s="124"/>
      <c r="RRF58"/>
      <c r="RRG58" s="124"/>
      <c r="RRH58"/>
      <c r="RRI58" s="124"/>
      <c r="RRJ58"/>
      <c r="RRK58" s="124"/>
      <c r="RRL58"/>
      <c r="RRM58" s="124"/>
      <c r="RRN58"/>
      <c r="RRO58" s="124"/>
      <c r="RRP58"/>
      <c r="RRQ58" s="124"/>
      <c r="RRR58"/>
      <c r="RRS58" s="124"/>
      <c r="RRT58"/>
      <c r="RRU58" s="124"/>
      <c r="RRV58"/>
      <c r="RRW58" s="124"/>
      <c r="RRX58"/>
      <c r="RRY58" s="124"/>
      <c r="RRZ58"/>
      <c r="RSA58" s="124"/>
      <c r="RSB58"/>
      <c r="RSC58" s="124"/>
      <c r="RSD58"/>
      <c r="RSE58" s="124"/>
      <c r="RSF58"/>
      <c r="RSG58" s="124"/>
      <c r="RSH58"/>
      <c r="RSI58" s="124"/>
      <c r="RSJ58"/>
      <c r="RSK58" s="124"/>
      <c r="RSL58"/>
      <c r="RSM58" s="124"/>
      <c r="RSN58"/>
      <c r="RSO58" s="124"/>
      <c r="RSP58"/>
      <c r="RSQ58" s="124"/>
      <c r="RSR58"/>
      <c r="RSS58" s="124"/>
      <c r="RST58"/>
      <c r="RSU58" s="124"/>
      <c r="RSV58"/>
      <c r="RSW58" s="124"/>
      <c r="RSX58"/>
      <c r="RSY58" s="124"/>
      <c r="RSZ58"/>
      <c r="RTA58" s="124"/>
      <c r="RTB58"/>
      <c r="RTC58" s="124"/>
      <c r="RTD58"/>
      <c r="RTE58" s="124"/>
      <c r="RTF58"/>
      <c r="RTG58" s="124"/>
      <c r="RTH58"/>
      <c r="RTI58" s="124"/>
      <c r="RTJ58"/>
      <c r="RTK58" s="124"/>
      <c r="RTL58"/>
      <c r="RTM58" s="124"/>
      <c r="RTN58"/>
      <c r="RTO58" s="124"/>
      <c r="RTP58"/>
      <c r="RTQ58" s="124"/>
      <c r="RTR58"/>
      <c r="RTS58" s="124"/>
      <c r="RTT58"/>
      <c r="RTU58" s="124"/>
      <c r="RTV58"/>
      <c r="RTW58" s="124"/>
      <c r="RTX58"/>
      <c r="RTY58" s="124"/>
      <c r="RTZ58"/>
      <c r="RUA58" s="124"/>
      <c r="RUB58"/>
      <c r="RUC58" s="124"/>
      <c r="RUD58"/>
      <c r="RUE58" s="124"/>
      <c r="RUF58"/>
      <c r="RUG58" s="124"/>
      <c r="RUH58"/>
      <c r="RUI58" s="124"/>
      <c r="RUJ58"/>
      <c r="RUK58" s="124"/>
      <c r="RUL58"/>
      <c r="RUM58" s="124"/>
      <c r="RUN58"/>
      <c r="RUO58" s="124"/>
      <c r="RUP58"/>
      <c r="RUQ58" s="124"/>
      <c r="RUR58"/>
      <c r="RUS58" s="124"/>
      <c r="RUT58"/>
      <c r="RUU58" s="124"/>
      <c r="RUV58"/>
      <c r="RUW58" s="124"/>
      <c r="RUX58"/>
      <c r="RUY58" s="124"/>
      <c r="RUZ58"/>
      <c r="RVA58" s="124"/>
      <c r="RVB58"/>
      <c r="RVC58" s="124"/>
      <c r="RVD58"/>
      <c r="RVE58" s="124"/>
      <c r="RVF58"/>
      <c r="RVG58" s="124"/>
      <c r="RVH58"/>
      <c r="RVI58" s="124"/>
      <c r="RVJ58"/>
      <c r="RVK58" s="124"/>
      <c r="RVL58"/>
      <c r="RVM58" s="124"/>
      <c r="RVN58"/>
      <c r="RVO58" s="124"/>
      <c r="RVP58"/>
      <c r="RVQ58" s="124"/>
      <c r="RVR58"/>
      <c r="RVS58" s="124"/>
      <c r="RVT58"/>
      <c r="RVU58" s="124"/>
      <c r="RVV58"/>
      <c r="RVW58" s="124"/>
      <c r="RVX58"/>
      <c r="RVY58" s="124"/>
      <c r="RVZ58"/>
      <c r="RWA58" s="124"/>
      <c r="RWB58"/>
      <c r="RWC58" s="124"/>
      <c r="RWD58"/>
      <c r="RWE58" s="124"/>
      <c r="RWF58"/>
      <c r="RWG58" s="124"/>
      <c r="RWH58"/>
      <c r="RWI58" s="124"/>
      <c r="RWJ58"/>
      <c r="RWK58" s="124"/>
      <c r="RWL58"/>
      <c r="RWM58" s="124"/>
      <c r="RWN58"/>
      <c r="RWO58" s="124"/>
      <c r="RWP58"/>
      <c r="RWQ58" s="124"/>
      <c r="RWR58"/>
      <c r="RWS58" s="124"/>
      <c r="RWT58"/>
      <c r="RWU58" s="124"/>
      <c r="RWV58"/>
      <c r="RWW58" s="124"/>
      <c r="RWX58"/>
      <c r="RWY58" s="124"/>
      <c r="RWZ58"/>
      <c r="RXA58" s="124"/>
      <c r="RXB58"/>
      <c r="RXC58" s="124"/>
      <c r="RXD58"/>
      <c r="RXE58" s="124"/>
      <c r="RXF58"/>
      <c r="RXG58" s="124"/>
      <c r="RXH58"/>
      <c r="RXI58" s="124"/>
      <c r="RXJ58"/>
      <c r="RXK58" s="124"/>
      <c r="RXL58"/>
      <c r="RXM58" s="124"/>
      <c r="RXN58"/>
      <c r="RXO58" s="124"/>
      <c r="RXP58"/>
      <c r="RXQ58" s="124"/>
      <c r="RXR58"/>
      <c r="RXS58" s="124"/>
      <c r="RXT58"/>
      <c r="RXU58" s="124"/>
      <c r="RXV58"/>
      <c r="RXW58" s="124"/>
      <c r="RXX58"/>
      <c r="RXY58" s="124"/>
      <c r="RXZ58"/>
      <c r="RYA58" s="124"/>
      <c r="RYB58"/>
      <c r="RYC58" s="124"/>
      <c r="RYD58"/>
      <c r="RYE58" s="124"/>
      <c r="RYF58"/>
      <c r="RYG58" s="124"/>
      <c r="RYH58"/>
      <c r="RYI58" s="124"/>
      <c r="RYJ58"/>
      <c r="RYK58" s="124"/>
      <c r="RYL58"/>
      <c r="RYM58" s="124"/>
      <c r="RYN58"/>
      <c r="RYO58" s="124"/>
      <c r="RYP58"/>
      <c r="RYQ58" s="124"/>
      <c r="RYR58"/>
      <c r="RYS58" s="124"/>
      <c r="RYT58"/>
      <c r="RYU58" s="124"/>
      <c r="RYV58"/>
      <c r="RYW58" s="124"/>
      <c r="RYX58"/>
      <c r="RYY58" s="124"/>
      <c r="RYZ58"/>
      <c r="RZA58" s="124"/>
      <c r="RZB58"/>
      <c r="RZC58" s="124"/>
      <c r="RZD58"/>
      <c r="RZE58" s="124"/>
      <c r="RZF58"/>
      <c r="RZG58" s="124"/>
      <c r="RZH58"/>
      <c r="RZI58" s="124"/>
      <c r="RZJ58"/>
      <c r="RZK58" s="124"/>
      <c r="RZL58"/>
      <c r="RZM58" s="124"/>
      <c r="RZN58"/>
      <c r="RZO58" s="124"/>
      <c r="RZP58"/>
      <c r="RZQ58" s="124"/>
      <c r="RZR58"/>
      <c r="RZS58" s="124"/>
      <c r="RZT58"/>
      <c r="RZU58" s="124"/>
      <c r="RZV58"/>
      <c r="RZW58" s="124"/>
      <c r="RZX58"/>
      <c r="RZY58" s="124"/>
      <c r="RZZ58"/>
      <c r="SAA58" s="124"/>
      <c r="SAB58"/>
      <c r="SAC58" s="124"/>
      <c r="SAD58"/>
      <c r="SAE58" s="124"/>
      <c r="SAF58"/>
      <c r="SAG58" s="124"/>
      <c r="SAH58"/>
      <c r="SAI58" s="124"/>
      <c r="SAJ58"/>
      <c r="SAK58" s="124"/>
      <c r="SAL58"/>
      <c r="SAM58" s="124"/>
      <c r="SAN58"/>
      <c r="SAO58" s="124"/>
      <c r="SAP58"/>
      <c r="SAQ58" s="124"/>
      <c r="SAR58"/>
      <c r="SAS58" s="124"/>
      <c r="SAT58"/>
      <c r="SAU58" s="124"/>
      <c r="SAV58"/>
      <c r="SAW58" s="124"/>
      <c r="SAX58"/>
      <c r="SAY58" s="124"/>
      <c r="SAZ58"/>
      <c r="SBA58" s="124"/>
      <c r="SBB58"/>
      <c r="SBC58" s="124"/>
      <c r="SBD58"/>
      <c r="SBE58" s="124"/>
      <c r="SBF58"/>
      <c r="SBG58" s="124"/>
      <c r="SBH58"/>
      <c r="SBI58" s="124"/>
      <c r="SBJ58"/>
      <c r="SBK58" s="124"/>
      <c r="SBL58"/>
      <c r="SBM58" s="124"/>
      <c r="SBN58"/>
      <c r="SBO58" s="124"/>
      <c r="SBP58"/>
      <c r="SBQ58" s="124"/>
      <c r="SBR58"/>
      <c r="SBS58" s="124"/>
      <c r="SBT58"/>
      <c r="SBU58" s="124"/>
      <c r="SBV58"/>
      <c r="SBW58" s="124"/>
      <c r="SBX58"/>
      <c r="SBY58" s="124"/>
      <c r="SBZ58"/>
      <c r="SCA58" s="124"/>
      <c r="SCB58"/>
      <c r="SCC58" s="124"/>
      <c r="SCD58"/>
      <c r="SCE58" s="124"/>
      <c r="SCF58"/>
      <c r="SCG58" s="124"/>
      <c r="SCH58"/>
      <c r="SCI58" s="124"/>
      <c r="SCJ58"/>
      <c r="SCK58" s="124"/>
      <c r="SCL58"/>
      <c r="SCM58" s="124"/>
      <c r="SCN58"/>
      <c r="SCO58" s="124"/>
      <c r="SCP58"/>
      <c r="SCQ58" s="124"/>
      <c r="SCR58"/>
      <c r="SCS58" s="124"/>
      <c r="SCT58"/>
      <c r="SCU58" s="124"/>
      <c r="SCV58"/>
      <c r="SCW58" s="124"/>
      <c r="SCX58"/>
      <c r="SCY58" s="124"/>
      <c r="SCZ58"/>
      <c r="SDA58" s="124"/>
      <c r="SDB58"/>
      <c r="SDC58" s="124"/>
      <c r="SDD58"/>
      <c r="SDE58" s="124"/>
      <c r="SDF58"/>
      <c r="SDG58" s="124"/>
      <c r="SDH58"/>
      <c r="SDI58" s="124"/>
      <c r="SDJ58"/>
      <c r="SDK58" s="124"/>
      <c r="SDL58"/>
      <c r="SDM58" s="124"/>
      <c r="SDN58"/>
      <c r="SDO58" s="124"/>
      <c r="SDP58"/>
      <c r="SDQ58" s="124"/>
      <c r="SDR58"/>
      <c r="SDS58" s="124"/>
      <c r="SDT58"/>
      <c r="SDU58" s="124"/>
      <c r="SDV58"/>
      <c r="SDW58" s="124"/>
      <c r="SDX58"/>
      <c r="SDY58" s="124"/>
      <c r="SDZ58"/>
      <c r="SEA58" s="124"/>
      <c r="SEB58"/>
      <c r="SEC58" s="124"/>
      <c r="SED58"/>
      <c r="SEE58" s="124"/>
      <c r="SEF58"/>
      <c r="SEG58" s="124"/>
      <c r="SEH58"/>
      <c r="SEI58" s="124"/>
      <c r="SEJ58"/>
      <c r="SEK58" s="124"/>
      <c r="SEL58"/>
      <c r="SEM58" s="124"/>
      <c r="SEN58"/>
      <c r="SEO58" s="124"/>
      <c r="SEP58"/>
      <c r="SEQ58" s="124"/>
      <c r="SER58"/>
      <c r="SES58" s="124"/>
      <c r="SET58"/>
      <c r="SEU58" s="124"/>
      <c r="SEV58"/>
      <c r="SEW58" s="124"/>
      <c r="SEX58"/>
      <c r="SEY58" s="124"/>
      <c r="SEZ58"/>
      <c r="SFA58" s="124"/>
      <c r="SFB58"/>
      <c r="SFC58" s="124"/>
      <c r="SFD58"/>
      <c r="SFE58" s="124"/>
      <c r="SFF58"/>
      <c r="SFG58" s="124"/>
      <c r="SFH58"/>
      <c r="SFI58" s="124"/>
      <c r="SFJ58"/>
      <c r="SFK58" s="124"/>
      <c r="SFL58"/>
      <c r="SFM58" s="124"/>
      <c r="SFN58"/>
      <c r="SFO58" s="124"/>
      <c r="SFP58"/>
      <c r="SFQ58" s="124"/>
      <c r="SFR58"/>
      <c r="SFS58" s="124"/>
      <c r="SFT58"/>
      <c r="SFU58" s="124"/>
      <c r="SFV58"/>
      <c r="SFW58" s="124"/>
      <c r="SFX58"/>
      <c r="SFY58" s="124"/>
      <c r="SFZ58"/>
      <c r="SGA58" s="124"/>
      <c r="SGB58"/>
      <c r="SGC58" s="124"/>
      <c r="SGD58"/>
      <c r="SGE58" s="124"/>
      <c r="SGF58"/>
      <c r="SGG58" s="124"/>
      <c r="SGH58"/>
      <c r="SGI58" s="124"/>
      <c r="SGJ58"/>
      <c r="SGK58" s="124"/>
      <c r="SGL58"/>
      <c r="SGM58" s="124"/>
      <c r="SGN58"/>
      <c r="SGO58" s="124"/>
      <c r="SGP58"/>
      <c r="SGQ58" s="124"/>
      <c r="SGR58"/>
      <c r="SGS58" s="124"/>
      <c r="SGT58"/>
      <c r="SGU58" s="124"/>
      <c r="SGV58"/>
      <c r="SGW58" s="124"/>
      <c r="SGX58"/>
      <c r="SGY58" s="124"/>
      <c r="SGZ58"/>
      <c r="SHA58" s="124"/>
      <c r="SHB58"/>
      <c r="SHC58" s="124"/>
      <c r="SHD58"/>
      <c r="SHE58" s="124"/>
      <c r="SHF58"/>
      <c r="SHG58" s="124"/>
      <c r="SHH58"/>
      <c r="SHI58" s="124"/>
      <c r="SHJ58"/>
      <c r="SHK58" s="124"/>
      <c r="SHL58"/>
      <c r="SHM58" s="124"/>
      <c r="SHN58"/>
      <c r="SHO58" s="124"/>
      <c r="SHP58"/>
      <c r="SHQ58" s="124"/>
      <c r="SHR58"/>
      <c r="SHS58" s="124"/>
      <c r="SHT58"/>
      <c r="SHU58" s="124"/>
      <c r="SHV58"/>
      <c r="SHW58" s="124"/>
      <c r="SHX58"/>
      <c r="SHY58" s="124"/>
      <c r="SHZ58"/>
      <c r="SIA58" s="124"/>
      <c r="SIB58"/>
      <c r="SIC58" s="124"/>
      <c r="SID58"/>
      <c r="SIE58" s="124"/>
      <c r="SIF58"/>
      <c r="SIG58" s="124"/>
      <c r="SIH58"/>
      <c r="SII58" s="124"/>
      <c r="SIJ58"/>
      <c r="SIK58" s="124"/>
      <c r="SIL58"/>
      <c r="SIM58" s="124"/>
      <c r="SIN58"/>
      <c r="SIO58" s="124"/>
      <c r="SIP58"/>
      <c r="SIQ58" s="124"/>
      <c r="SIR58"/>
      <c r="SIS58" s="124"/>
      <c r="SIT58"/>
      <c r="SIU58" s="124"/>
      <c r="SIV58"/>
      <c r="SIW58" s="124"/>
      <c r="SIX58"/>
      <c r="SIY58" s="124"/>
      <c r="SIZ58"/>
      <c r="SJA58" s="124"/>
      <c r="SJB58"/>
      <c r="SJC58" s="124"/>
      <c r="SJD58"/>
      <c r="SJE58" s="124"/>
      <c r="SJF58"/>
      <c r="SJG58" s="124"/>
      <c r="SJH58"/>
      <c r="SJI58" s="124"/>
      <c r="SJJ58"/>
      <c r="SJK58" s="124"/>
      <c r="SJL58"/>
      <c r="SJM58" s="124"/>
      <c r="SJN58"/>
      <c r="SJO58" s="124"/>
      <c r="SJP58"/>
      <c r="SJQ58" s="124"/>
      <c r="SJR58"/>
      <c r="SJS58" s="124"/>
      <c r="SJT58"/>
      <c r="SJU58" s="124"/>
      <c r="SJV58"/>
      <c r="SJW58" s="124"/>
      <c r="SJX58"/>
      <c r="SJY58" s="124"/>
      <c r="SJZ58"/>
      <c r="SKA58" s="124"/>
      <c r="SKB58"/>
      <c r="SKC58" s="124"/>
      <c r="SKD58"/>
      <c r="SKE58" s="124"/>
      <c r="SKF58"/>
      <c r="SKG58" s="124"/>
      <c r="SKH58"/>
      <c r="SKI58" s="124"/>
      <c r="SKJ58"/>
      <c r="SKK58" s="124"/>
      <c r="SKL58"/>
      <c r="SKM58" s="124"/>
      <c r="SKN58"/>
      <c r="SKO58" s="124"/>
      <c r="SKP58"/>
      <c r="SKQ58" s="124"/>
      <c r="SKR58"/>
      <c r="SKS58" s="124"/>
      <c r="SKT58"/>
      <c r="SKU58" s="124"/>
      <c r="SKV58"/>
      <c r="SKW58" s="124"/>
      <c r="SKX58"/>
      <c r="SKY58" s="124"/>
      <c r="SKZ58"/>
      <c r="SLA58" s="124"/>
      <c r="SLB58"/>
      <c r="SLC58" s="124"/>
      <c r="SLD58"/>
      <c r="SLE58" s="124"/>
      <c r="SLF58"/>
      <c r="SLG58" s="124"/>
      <c r="SLH58"/>
      <c r="SLI58" s="124"/>
      <c r="SLJ58"/>
      <c r="SLK58" s="124"/>
      <c r="SLL58"/>
      <c r="SLM58" s="124"/>
      <c r="SLN58"/>
      <c r="SLO58" s="124"/>
      <c r="SLP58"/>
      <c r="SLQ58" s="124"/>
      <c r="SLR58"/>
      <c r="SLS58" s="124"/>
      <c r="SLT58"/>
      <c r="SLU58" s="124"/>
      <c r="SLV58"/>
      <c r="SLW58" s="124"/>
      <c r="SLX58"/>
      <c r="SLY58" s="124"/>
      <c r="SLZ58"/>
      <c r="SMA58" s="124"/>
      <c r="SMB58"/>
      <c r="SMC58" s="124"/>
      <c r="SMD58"/>
      <c r="SME58" s="124"/>
      <c r="SMF58"/>
      <c r="SMG58" s="124"/>
      <c r="SMH58"/>
      <c r="SMI58" s="124"/>
      <c r="SMJ58"/>
      <c r="SMK58" s="124"/>
      <c r="SML58"/>
      <c r="SMM58" s="124"/>
      <c r="SMN58"/>
      <c r="SMO58" s="124"/>
      <c r="SMP58"/>
      <c r="SMQ58" s="124"/>
      <c r="SMR58"/>
      <c r="SMS58" s="124"/>
      <c r="SMT58"/>
      <c r="SMU58" s="124"/>
      <c r="SMV58"/>
      <c r="SMW58" s="124"/>
      <c r="SMX58"/>
      <c r="SMY58" s="124"/>
      <c r="SMZ58"/>
      <c r="SNA58" s="124"/>
      <c r="SNB58"/>
      <c r="SNC58" s="124"/>
      <c r="SND58"/>
      <c r="SNE58" s="124"/>
      <c r="SNF58"/>
      <c r="SNG58" s="124"/>
      <c r="SNH58"/>
      <c r="SNI58" s="124"/>
      <c r="SNJ58"/>
      <c r="SNK58" s="124"/>
      <c r="SNL58"/>
      <c r="SNM58" s="124"/>
      <c r="SNN58"/>
      <c r="SNO58" s="124"/>
      <c r="SNP58"/>
      <c r="SNQ58" s="124"/>
      <c r="SNR58"/>
      <c r="SNS58" s="124"/>
      <c r="SNT58"/>
      <c r="SNU58" s="124"/>
      <c r="SNV58"/>
      <c r="SNW58" s="124"/>
      <c r="SNX58"/>
      <c r="SNY58" s="124"/>
      <c r="SNZ58"/>
      <c r="SOA58" s="124"/>
      <c r="SOB58"/>
      <c r="SOC58" s="124"/>
      <c r="SOD58"/>
      <c r="SOE58" s="124"/>
      <c r="SOF58"/>
      <c r="SOG58" s="124"/>
      <c r="SOH58"/>
      <c r="SOI58" s="124"/>
      <c r="SOJ58"/>
      <c r="SOK58" s="124"/>
      <c r="SOL58"/>
      <c r="SOM58" s="124"/>
      <c r="SON58"/>
      <c r="SOO58" s="124"/>
      <c r="SOP58"/>
      <c r="SOQ58" s="124"/>
      <c r="SOR58"/>
      <c r="SOS58" s="124"/>
      <c r="SOT58"/>
      <c r="SOU58" s="124"/>
      <c r="SOV58"/>
      <c r="SOW58" s="124"/>
      <c r="SOX58"/>
      <c r="SOY58" s="124"/>
      <c r="SOZ58"/>
      <c r="SPA58" s="124"/>
      <c r="SPB58"/>
      <c r="SPC58" s="124"/>
      <c r="SPD58"/>
      <c r="SPE58" s="124"/>
      <c r="SPF58"/>
      <c r="SPG58" s="124"/>
      <c r="SPH58"/>
      <c r="SPI58" s="124"/>
      <c r="SPJ58"/>
      <c r="SPK58" s="124"/>
      <c r="SPL58"/>
      <c r="SPM58" s="124"/>
      <c r="SPN58"/>
      <c r="SPO58" s="124"/>
      <c r="SPP58"/>
      <c r="SPQ58" s="124"/>
      <c r="SPR58"/>
      <c r="SPS58" s="124"/>
      <c r="SPT58"/>
      <c r="SPU58" s="124"/>
      <c r="SPV58"/>
      <c r="SPW58" s="124"/>
      <c r="SPX58"/>
      <c r="SPY58" s="124"/>
      <c r="SPZ58"/>
      <c r="SQA58" s="124"/>
      <c r="SQB58"/>
      <c r="SQC58" s="124"/>
      <c r="SQD58"/>
      <c r="SQE58" s="124"/>
      <c r="SQF58"/>
      <c r="SQG58" s="124"/>
      <c r="SQH58"/>
      <c r="SQI58" s="124"/>
      <c r="SQJ58"/>
      <c r="SQK58" s="124"/>
      <c r="SQL58"/>
      <c r="SQM58" s="124"/>
      <c r="SQN58"/>
      <c r="SQO58" s="124"/>
      <c r="SQP58"/>
      <c r="SQQ58" s="124"/>
      <c r="SQR58"/>
      <c r="SQS58" s="124"/>
      <c r="SQT58"/>
      <c r="SQU58" s="124"/>
      <c r="SQV58"/>
      <c r="SQW58" s="124"/>
      <c r="SQX58"/>
      <c r="SQY58" s="124"/>
      <c r="SQZ58"/>
      <c r="SRA58" s="124"/>
      <c r="SRB58"/>
      <c r="SRC58" s="124"/>
      <c r="SRD58"/>
      <c r="SRE58" s="124"/>
      <c r="SRF58"/>
      <c r="SRG58" s="124"/>
      <c r="SRH58"/>
      <c r="SRI58" s="124"/>
      <c r="SRJ58"/>
      <c r="SRK58" s="124"/>
      <c r="SRL58"/>
      <c r="SRM58" s="124"/>
      <c r="SRN58"/>
      <c r="SRO58" s="124"/>
      <c r="SRP58"/>
      <c r="SRQ58" s="124"/>
      <c r="SRR58"/>
      <c r="SRS58" s="124"/>
      <c r="SRT58"/>
      <c r="SRU58" s="124"/>
      <c r="SRV58"/>
      <c r="SRW58" s="124"/>
      <c r="SRX58"/>
      <c r="SRY58" s="124"/>
      <c r="SRZ58"/>
      <c r="SSA58" s="124"/>
      <c r="SSB58"/>
      <c r="SSC58" s="124"/>
      <c r="SSD58"/>
      <c r="SSE58" s="124"/>
      <c r="SSF58"/>
      <c r="SSG58" s="124"/>
      <c r="SSH58"/>
      <c r="SSI58" s="124"/>
      <c r="SSJ58"/>
      <c r="SSK58" s="124"/>
      <c r="SSL58"/>
      <c r="SSM58" s="124"/>
      <c r="SSN58"/>
      <c r="SSO58" s="124"/>
      <c r="SSP58"/>
      <c r="SSQ58" s="124"/>
      <c r="SSR58"/>
      <c r="SSS58" s="124"/>
      <c r="SST58"/>
      <c r="SSU58" s="124"/>
      <c r="SSV58"/>
      <c r="SSW58" s="124"/>
      <c r="SSX58"/>
      <c r="SSY58" s="124"/>
      <c r="SSZ58"/>
      <c r="STA58" s="124"/>
      <c r="STB58"/>
      <c r="STC58" s="124"/>
      <c r="STD58"/>
      <c r="STE58" s="124"/>
      <c r="STF58"/>
      <c r="STG58" s="124"/>
      <c r="STH58"/>
      <c r="STI58" s="124"/>
      <c r="STJ58"/>
      <c r="STK58" s="124"/>
      <c r="STL58"/>
      <c r="STM58" s="124"/>
      <c r="STN58"/>
      <c r="STO58" s="124"/>
      <c r="STP58"/>
      <c r="STQ58" s="124"/>
      <c r="STR58"/>
      <c r="STS58" s="124"/>
      <c r="STT58"/>
      <c r="STU58" s="124"/>
      <c r="STV58"/>
      <c r="STW58" s="124"/>
      <c r="STX58"/>
      <c r="STY58" s="124"/>
      <c r="STZ58"/>
      <c r="SUA58" s="124"/>
      <c r="SUB58"/>
      <c r="SUC58" s="124"/>
      <c r="SUD58"/>
      <c r="SUE58" s="124"/>
      <c r="SUF58"/>
      <c r="SUG58" s="124"/>
      <c r="SUH58"/>
      <c r="SUI58" s="124"/>
      <c r="SUJ58"/>
      <c r="SUK58" s="124"/>
      <c r="SUL58"/>
      <c r="SUM58" s="124"/>
      <c r="SUN58"/>
      <c r="SUO58" s="124"/>
      <c r="SUP58"/>
      <c r="SUQ58" s="124"/>
      <c r="SUR58"/>
      <c r="SUS58" s="124"/>
      <c r="SUT58"/>
      <c r="SUU58" s="124"/>
      <c r="SUV58"/>
      <c r="SUW58" s="124"/>
      <c r="SUX58"/>
      <c r="SUY58" s="124"/>
      <c r="SUZ58"/>
      <c r="SVA58" s="124"/>
      <c r="SVB58"/>
      <c r="SVC58" s="124"/>
      <c r="SVD58"/>
      <c r="SVE58" s="124"/>
      <c r="SVF58"/>
      <c r="SVG58" s="124"/>
      <c r="SVH58"/>
      <c r="SVI58" s="124"/>
      <c r="SVJ58"/>
      <c r="SVK58" s="124"/>
      <c r="SVL58"/>
      <c r="SVM58" s="124"/>
      <c r="SVN58"/>
      <c r="SVO58" s="124"/>
      <c r="SVP58"/>
      <c r="SVQ58" s="124"/>
      <c r="SVR58"/>
      <c r="SVS58" s="124"/>
      <c r="SVT58"/>
      <c r="SVU58" s="124"/>
      <c r="SVV58"/>
      <c r="SVW58" s="124"/>
      <c r="SVX58"/>
      <c r="SVY58" s="124"/>
      <c r="SVZ58"/>
      <c r="SWA58" s="124"/>
      <c r="SWB58"/>
      <c r="SWC58" s="124"/>
      <c r="SWD58"/>
      <c r="SWE58" s="124"/>
      <c r="SWF58"/>
      <c r="SWG58" s="124"/>
      <c r="SWH58"/>
      <c r="SWI58" s="124"/>
      <c r="SWJ58"/>
      <c r="SWK58" s="124"/>
      <c r="SWL58"/>
      <c r="SWM58" s="124"/>
      <c r="SWN58"/>
      <c r="SWO58" s="124"/>
      <c r="SWP58"/>
      <c r="SWQ58" s="124"/>
      <c r="SWR58"/>
      <c r="SWS58" s="124"/>
      <c r="SWT58"/>
      <c r="SWU58" s="124"/>
      <c r="SWV58"/>
      <c r="SWW58" s="124"/>
      <c r="SWX58"/>
      <c r="SWY58" s="124"/>
      <c r="SWZ58"/>
      <c r="SXA58" s="124"/>
      <c r="SXB58"/>
      <c r="SXC58" s="124"/>
      <c r="SXD58"/>
      <c r="SXE58" s="124"/>
      <c r="SXF58"/>
      <c r="SXG58" s="124"/>
      <c r="SXH58"/>
      <c r="SXI58" s="124"/>
      <c r="SXJ58"/>
      <c r="SXK58" s="124"/>
      <c r="SXL58"/>
      <c r="SXM58" s="124"/>
      <c r="SXN58"/>
      <c r="SXO58" s="124"/>
      <c r="SXP58"/>
      <c r="SXQ58" s="124"/>
      <c r="SXR58"/>
      <c r="SXS58" s="124"/>
      <c r="SXT58"/>
      <c r="SXU58" s="124"/>
      <c r="SXV58"/>
      <c r="SXW58" s="124"/>
      <c r="SXX58"/>
      <c r="SXY58" s="124"/>
      <c r="SXZ58"/>
      <c r="SYA58" s="124"/>
      <c r="SYB58"/>
      <c r="SYC58" s="124"/>
      <c r="SYD58"/>
      <c r="SYE58" s="124"/>
      <c r="SYF58"/>
      <c r="SYG58" s="124"/>
      <c r="SYH58"/>
      <c r="SYI58" s="124"/>
      <c r="SYJ58"/>
      <c r="SYK58" s="124"/>
      <c r="SYL58"/>
      <c r="SYM58" s="124"/>
      <c r="SYN58"/>
      <c r="SYO58" s="124"/>
      <c r="SYP58"/>
      <c r="SYQ58" s="124"/>
      <c r="SYR58"/>
      <c r="SYS58" s="124"/>
      <c r="SYT58"/>
      <c r="SYU58" s="124"/>
      <c r="SYV58"/>
      <c r="SYW58" s="124"/>
      <c r="SYX58"/>
      <c r="SYY58" s="124"/>
      <c r="SYZ58"/>
      <c r="SZA58" s="124"/>
      <c r="SZB58"/>
      <c r="SZC58" s="124"/>
      <c r="SZD58"/>
      <c r="SZE58" s="124"/>
      <c r="SZF58"/>
      <c r="SZG58" s="124"/>
      <c r="SZH58"/>
      <c r="SZI58" s="124"/>
      <c r="SZJ58"/>
      <c r="SZK58" s="124"/>
      <c r="SZL58"/>
      <c r="SZM58" s="124"/>
      <c r="SZN58"/>
      <c r="SZO58" s="124"/>
      <c r="SZP58"/>
      <c r="SZQ58" s="124"/>
      <c r="SZR58"/>
      <c r="SZS58" s="124"/>
      <c r="SZT58"/>
      <c r="SZU58" s="124"/>
      <c r="SZV58"/>
      <c r="SZW58" s="124"/>
      <c r="SZX58"/>
      <c r="SZY58" s="124"/>
      <c r="SZZ58"/>
      <c r="TAA58" s="124"/>
      <c r="TAB58"/>
      <c r="TAC58" s="124"/>
      <c r="TAD58"/>
      <c r="TAE58" s="124"/>
      <c r="TAF58"/>
      <c r="TAG58" s="124"/>
      <c r="TAH58"/>
      <c r="TAI58" s="124"/>
      <c r="TAJ58"/>
      <c r="TAK58" s="124"/>
      <c r="TAL58"/>
      <c r="TAM58" s="124"/>
      <c r="TAN58"/>
      <c r="TAO58" s="124"/>
      <c r="TAP58"/>
      <c r="TAQ58" s="124"/>
      <c r="TAR58"/>
      <c r="TAS58" s="124"/>
      <c r="TAT58"/>
      <c r="TAU58" s="124"/>
      <c r="TAV58"/>
      <c r="TAW58" s="124"/>
      <c r="TAX58"/>
      <c r="TAY58" s="124"/>
      <c r="TAZ58"/>
      <c r="TBA58" s="124"/>
      <c r="TBB58"/>
      <c r="TBC58" s="124"/>
      <c r="TBD58"/>
      <c r="TBE58" s="124"/>
      <c r="TBF58"/>
      <c r="TBG58" s="124"/>
      <c r="TBH58"/>
      <c r="TBI58" s="124"/>
      <c r="TBJ58"/>
      <c r="TBK58" s="124"/>
      <c r="TBL58"/>
      <c r="TBM58" s="124"/>
      <c r="TBN58"/>
      <c r="TBO58" s="124"/>
      <c r="TBP58"/>
      <c r="TBQ58" s="124"/>
      <c r="TBR58"/>
      <c r="TBS58" s="124"/>
      <c r="TBT58"/>
      <c r="TBU58" s="124"/>
      <c r="TBV58"/>
      <c r="TBW58" s="124"/>
      <c r="TBX58"/>
      <c r="TBY58" s="124"/>
      <c r="TBZ58"/>
      <c r="TCA58" s="124"/>
      <c r="TCB58"/>
      <c r="TCC58" s="124"/>
      <c r="TCD58"/>
      <c r="TCE58" s="124"/>
      <c r="TCF58"/>
      <c r="TCG58" s="124"/>
      <c r="TCH58"/>
      <c r="TCI58" s="124"/>
      <c r="TCJ58"/>
      <c r="TCK58" s="124"/>
      <c r="TCL58"/>
      <c r="TCM58" s="124"/>
      <c r="TCN58"/>
      <c r="TCO58" s="124"/>
      <c r="TCP58"/>
      <c r="TCQ58" s="124"/>
      <c r="TCR58"/>
      <c r="TCS58" s="124"/>
      <c r="TCT58"/>
      <c r="TCU58" s="124"/>
      <c r="TCV58"/>
      <c r="TCW58" s="124"/>
      <c r="TCX58"/>
      <c r="TCY58" s="124"/>
      <c r="TCZ58"/>
      <c r="TDA58" s="124"/>
      <c r="TDB58"/>
      <c r="TDC58" s="124"/>
      <c r="TDD58"/>
      <c r="TDE58" s="124"/>
      <c r="TDF58"/>
      <c r="TDG58" s="124"/>
      <c r="TDH58"/>
      <c r="TDI58" s="124"/>
      <c r="TDJ58"/>
      <c r="TDK58" s="124"/>
      <c r="TDL58"/>
      <c r="TDM58" s="124"/>
      <c r="TDN58"/>
      <c r="TDO58" s="124"/>
      <c r="TDP58"/>
      <c r="TDQ58" s="124"/>
      <c r="TDR58"/>
      <c r="TDS58" s="124"/>
      <c r="TDT58"/>
      <c r="TDU58" s="124"/>
      <c r="TDV58"/>
      <c r="TDW58" s="124"/>
      <c r="TDX58"/>
      <c r="TDY58" s="124"/>
      <c r="TDZ58"/>
      <c r="TEA58" s="124"/>
      <c r="TEB58"/>
      <c r="TEC58" s="124"/>
      <c r="TED58"/>
      <c r="TEE58" s="124"/>
      <c r="TEF58"/>
      <c r="TEG58" s="124"/>
      <c r="TEH58"/>
      <c r="TEI58" s="124"/>
      <c r="TEJ58"/>
      <c r="TEK58" s="124"/>
      <c r="TEL58"/>
      <c r="TEM58" s="124"/>
      <c r="TEN58"/>
      <c r="TEO58" s="124"/>
      <c r="TEP58"/>
      <c r="TEQ58" s="124"/>
      <c r="TER58"/>
      <c r="TES58" s="124"/>
      <c r="TET58"/>
      <c r="TEU58" s="124"/>
      <c r="TEV58"/>
      <c r="TEW58" s="124"/>
      <c r="TEX58"/>
      <c r="TEY58" s="124"/>
      <c r="TEZ58"/>
      <c r="TFA58" s="124"/>
      <c r="TFB58"/>
      <c r="TFC58" s="124"/>
      <c r="TFD58"/>
      <c r="TFE58" s="124"/>
      <c r="TFF58"/>
      <c r="TFG58" s="124"/>
      <c r="TFH58"/>
      <c r="TFI58" s="124"/>
      <c r="TFJ58"/>
      <c r="TFK58" s="124"/>
      <c r="TFL58"/>
      <c r="TFM58" s="124"/>
      <c r="TFN58"/>
      <c r="TFO58" s="124"/>
      <c r="TFP58"/>
      <c r="TFQ58" s="124"/>
      <c r="TFR58"/>
      <c r="TFS58" s="124"/>
      <c r="TFT58"/>
      <c r="TFU58" s="124"/>
      <c r="TFV58"/>
      <c r="TFW58" s="124"/>
      <c r="TFX58"/>
      <c r="TFY58" s="124"/>
      <c r="TFZ58"/>
      <c r="TGA58" s="124"/>
      <c r="TGB58"/>
      <c r="TGC58" s="124"/>
      <c r="TGD58"/>
      <c r="TGE58" s="124"/>
      <c r="TGF58"/>
      <c r="TGG58" s="124"/>
      <c r="TGH58"/>
      <c r="TGI58" s="124"/>
      <c r="TGJ58"/>
      <c r="TGK58" s="124"/>
      <c r="TGL58"/>
      <c r="TGM58" s="124"/>
      <c r="TGN58"/>
      <c r="TGO58" s="124"/>
      <c r="TGP58"/>
      <c r="TGQ58" s="124"/>
      <c r="TGR58"/>
      <c r="TGS58" s="124"/>
      <c r="TGT58"/>
      <c r="TGU58" s="124"/>
      <c r="TGV58"/>
      <c r="TGW58" s="124"/>
      <c r="TGX58"/>
      <c r="TGY58" s="124"/>
      <c r="TGZ58"/>
      <c r="THA58" s="124"/>
      <c r="THB58"/>
      <c r="THC58" s="124"/>
      <c r="THD58"/>
      <c r="THE58" s="124"/>
      <c r="THF58"/>
      <c r="THG58" s="124"/>
      <c r="THH58"/>
      <c r="THI58" s="124"/>
      <c r="THJ58"/>
      <c r="THK58" s="124"/>
      <c r="THL58"/>
      <c r="THM58" s="124"/>
      <c r="THN58"/>
      <c r="THO58" s="124"/>
      <c r="THP58"/>
      <c r="THQ58" s="124"/>
      <c r="THR58"/>
      <c r="THS58" s="124"/>
      <c r="THT58"/>
      <c r="THU58" s="124"/>
      <c r="THV58"/>
      <c r="THW58" s="124"/>
      <c r="THX58"/>
      <c r="THY58" s="124"/>
      <c r="THZ58"/>
      <c r="TIA58" s="124"/>
      <c r="TIB58"/>
      <c r="TIC58" s="124"/>
      <c r="TID58"/>
      <c r="TIE58" s="124"/>
      <c r="TIF58"/>
      <c r="TIG58" s="124"/>
      <c r="TIH58"/>
      <c r="TII58" s="124"/>
      <c r="TIJ58"/>
      <c r="TIK58" s="124"/>
      <c r="TIL58"/>
      <c r="TIM58" s="124"/>
      <c r="TIN58"/>
      <c r="TIO58" s="124"/>
      <c r="TIP58"/>
      <c r="TIQ58" s="124"/>
      <c r="TIR58"/>
      <c r="TIS58" s="124"/>
      <c r="TIT58"/>
      <c r="TIU58" s="124"/>
      <c r="TIV58"/>
      <c r="TIW58" s="124"/>
      <c r="TIX58"/>
      <c r="TIY58" s="124"/>
      <c r="TIZ58"/>
      <c r="TJA58" s="124"/>
      <c r="TJB58"/>
      <c r="TJC58" s="124"/>
      <c r="TJD58"/>
      <c r="TJE58" s="124"/>
      <c r="TJF58"/>
      <c r="TJG58" s="124"/>
      <c r="TJH58"/>
      <c r="TJI58" s="124"/>
      <c r="TJJ58"/>
      <c r="TJK58" s="124"/>
      <c r="TJL58"/>
      <c r="TJM58" s="124"/>
      <c r="TJN58"/>
      <c r="TJO58" s="124"/>
      <c r="TJP58"/>
      <c r="TJQ58" s="124"/>
      <c r="TJR58"/>
      <c r="TJS58" s="124"/>
      <c r="TJT58"/>
      <c r="TJU58" s="124"/>
      <c r="TJV58"/>
      <c r="TJW58" s="124"/>
      <c r="TJX58"/>
      <c r="TJY58" s="124"/>
      <c r="TJZ58"/>
      <c r="TKA58" s="124"/>
      <c r="TKB58"/>
      <c r="TKC58" s="124"/>
      <c r="TKD58"/>
      <c r="TKE58" s="124"/>
      <c r="TKF58"/>
      <c r="TKG58" s="124"/>
      <c r="TKH58"/>
      <c r="TKI58" s="124"/>
      <c r="TKJ58"/>
      <c r="TKK58" s="124"/>
      <c r="TKL58"/>
      <c r="TKM58" s="124"/>
      <c r="TKN58"/>
      <c r="TKO58" s="124"/>
      <c r="TKP58"/>
      <c r="TKQ58" s="124"/>
      <c r="TKR58"/>
      <c r="TKS58" s="124"/>
      <c r="TKT58"/>
      <c r="TKU58" s="124"/>
      <c r="TKV58"/>
      <c r="TKW58" s="124"/>
      <c r="TKX58"/>
      <c r="TKY58" s="124"/>
      <c r="TKZ58"/>
      <c r="TLA58" s="124"/>
      <c r="TLB58"/>
      <c r="TLC58" s="124"/>
      <c r="TLD58"/>
      <c r="TLE58" s="124"/>
      <c r="TLF58"/>
      <c r="TLG58" s="124"/>
      <c r="TLH58"/>
      <c r="TLI58" s="124"/>
      <c r="TLJ58"/>
      <c r="TLK58" s="124"/>
      <c r="TLL58"/>
      <c r="TLM58" s="124"/>
      <c r="TLN58"/>
      <c r="TLO58" s="124"/>
      <c r="TLP58"/>
      <c r="TLQ58" s="124"/>
      <c r="TLR58"/>
      <c r="TLS58" s="124"/>
      <c r="TLT58"/>
      <c r="TLU58" s="124"/>
      <c r="TLV58"/>
      <c r="TLW58" s="124"/>
      <c r="TLX58"/>
      <c r="TLY58" s="124"/>
      <c r="TLZ58"/>
      <c r="TMA58" s="124"/>
      <c r="TMB58"/>
      <c r="TMC58" s="124"/>
      <c r="TMD58"/>
      <c r="TME58" s="124"/>
      <c r="TMF58"/>
      <c r="TMG58" s="124"/>
      <c r="TMH58"/>
      <c r="TMI58" s="124"/>
      <c r="TMJ58"/>
      <c r="TMK58" s="124"/>
      <c r="TML58"/>
      <c r="TMM58" s="124"/>
      <c r="TMN58"/>
      <c r="TMO58" s="124"/>
      <c r="TMP58"/>
      <c r="TMQ58" s="124"/>
      <c r="TMR58"/>
      <c r="TMS58" s="124"/>
      <c r="TMT58"/>
      <c r="TMU58" s="124"/>
      <c r="TMV58"/>
      <c r="TMW58" s="124"/>
      <c r="TMX58"/>
      <c r="TMY58" s="124"/>
      <c r="TMZ58"/>
      <c r="TNA58" s="124"/>
      <c r="TNB58"/>
      <c r="TNC58" s="124"/>
      <c r="TND58"/>
      <c r="TNE58" s="124"/>
      <c r="TNF58"/>
      <c r="TNG58" s="124"/>
      <c r="TNH58"/>
      <c r="TNI58" s="124"/>
      <c r="TNJ58"/>
      <c r="TNK58" s="124"/>
      <c r="TNL58"/>
      <c r="TNM58" s="124"/>
      <c r="TNN58"/>
      <c r="TNO58" s="124"/>
      <c r="TNP58"/>
      <c r="TNQ58" s="124"/>
      <c r="TNR58"/>
      <c r="TNS58" s="124"/>
      <c r="TNT58"/>
      <c r="TNU58" s="124"/>
      <c r="TNV58"/>
      <c r="TNW58" s="124"/>
      <c r="TNX58"/>
      <c r="TNY58" s="124"/>
      <c r="TNZ58"/>
      <c r="TOA58" s="124"/>
      <c r="TOB58"/>
      <c r="TOC58" s="124"/>
      <c r="TOD58"/>
      <c r="TOE58" s="124"/>
      <c r="TOF58"/>
      <c r="TOG58" s="124"/>
      <c r="TOH58"/>
      <c r="TOI58" s="124"/>
      <c r="TOJ58"/>
      <c r="TOK58" s="124"/>
      <c r="TOL58"/>
      <c r="TOM58" s="124"/>
      <c r="TON58"/>
      <c r="TOO58" s="124"/>
      <c r="TOP58"/>
      <c r="TOQ58" s="124"/>
      <c r="TOR58"/>
      <c r="TOS58" s="124"/>
      <c r="TOT58"/>
      <c r="TOU58" s="124"/>
      <c r="TOV58"/>
      <c r="TOW58" s="124"/>
      <c r="TOX58"/>
      <c r="TOY58" s="124"/>
      <c r="TOZ58"/>
      <c r="TPA58" s="124"/>
      <c r="TPB58"/>
      <c r="TPC58" s="124"/>
      <c r="TPD58"/>
      <c r="TPE58" s="124"/>
      <c r="TPF58"/>
      <c r="TPG58" s="124"/>
      <c r="TPH58"/>
      <c r="TPI58" s="124"/>
      <c r="TPJ58"/>
      <c r="TPK58" s="124"/>
      <c r="TPL58"/>
      <c r="TPM58" s="124"/>
      <c r="TPN58"/>
      <c r="TPO58" s="124"/>
      <c r="TPP58"/>
      <c r="TPQ58" s="124"/>
      <c r="TPR58"/>
      <c r="TPS58" s="124"/>
      <c r="TPT58"/>
      <c r="TPU58" s="124"/>
      <c r="TPV58"/>
      <c r="TPW58" s="124"/>
      <c r="TPX58"/>
      <c r="TPY58" s="124"/>
      <c r="TPZ58"/>
      <c r="TQA58" s="124"/>
      <c r="TQB58"/>
      <c r="TQC58" s="124"/>
      <c r="TQD58"/>
      <c r="TQE58" s="124"/>
      <c r="TQF58"/>
      <c r="TQG58" s="124"/>
      <c r="TQH58"/>
      <c r="TQI58" s="124"/>
      <c r="TQJ58"/>
      <c r="TQK58" s="124"/>
      <c r="TQL58"/>
      <c r="TQM58" s="124"/>
      <c r="TQN58"/>
      <c r="TQO58" s="124"/>
      <c r="TQP58"/>
      <c r="TQQ58" s="124"/>
      <c r="TQR58"/>
      <c r="TQS58" s="124"/>
      <c r="TQT58"/>
      <c r="TQU58" s="124"/>
      <c r="TQV58"/>
      <c r="TQW58" s="124"/>
      <c r="TQX58"/>
      <c r="TQY58" s="124"/>
      <c r="TQZ58"/>
      <c r="TRA58" s="124"/>
      <c r="TRB58"/>
      <c r="TRC58" s="124"/>
      <c r="TRD58"/>
      <c r="TRE58" s="124"/>
      <c r="TRF58"/>
      <c r="TRG58" s="124"/>
      <c r="TRH58"/>
      <c r="TRI58" s="124"/>
      <c r="TRJ58"/>
      <c r="TRK58" s="124"/>
      <c r="TRL58"/>
      <c r="TRM58" s="124"/>
      <c r="TRN58"/>
      <c r="TRO58" s="124"/>
      <c r="TRP58"/>
      <c r="TRQ58" s="124"/>
      <c r="TRR58"/>
      <c r="TRS58" s="124"/>
      <c r="TRT58"/>
      <c r="TRU58" s="124"/>
      <c r="TRV58"/>
      <c r="TRW58" s="124"/>
      <c r="TRX58"/>
      <c r="TRY58" s="124"/>
      <c r="TRZ58"/>
      <c r="TSA58" s="124"/>
      <c r="TSB58"/>
      <c r="TSC58" s="124"/>
      <c r="TSD58"/>
      <c r="TSE58" s="124"/>
      <c r="TSF58"/>
      <c r="TSG58" s="124"/>
      <c r="TSH58"/>
      <c r="TSI58" s="124"/>
      <c r="TSJ58"/>
      <c r="TSK58" s="124"/>
      <c r="TSL58"/>
      <c r="TSM58" s="124"/>
      <c r="TSN58"/>
      <c r="TSO58" s="124"/>
      <c r="TSP58"/>
      <c r="TSQ58" s="124"/>
      <c r="TSR58"/>
      <c r="TSS58" s="124"/>
      <c r="TST58"/>
      <c r="TSU58" s="124"/>
      <c r="TSV58"/>
      <c r="TSW58" s="124"/>
      <c r="TSX58"/>
      <c r="TSY58" s="124"/>
      <c r="TSZ58"/>
      <c r="TTA58" s="124"/>
      <c r="TTB58"/>
      <c r="TTC58" s="124"/>
      <c r="TTD58"/>
      <c r="TTE58" s="124"/>
      <c r="TTF58"/>
      <c r="TTG58" s="124"/>
      <c r="TTH58"/>
      <c r="TTI58" s="124"/>
      <c r="TTJ58"/>
      <c r="TTK58" s="124"/>
      <c r="TTL58"/>
      <c r="TTM58" s="124"/>
      <c r="TTN58"/>
      <c r="TTO58" s="124"/>
      <c r="TTP58"/>
      <c r="TTQ58" s="124"/>
      <c r="TTR58"/>
      <c r="TTS58" s="124"/>
      <c r="TTT58"/>
      <c r="TTU58" s="124"/>
      <c r="TTV58"/>
      <c r="TTW58" s="124"/>
      <c r="TTX58"/>
      <c r="TTY58" s="124"/>
      <c r="TTZ58"/>
      <c r="TUA58" s="124"/>
      <c r="TUB58"/>
      <c r="TUC58" s="124"/>
      <c r="TUD58"/>
      <c r="TUE58" s="124"/>
      <c r="TUF58"/>
      <c r="TUG58" s="124"/>
      <c r="TUH58"/>
      <c r="TUI58" s="124"/>
      <c r="TUJ58"/>
      <c r="TUK58" s="124"/>
      <c r="TUL58"/>
      <c r="TUM58" s="124"/>
      <c r="TUN58"/>
      <c r="TUO58" s="124"/>
      <c r="TUP58"/>
      <c r="TUQ58" s="124"/>
      <c r="TUR58"/>
      <c r="TUS58" s="124"/>
      <c r="TUT58"/>
      <c r="TUU58" s="124"/>
      <c r="TUV58"/>
      <c r="TUW58" s="124"/>
      <c r="TUX58"/>
      <c r="TUY58" s="124"/>
      <c r="TUZ58"/>
      <c r="TVA58" s="124"/>
      <c r="TVB58"/>
      <c r="TVC58" s="124"/>
      <c r="TVD58"/>
      <c r="TVE58" s="124"/>
      <c r="TVF58"/>
      <c r="TVG58" s="124"/>
      <c r="TVH58"/>
      <c r="TVI58" s="124"/>
      <c r="TVJ58"/>
      <c r="TVK58" s="124"/>
      <c r="TVL58"/>
      <c r="TVM58" s="124"/>
      <c r="TVN58"/>
      <c r="TVO58" s="124"/>
      <c r="TVP58"/>
      <c r="TVQ58" s="124"/>
      <c r="TVR58"/>
      <c r="TVS58" s="124"/>
      <c r="TVT58"/>
      <c r="TVU58" s="124"/>
      <c r="TVV58"/>
      <c r="TVW58" s="124"/>
      <c r="TVX58"/>
      <c r="TVY58" s="124"/>
      <c r="TVZ58"/>
      <c r="TWA58" s="124"/>
      <c r="TWB58"/>
      <c r="TWC58" s="124"/>
      <c r="TWD58"/>
      <c r="TWE58" s="124"/>
      <c r="TWF58"/>
      <c r="TWG58" s="124"/>
      <c r="TWH58"/>
      <c r="TWI58" s="124"/>
      <c r="TWJ58"/>
      <c r="TWK58" s="124"/>
      <c r="TWL58"/>
      <c r="TWM58" s="124"/>
      <c r="TWN58"/>
      <c r="TWO58" s="124"/>
      <c r="TWP58"/>
      <c r="TWQ58" s="124"/>
      <c r="TWR58"/>
      <c r="TWS58" s="124"/>
      <c r="TWT58"/>
      <c r="TWU58" s="124"/>
      <c r="TWV58"/>
      <c r="TWW58" s="124"/>
      <c r="TWX58"/>
      <c r="TWY58" s="124"/>
      <c r="TWZ58"/>
      <c r="TXA58" s="124"/>
      <c r="TXB58"/>
      <c r="TXC58" s="124"/>
      <c r="TXD58"/>
      <c r="TXE58" s="124"/>
      <c r="TXF58"/>
      <c r="TXG58" s="124"/>
      <c r="TXH58"/>
      <c r="TXI58" s="124"/>
      <c r="TXJ58"/>
      <c r="TXK58" s="124"/>
      <c r="TXL58"/>
      <c r="TXM58" s="124"/>
      <c r="TXN58"/>
      <c r="TXO58" s="124"/>
      <c r="TXP58"/>
      <c r="TXQ58" s="124"/>
      <c r="TXR58"/>
      <c r="TXS58" s="124"/>
      <c r="TXT58"/>
      <c r="TXU58" s="124"/>
      <c r="TXV58"/>
      <c r="TXW58" s="124"/>
      <c r="TXX58"/>
      <c r="TXY58" s="124"/>
      <c r="TXZ58"/>
      <c r="TYA58" s="124"/>
      <c r="TYB58"/>
      <c r="TYC58" s="124"/>
      <c r="TYD58"/>
      <c r="TYE58" s="124"/>
      <c r="TYF58"/>
      <c r="TYG58" s="124"/>
      <c r="TYH58"/>
      <c r="TYI58" s="124"/>
      <c r="TYJ58"/>
      <c r="TYK58" s="124"/>
      <c r="TYL58"/>
      <c r="TYM58" s="124"/>
      <c r="TYN58"/>
      <c r="TYO58" s="124"/>
      <c r="TYP58"/>
      <c r="TYQ58" s="124"/>
      <c r="TYR58"/>
      <c r="TYS58" s="124"/>
      <c r="TYT58"/>
      <c r="TYU58" s="124"/>
      <c r="TYV58"/>
      <c r="TYW58" s="124"/>
      <c r="TYX58"/>
      <c r="TYY58" s="124"/>
      <c r="TYZ58"/>
      <c r="TZA58" s="124"/>
      <c r="TZB58"/>
      <c r="TZC58" s="124"/>
      <c r="TZD58"/>
      <c r="TZE58" s="124"/>
      <c r="TZF58"/>
      <c r="TZG58" s="124"/>
      <c r="TZH58"/>
      <c r="TZI58" s="124"/>
      <c r="TZJ58"/>
      <c r="TZK58" s="124"/>
      <c r="TZL58"/>
      <c r="TZM58" s="124"/>
      <c r="TZN58"/>
      <c r="TZO58" s="124"/>
      <c r="TZP58"/>
      <c r="TZQ58" s="124"/>
      <c r="TZR58"/>
      <c r="TZS58" s="124"/>
      <c r="TZT58"/>
      <c r="TZU58" s="124"/>
      <c r="TZV58"/>
      <c r="TZW58" s="124"/>
      <c r="TZX58"/>
      <c r="TZY58" s="124"/>
      <c r="TZZ58"/>
      <c r="UAA58" s="124"/>
      <c r="UAB58"/>
      <c r="UAC58" s="124"/>
      <c r="UAD58"/>
      <c r="UAE58" s="124"/>
      <c r="UAF58"/>
      <c r="UAG58" s="124"/>
      <c r="UAH58"/>
      <c r="UAI58" s="124"/>
      <c r="UAJ58"/>
      <c r="UAK58" s="124"/>
      <c r="UAL58"/>
      <c r="UAM58" s="124"/>
      <c r="UAN58"/>
      <c r="UAO58" s="124"/>
      <c r="UAP58"/>
      <c r="UAQ58" s="124"/>
      <c r="UAR58"/>
      <c r="UAS58" s="124"/>
      <c r="UAT58"/>
      <c r="UAU58" s="124"/>
      <c r="UAV58"/>
      <c r="UAW58" s="124"/>
      <c r="UAX58"/>
      <c r="UAY58" s="124"/>
      <c r="UAZ58"/>
      <c r="UBA58" s="124"/>
      <c r="UBB58"/>
      <c r="UBC58" s="124"/>
      <c r="UBD58"/>
      <c r="UBE58" s="124"/>
      <c r="UBF58"/>
      <c r="UBG58" s="124"/>
      <c r="UBH58"/>
      <c r="UBI58" s="124"/>
      <c r="UBJ58"/>
      <c r="UBK58" s="124"/>
      <c r="UBL58"/>
      <c r="UBM58" s="124"/>
      <c r="UBN58"/>
      <c r="UBO58" s="124"/>
      <c r="UBP58"/>
      <c r="UBQ58" s="124"/>
      <c r="UBR58"/>
      <c r="UBS58" s="124"/>
      <c r="UBT58"/>
      <c r="UBU58" s="124"/>
      <c r="UBV58"/>
      <c r="UBW58" s="124"/>
      <c r="UBX58"/>
      <c r="UBY58" s="124"/>
      <c r="UBZ58"/>
      <c r="UCA58" s="124"/>
      <c r="UCB58"/>
      <c r="UCC58" s="124"/>
      <c r="UCD58"/>
      <c r="UCE58" s="124"/>
      <c r="UCF58"/>
      <c r="UCG58" s="124"/>
      <c r="UCH58"/>
      <c r="UCI58" s="124"/>
      <c r="UCJ58"/>
      <c r="UCK58" s="124"/>
      <c r="UCL58"/>
      <c r="UCM58" s="124"/>
      <c r="UCN58"/>
      <c r="UCO58" s="124"/>
      <c r="UCP58"/>
      <c r="UCQ58" s="124"/>
      <c r="UCR58"/>
      <c r="UCS58" s="124"/>
      <c r="UCT58"/>
      <c r="UCU58" s="124"/>
      <c r="UCV58"/>
      <c r="UCW58" s="124"/>
      <c r="UCX58"/>
      <c r="UCY58" s="124"/>
      <c r="UCZ58"/>
      <c r="UDA58" s="124"/>
      <c r="UDB58"/>
      <c r="UDC58" s="124"/>
      <c r="UDD58"/>
      <c r="UDE58" s="124"/>
      <c r="UDF58"/>
      <c r="UDG58" s="124"/>
      <c r="UDH58"/>
      <c r="UDI58" s="124"/>
      <c r="UDJ58"/>
      <c r="UDK58" s="124"/>
      <c r="UDL58"/>
      <c r="UDM58" s="124"/>
      <c r="UDN58"/>
      <c r="UDO58" s="124"/>
      <c r="UDP58"/>
      <c r="UDQ58" s="124"/>
      <c r="UDR58"/>
      <c r="UDS58" s="124"/>
      <c r="UDT58"/>
      <c r="UDU58" s="124"/>
      <c r="UDV58"/>
      <c r="UDW58" s="124"/>
      <c r="UDX58"/>
      <c r="UDY58" s="124"/>
      <c r="UDZ58"/>
      <c r="UEA58" s="124"/>
      <c r="UEB58"/>
      <c r="UEC58" s="124"/>
      <c r="UED58"/>
      <c r="UEE58" s="124"/>
      <c r="UEF58"/>
      <c r="UEG58" s="124"/>
      <c r="UEH58"/>
      <c r="UEI58" s="124"/>
      <c r="UEJ58"/>
      <c r="UEK58" s="124"/>
      <c r="UEL58"/>
      <c r="UEM58" s="124"/>
      <c r="UEN58"/>
      <c r="UEO58" s="124"/>
      <c r="UEP58"/>
      <c r="UEQ58" s="124"/>
      <c r="UER58"/>
      <c r="UES58" s="124"/>
      <c r="UET58"/>
      <c r="UEU58" s="124"/>
      <c r="UEV58"/>
      <c r="UEW58" s="124"/>
      <c r="UEX58"/>
      <c r="UEY58" s="124"/>
      <c r="UEZ58"/>
      <c r="UFA58" s="124"/>
      <c r="UFB58"/>
      <c r="UFC58" s="124"/>
      <c r="UFD58"/>
      <c r="UFE58" s="124"/>
      <c r="UFF58"/>
      <c r="UFG58" s="124"/>
      <c r="UFH58"/>
      <c r="UFI58" s="124"/>
      <c r="UFJ58"/>
      <c r="UFK58" s="124"/>
      <c r="UFL58"/>
      <c r="UFM58" s="124"/>
      <c r="UFN58"/>
      <c r="UFO58" s="124"/>
      <c r="UFP58"/>
      <c r="UFQ58" s="124"/>
      <c r="UFR58"/>
      <c r="UFS58" s="124"/>
      <c r="UFT58"/>
      <c r="UFU58" s="124"/>
      <c r="UFV58"/>
      <c r="UFW58" s="124"/>
      <c r="UFX58"/>
      <c r="UFY58" s="124"/>
      <c r="UFZ58"/>
      <c r="UGA58" s="124"/>
      <c r="UGB58"/>
      <c r="UGC58" s="124"/>
      <c r="UGD58"/>
      <c r="UGE58" s="124"/>
      <c r="UGF58"/>
      <c r="UGG58" s="124"/>
      <c r="UGH58"/>
      <c r="UGI58" s="124"/>
      <c r="UGJ58"/>
      <c r="UGK58" s="124"/>
      <c r="UGL58"/>
      <c r="UGM58" s="124"/>
      <c r="UGN58"/>
      <c r="UGO58" s="124"/>
      <c r="UGP58"/>
      <c r="UGQ58" s="124"/>
      <c r="UGR58"/>
      <c r="UGS58" s="124"/>
      <c r="UGT58"/>
      <c r="UGU58" s="124"/>
      <c r="UGV58"/>
      <c r="UGW58" s="124"/>
      <c r="UGX58"/>
      <c r="UGY58" s="124"/>
      <c r="UGZ58"/>
      <c r="UHA58" s="124"/>
      <c r="UHB58"/>
      <c r="UHC58" s="124"/>
      <c r="UHD58"/>
      <c r="UHE58" s="124"/>
      <c r="UHF58"/>
      <c r="UHG58" s="124"/>
      <c r="UHH58"/>
      <c r="UHI58" s="124"/>
      <c r="UHJ58"/>
      <c r="UHK58" s="124"/>
      <c r="UHL58"/>
      <c r="UHM58" s="124"/>
      <c r="UHN58"/>
      <c r="UHO58" s="124"/>
      <c r="UHP58"/>
      <c r="UHQ58" s="124"/>
      <c r="UHR58"/>
      <c r="UHS58" s="124"/>
      <c r="UHT58"/>
      <c r="UHU58" s="124"/>
      <c r="UHV58"/>
      <c r="UHW58" s="124"/>
      <c r="UHX58"/>
      <c r="UHY58" s="124"/>
      <c r="UHZ58"/>
      <c r="UIA58" s="124"/>
      <c r="UIB58"/>
      <c r="UIC58" s="124"/>
      <c r="UID58"/>
      <c r="UIE58" s="124"/>
      <c r="UIF58"/>
      <c r="UIG58" s="124"/>
      <c r="UIH58"/>
      <c r="UII58" s="124"/>
      <c r="UIJ58"/>
      <c r="UIK58" s="124"/>
      <c r="UIL58"/>
      <c r="UIM58" s="124"/>
      <c r="UIN58"/>
      <c r="UIO58" s="124"/>
      <c r="UIP58"/>
      <c r="UIQ58" s="124"/>
      <c r="UIR58"/>
      <c r="UIS58" s="124"/>
      <c r="UIT58"/>
      <c r="UIU58" s="124"/>
      <c r="UIV58"/>
      <c r="UIW58" s="124"/>
      <c r="UIX58"/>
      <c r="UIY58" s="124"/>
      <c r="UIZ58"/>
      <c r="UJA58" s="124"/>
      <c r="UJB58"/>
      <c r="UJC58" s="124"/>
      <c r="UJD58"/>
      <c r="UJE58" s="124"/>
      <c r="UJF58"/>
      <c r="UJG58" s="124"/>
      <c r="UJH58"/>
      <c r="UJI58" s="124"/>
      <c r="UJJ58"/>
      <c r="UJK58" s="124"/>
      <c r="UJL58"/>
      <c r="UJM58" s="124"/>
      <c r="UJN58"/>
      <c r="UJO58" s="124"/>
      <c r="UJP58"/>
      <c r="UJQ58" s="124"/>
      <c r="UJR58"/>
      <c r="UJS58" s="124"/>
      <c r="UJT58"/>
      <c r="UJU58" s="124"/>
      <c r="UJV58"/>
      <c r="UJW58" s="124"/>
      <c r="UJX58"/>
      <c r="UJY58" s="124"/>
      <c r="UJZ58"/>
      <c r="UKA58" s="124"/>
      <c r="UKB58"/>
      <c r="UKC58" s="124"/>
      <c r="UKD58"/>
      <c r="UKE58" s="124"/>
      <c r="UKF58"/>
      <c r="UKG58" s="124"/>
      <c r="UKH58"/>
      <c r="UKI58" s="124"/>
      <c r="UKJ58"/>
      <c r="UKK58" s="124"/>
      <c r="UKL58"/>
      <c r="UKM58" s="124"/>
      <c r="UKN58"/>
      <c r="UKO58" s="124"/>
      <c r="UKP58"/>
      <c r="UKQ58" s="124"/>
      <c r="UKR58"/>
      <c r="UKS58" s="124"/>
      <c r="UKT58"/>
      <c r="UKU58" s="124"/>
      <c r="UKV58"/>
      <c r="UKW58" s="124"/>
      <c r="UKX58"/>
      <c r="UKY58" s="124"/>
      <c r="UKZ58"/>
      <c r="ULA58" s="124"/>
      <c r="ULB58"/>
      <c r="ULC58" s="124"/>
      <c r="ULD58"/>
      <c r="ULE58" s="124"/>
      <c r="ULF58"/>
      <c r="ULG58" s="124"/>
      <c r="ULH58"/>
      <c r="ULI58" s="124"/>
      <c r="ULJ58"/>
      <c r="ULK58" s="124"/>
      <c r="ULL58"/>
      <c r="ULM58" s="124"/>
      <c r="ULN58"/>
      <c r="ULO58" s="124"/>
      <c r="ULP58"/>
      <c r="ULQ58" s="124"/>
      <c r="ULR58"/>
      <c r="ULS58" s="124"/>
      <c r="ULT58"/>
      <c r="ULU58" s="124"/>
      <c r="ULV58"/>
      <c r="ULW58" s="124"/>
      <c r="ULX58"/>
      <c r="ULY58" s="124"/>
      <c r="ULZ58"/>
      <c r="UMA58" s="124"/>
      <c r="UMB58"/>
      <c r="UMC58" s="124"/>
      <c r="UMD58"/>
      <c r="UME58" s="124"/>
      <c r="UMF58"/>
      <c r="UMG58" s="124"/>
      <c r="UMH58"/>
      <c r="UMI58" s="124"/>
      <c r="UMJ58"/>
      <c r="UMK58" s="124"/>
      <c r="UML58"/>
      <c r="UMM58" s="124"/>
      <c r="UMN58"/>
      <c r="UMO58" s="124"/>
      <c r="UMP58"/>
      <c r="UMQ58" s="124"/>
      <c r="UMR58"/>
      <c r="UMS58" s="124"/>
      <c r="UMT58"/>
      <c r="UMU58" s="124"/>
      <c r="UMV58"/>
      <c r="UMW58" s="124"/>
      <c r="UMX58"/>
      <c r="UMY58" s="124"/>
      <c r="UMZ58"/>
      <c r="UNA58" s="124"/>
      <c r="UNB58"/>
      <c r="UNC58" s="124"/>
      <c r="UND58"/>
      <c r="UNE58" s="124"/>
      <c r="UNF58"/>
      <c r="UNG58" s="124"/>
      <c r="UNH58"/>
      <c r="UNI58" s="124"/>
      <c r="UNJ58"/>
      <c r="UNK58" s="124"/>
      <c r="UNL58"/>
      <c r="UNM58" s="124"/>
      <c r="UNN58"/>
      <c r="UNO58" s="124"/>
      <c r="UNP58"/>
      <c r="UNQ58" s="124"/>
      <c r="UNR58"/>
      <c r="UNS58" s="124"/>
      <c r="UNT58"/>
      <c r="UNU58" s="124"/>
      <c r="UNV58"/>
      <c r="UNW58" s="124"/>
      <c r="UNX58"/>
      <c r="UNY58" s="124"/>
      <c r="UNZ58"/>
      <c r="UOA58" s="124"/>
      <c r="UOB58"/>
      <c r="UOC58" s="124"/>
      <c r="UOD58"/>
      <c r="UOE58" s="124"/>
      <c r="UOF58"/>
      <c r="UOG58" s="124"/>
      <c r="UOH58"/>
      <c r="UOI58" s="124"/>
      <c r="UOJ58"/>
      <c r="UOK58" s="124"/>
      <c r="UOL58"/>
      <c r="UOM58" s="124"/>
      <c r="UON58"/>
      <c r="UOO58" s="124"/>
      <c r="UOP58"/>
      <c r="UOQ58" s="124"/>
      <c r="UOR58"/>
      <c r="UOS58" s="124"/>
      <c r="UOT58"/>
      <c r="UOU58" s="124"/>
      <c r="UOV58"/>
      <c r="UOW58" s="124"/>
      <c r="UOX58"/>
      <c r="UOY58" s="124"/>
      <c r="UOZ58"/>
      <c r="UPA58" s="124"/>
      <c r="UPB58"/>
      <c r="UPC58" s="124"/>
      <c r="UPD58"/>
      <c r="UPE58" s="124"/>
      <c r="UPF58"/>
      <c r="UPG58" s="124"/>
      <c r="UPH58"/>
      <c r="UPI58" s="124"/>
      <c r="UPJ58"/>
      <c r="UPK58" s="124"/>
      <c r="UPL58"/>
      <c r="UPM58" s="124"/>
      <c r="UPN58"/>
      <c r="UPO58" s="124"/>
      <c r="UPP58"/>
      <c r="UPQ58" s="124"/>
      <c r="UPR58"/>
      <c r="UPS58" s="124"/>
      <c r="UPT58"/>
      <c r="UPU58" s="124"/>
      <c r="UPV58"/>
      <c r="UPW58" s="124"/>
      <c r="UPX58"/>
      <c r="UPY58" s="124"/>
      <c r="UPZ58"/>
      <c r="UQA58" s="124"/>
      <c r="UQB58"/>
      <c r="UQC58" s="124"/>
      <c r="UQD58"/>
      <c r="UQE58" s="124"/>
      <c r="UQF58"/>
      <c r="UQG58" s="124"/>
      <c r="UQH58"/>
      <c r="UQI58" s="124"/>
      <c r="UQJ58"/>
      <c r="UQK58" s="124"/>
      <c r="UQL58"/>
      <c r="UQM58" s="124"/>
      <c r="UQN58"/>
      <c r="UQO58" s="124"/>
      <c r="UQP58"/>
      <c r="UQQ58" s="124"/>
      <c r="UQR58"/>
      <c r="UQS58" s="124"/>
      <c r="UQT58"/>
      <c r="UQU58" s="124"/>
      <c r="UQV58"/>
      <c r="UQW58" s="124"/>
      <c r="UQX58"/>
      <c r="UQY58" s="124"/>
      <c r="UQZ58"/>
      <c r="URA58" s="124"/>
      <c r="URB58"/>
      <c r="URC58" s="124"/>
      <c r="URD58"/>
      <c r="URE58" s="124"/>
      <c r="URF58"/>
      <c r="URG58" s="124"/>
      <c r="URH58"/>
      <c r="URI58" s="124"/>
      <c r="URJ58"/>
      <c r="URK58" s="124"/>
      <c r="URL58"/>
      <c r="URM58" s="124"/>
      <c r="URN58"/>
      <c r="URO58" s="124"/>
      <c r="URP58"/>
      <c r="URQ58" s="124"/>
      <c r="URR58"/>
      <c r="URS58" s="124"/>
      <c r="URT58"/>
      <c r="URU58" s="124"/>
      <c r="URV58"/>
      <c r="URW58" s="124"/>
      <c r="URX58"/>
      <c r="URY58" s="124"/>
      <c r="URZ58"/>
      <c r="USA58" s="124"/>
      <c r="USB58"/>
      <c r="USC58" s="124"/>
      <c r="USD58"/>
      <c r="USE58" s="124"/>
      <c r="USF58"/>
      <c r="USG58" s="124"/>
      <c r="USH58"/>
      <c r="USI58" s="124"/>
      <c r="USJ58"/>
      <c r="USK58" s="124"/>
      <c r="USL58"/>
      <c r="USM58" s="124"/>
      <c r="USN58"/>
      <c r="USO58" s="124"/>
      <c r="USP58"/>
      <c r="USQ58" s="124"/>
      <c r="USR58"/>
      <c r="USS58" s="124"/>
      <c r="UST58"/>
      <c r="USU58" s="124"/>
      <c r="USV58"/>
      <c r="USW58" s="124"/>
      <c r="USX58"/>
      <c r="USY58" s="124"/>
      <c r="USZ58"/>
      <c r="UTA58" s="124"/>
      <c r="UTB58"/>
      <c r="UTC58" s="124"/>
      <c r="UTD58"/>
      <c r="UTE58" s="124"/>
      <c r="UTF58"/>
      <c r="UTG58" s="124"/>
      <c r="UTH58"/>
      <c r="UTI58" s="124"/>
      <c r="UTJ58"/>
      <c r="UTK58" s="124"/>
      <c r="UTL58"/>
      <c r="UTM58" s="124"/>
      <c r="UTN58"/>
      <c r="UTO58" s="124"/>
      <c r="UTP58"/>
      <c r="UTQ58" s="124"/>
      <c r="UTR58"/>
      <c r="UTS58" s="124"/>
      <c r="UTT58"/>
      <c r="UTU58" s="124"/>
      <c r="UTV58"/>
      <c r="UTW58" s="124"/>
      <c r="UTX58"/>
      <c r="UTY58" s="124"/>
      <c r="UTZ58"/>
      <c r="UUA58" s="124"/>
      <c r="UUB58"/>
      <c r="UUC58" s="124"/>
      <c r="UUD58"/>
      <c r="UUE58" s="124"/>
      <c r="UUF58"/>
      <c r="UUG58" s="124"/>
      <c r="UUH58"/>
      <c r="UUI58" s="124"/>
      <c r="UUJ58"/>
      <c r="UUK58" s="124"/>
      <c r="UUL58"/>
      <c r="UUM58" s="124"/>
      <c r="UUN58"/>
      <c r="UUO58" s="124"/>
      <c r="UUP58"/>
      <c r="UUQ58" s="124"/>
      <c r="UUR58"/>
      <c r="UUS58" s="124"/>
      <c r="UUT58"/>
      <c r="UUU58" s="124"/>
      <c r="UUV58"/>
      <c r="UUW58" s="124"/>
      <c r="UUX58"/>
      <c r="UUY58" s="124"/>
      <c r="UUZ58"/>
      <c r="UVA58" s="124"/>
      <c r="UVB58"/>
      <c r="UVC58" s="124"/>
      <c r="UVD58"/>
      <c r="UVE58" s="124"/>
      <c r="UVF58"/>
      <c r="UVG58" s="124"/>
      <c r="UVH58"/>
      <c r="UVI58" s="124"/>
      <c r="UVJ58"/>
      <c r="UVK58" s="124"/>
      <c r="UVL58"/>
      <c r="UVM58" s="124"/>
      <c r="UVN58"/>
      <c r="UVO58" s="124"/>
      <c r="UVP58"/>
      <c r="UVQ58" s="124"/>
      <c r="UVR58"/>
      <c r="UVS58" s="124"/>
      <c r="UVT58"/>
      <c r="UVU58" s="124"/>
      <c r="UVV58"/>
      <c r="UVW58" s="124"/>
      <c r="UVX58"/>
      <c r="UVY58" s="124"/>
      <c r="UVZ58"/>
      <c r="UWA58" s="124"/>
      <c r="UWB58"/>
      <c r="UWC58" s="124"/>
      <c r="UWD58"/>
      <c r="UWE58" s="124"/>
      <c r="UWF58"/>
      <c r="UWG58" s="124"/>
      <c r="UWH58"/>
      <c r="UWI58" s="124"/>
      <c r="UWJ58"/>
      <c r="UWK58" s="124"/>
      <c r="UWL58"/>
      <c r="UWM58" s="124"/>
      <c r="UWN58"/>
      <c r="UWO58" s="124"/>
      <c r="UWP58"/>
      <c r="UWQ58" s="124"/>
      <c r="UWR58"/>
      <c r="UWS58" s="124"/>
      <c r="UWT58"/>
      <c r="UWU58" s="124"/>
      <c r="UWV58"/>
      <c r="UWW58" s="124"/>
      <c r="UWX58"/>
      <c r="UWY58" s="124"/>
      <c r="UWZ58"/>
      <c r="UXA58" s="124"/>
      <c r="UXB58"/>
      <c r="UXC58" s="124"/>
      <c r="UXD58"/>
      <c r="UXE58" s="124"/>
      <c r="UXF58"/>
      <c r="UXG58" s="124"/>
      <c r="UXH58"/>
      <c r="UXI58" s="124"/>
      <c r="UXJ58"/>
      <c r="UXK58" s="124"/>
      <c r="UXL58"/>
      <c r="UXM58" s="124"/>
      <c r="UXN58"/>
      <c r="UXO58" s="124"/>
      <c r="UXP58"/>
      <c r="UXQ58" s="124"/>
      <c r="UXR58"/>
      <c r="UXS58" s="124"/>
      <c r="UXT58"/>
      <c r="UXU58" s="124"/>
      <c r="UXV58"/>
      <c r="UXW58" s="124"/>
      <c r="UXX58"/>
      <c r="UXY58" s="124"/>
      <c r="UXZ58"/>
      <c r="UYA58" s="124"/>
      <c r="UYB58"/>
      <c r="UYC58" s="124"/>
      <c r="UYD58"/>
      <c r="UYE58" s="124"/>
      <c r="UYF58"/>
      <c r="UYG58" s="124"/>
      <c r="UYH58"/>
      <c r="UYI58" s="124"/>
      <c r="UYJ58"/>
      <c r="UYK58" s="124"/>
      <c r="UYL58"/>
      <c r="UYM58" s="124"/>
      <c r="UYN58"/>
      <c r="UYO58" s="124"/>
      <c r="UYP58"/>
      <c r="UYQ58" s="124"/>
      <c r="UYR58"/>
      <c r="UYS58" s="124"/>
      <c r="UYT58"/>
      <c r="UYU58" s="124"/>
      <c r="UYV58"/>
      <c r="UYW58" s="124"/>
      <c r="UYX58"/>
      <c r="UYY58" s="124"/>
      <c r="UYZ58"/>
      <c r="UZA58" s="124"/>
      <c r="UZB58"/>
      <c r="UZC58" s="124"/>
      <c r="UZD58"/>
      <c r="UZE58" s="124"/>
      <c r="UZF58"/>
      <c r="UZG58" s="124"/>
      <c r="UZH58"/>
      <c r="UZI58" s="124"/>
      <c r="UZJ58"/>
      <c r="UZK58" s="124"/>
      <c r="UZL58"/>
      <c r="UZM58" s="124"/>
      <c r="UZN58"/>
      <c r="UZO58" s="124"/>
      <c r="UZP58"/>
      <c r="UZQ58" s="124"/>
      <c r="UZR58"/>
      <c r="UZS58" s="124"/>
      <c r="UZT58"/>
      <c r="UZU58" s="124"/>
      <c r="UZV58"/>
      <c r="UZW58" s="124"/>
      <c r="UZX58"/>
      <c r="UZY58" s="124"/>
      <c r="UZZ58"/>
      <c r="VAA58" s="124"/>
      <c r="VAB58"/>
      <c r="VAC58" s="124"/>
      <c r="VAD58"/>
      <c r="VAE58" s="124"/>
      <c r="VAF58"/>
      <c r="VAG58" s="124"/>
      <c r="VAH58"/>
      <c r="VAI58" s="124"/>
      <c r="VAJ58"/>
      <c r="VAK58" s="124"/>
      <c r="VAL58"/>
      <c r="VAM58" s="124"/>
      <c r="VAN58"/>
      <c r="VAO58" s="124"/>
      <c r="VAP58"/>
      <c r="VAQ58" s="124"/>
      <c r="VAR58"/>
      <c r="VAS58" s="124"/>
      <c r="VAT58"/>
      <c r="VAU58" s="124"/>
      <c r="VAV58"/>
      <c r="VAW58" s="124"/>
      <c r="VAX58"/>
      <c r="VAY58" s="124"/>
      <c r="VAZ58"/>
      <c r="VBA58" s="124"/>
      <c r="VBB58"/>
      <c r="VBC58" s="124"/>
      <c r="VBD58"/>
      <c r="VBE58" s="124"/>
      <c r="VBF58"/>
      <c r="VBG58" s="124"/>
      <c r="VBH58"/>
      <c r="VBI58" s="124"/>
      <c r="VBJ58"/>
      <c r="VBK58" s="124"/>
      <c r="VBL58"/>
      <c r="VBM58" s="124"/>
      <c r="VBN58"/>
      <c r="VBO58" s="124"/>
      <c r="VBP58"/>
      <c r="VBQ58" s="124"/>
      <c r="VBR58"/>
      <c r="VBS58" s="124"/>
      <c r="VBT58"/>
      <c r="VBU58" s="124"/>
      <c r="VBV58"/>
      <c r="VBW58" s="124"/>
      <c r="VBX58"/>
      <c r="VBY58" s="124"/>
      <c r="VBZ58"/>
      <c r="VCA58" s="124"/>
      <c r="VCB58"/>
      <c r="VCC58" s="124"/>
      <c r="VCD58"/>
      <c r="VCE58" s="124"/>
      <c r="VCF58"/>
      <c r="VCG58" s="124"/>
      <c r="VCH58"/>
      <c r="VCI58" s="124"/>
      <c r="VCJ58"/>
      <c r="VCK58" s="124"/>
      <c r="VCL58"/>
      <c r="VCM58" s="124"/>
      <c r="VCN58"/>
      <c r="VCO58" s="124"/>
      <c r="VCP58"/>
      <c r="VCQ58" s="124"/>
      <c r="VCR58"/>
      <c r="VCS58" s="124"/>
      <c r="VCT58"/>
      <c r="VCU58" s="124"/>
      <c r="VCV58"/>
      <c r="VCW58" s="124"/>
      <c r="VCX58"/>
      <c r="VCY58" s="124"/>
      <c r="VCZ58"/>
      <c r="VDA58" s="124"/>
      <c r="VDB58"/>
      <c r="VDC58" s="124"/>
      <c r="VDD58"/>
      <c r="VDE58" s="124"/>
      <c r="VDF58"/>
      <c r="VDG58" s="124"/>
      <c r="VDH58"/>
      <c r="VDI58" s="124"/>
      <c r="VDJ58"/>
      <c r="VDK58" s="124"/>
      <c r="VDL58"/>
      <c r="VDM58" s="124"/>
      <c r="VDN58"/>
      <c r="VDO58" s="124"/>
      <c r="VDP58"/>
      <c r="VDQ58" s="124"/>
      <c r="VDR58"/>
      <c r="VDS58" s="124"/>
      <c r="VDT58"/>
      <c r="VDU58" s="124"/>
      <c r="VDV58"/>
      <c r="VDW58" s="124"/>
      <c r="VDX58"/>
      <c r="VDY58" s="124"/>
      <c r="VDZ58"/>
      <c r="VEA58" s="124"/>
      <c r="VEB58"/>
      <c r="VEC58" s="124"/>
      <c r="VED58"/>
      <c r="VEE58" s="124"/>
      <c r="VEF58"/>
      <c r="VEG58" s="124"/>
      <c r="VEH58"/>
      <c r="VEI58" s="124"/>
      <c r="VEJ58"/>
      <c r="VEK58" s="124"/>
      <c r="VEL58"/>
      <c r="VEM58" s="124"/>
      <c r="VEN58"/>
      <c r="VEO58" s="124"/>
      <c r="VEP58"/>
      <c r="VEQ58" s="124"/>
      <c r="VER58"/>
      <c r="VES58" s="124"/>
      <c r="VET58"/>
      <c r="VEU58" s="124"/>
      <c r="VEV58"/>
      <c r="VEW58" s="124"/>
      <c r="VEX58"/>
      <c r="VEY58" s="124"/>
      <c r="VEZ58"/>
      <c r="VFA58" s="124"/>
      <c r="VFB58"/>
      <c r="VFC58" s="124"/>
      <c r="VFD58"/>
      <c r="VFE58" s="124"/>
      <c r="VFF58"/>
      <c r="VFG58" s="124"/>
      <c r="VFH58"/>
      <c r="VFI58" s="124"/>
      <c r="VFJ58"/>
      <c r="VFK58" s="124"/>
      <c r="VFL58"/>
      <c r="VFM58" s="124"/>
      <c r="VFN58"/>
      <c r="VFO58" s="124"/>
      <c r="VFP58"/>
      <c r="VFQ58" s="124"/>
      <c r="VFR58"/>
      <c r="VFS58" s="124"/>
      <c r="VFT58"/>
      <c r="VFU58" s="124"/>
      <c r="VFV58"/>
      <c r="VFW58" s="124"/>
      <c r="VFX58"/>
      <c r="VFY58" s="124"/>
      <c r="VFZ58"/>
      <c r="VGA58" s="124"/>
      <c r="VGB58"/>
      <c r="VGC58" s="124"/>
      <c r="VGD58"/>
      <c r="VGE58" s="124"/>
      <c r="VGF58"/>
      <c r="VGG58" s="124"/>
      <c r="VGH58"/>
      <c r="VGI58" s="124"/>
      <c r="VGJ58"/>
      <c r="VGK58" s="124"/>
      <c r="VGL58"/>
      <c r="VGM58" s="124"/>
      <c r="VGN58"/>
      <c r="VGO58" s="124"/>
      <c r="VGP58"/>
      <c r="VGQ58" s="124"/>
      <c r="VGR58"/>
      <c r="VGS58" s="124"/>
      <c r="VGT58"/>
      <c r="VGU58" s="124"/>
      <c r="VGV58"/>
      <c r="VGW58" s="124"/>
      <c r="VGX58"/>
      <c r="VGY58" s="124"/>
      <c r="VGZ58"/>
      <c r="VHA58" s="124"/>
      <c r="VHB58"/>
      <c r="VHC58" s="124"/>
      <c r="VHD58"/>
      <c r="VHE58" s="124"/>
      <c r="VHF58"/>
      <c r="VHG58" s="124"/>
      <c r="VHH58"/>
      <c r="VHI58" s="124"/>
      <c r="VHJ58"/>
      <c r="VHK58" s="124"/>
      <c r="VHL58"/>
      <c r="VHM58" s="124"/>
      <c r="VHN58"/>
      <c r="VHO58" s="124"/>
      <c r="VHP58"/>
      <c r="VHQ58" s="124"/>
      <c r="VHR58"/>
      <c r="VHS58" s="124"/>
      <c r="VHT58"/>
      <c r="VHU58" s="124"/>
      <c r="VHV58"/>
      <c r="VHW58" s="124"/>
      <c r="VHX58"/>
      <c r="VHY58" s="124"/>
      <c r="VHZ58"/>
      <c r="VIA58" s="124"/>
      <c r="VIB58"/>
      <c r="VIC58" s="124"/>
      <c r="VID58"/>
      <c r="VIE58" s="124"/>
      <c r="VIF58"/>
      <c r="VIG58" s="124"/>
      <c r="VIH58"/>
      <c r="VII58" s="124"/>
      <c r="VIJ58"/>
      <c r="VIK58" s="124"/>
      <c r="VIL58"/>
      <c r="VIM58" s="124"/>
      <c r="VIN58"/>
      <c r="VIO58" s="124"/>
      <c r="VIP58"/>
      <c r="VIQ58" s="124"/>
      <c r="VIR58"/>
      <c r="VIS58" s="124"/>
      <c r="VIT58"/>
      <c r="VIU58" s="124"/>
      <c r="VIV58"/>
      <c r="VIW58" s="124"/>
      <c r="VIX58"/>
      <c r="VIY58" s="124"/>
      <c r="VIZ58"/>
      <c r="VJA58" s="124"/>
      <c r="VJB58"/>
      <c r="VJC58" s="124"/>
      <c r="VJD58"/>
      <c r="VJE58" s="124"/>
      <c r="VJF58"/>
      <c r="VJG58" s="124"/>
      <c r="VJH58"/>
      <c r="VJI58" s="124"/>
      <c r="VJJ58"/>
      <c r="VJK58" s="124"/>
      <c r="VJL58"/>
      <c r="VJM58" s="124"/>
      <c r="VJN58"/>
      <c r="VJO58" s="124"/>
      <c r="VJP58"/>
      <c r="VJQ58" s="124"/>
      <c r="VJR58"/>
      <c r="VJS58" s="124"/>
      <c r="VJT58"/>
      <c r="VJU58" s="124"/>
      <c r="VJV58"/>
      <c r="VJW58" s="124"/>
      <c r="VJX58"/>
      <c r="VJY58" s="124"/>
      <c r="VJZ58"/>
      <c r="VKA58" s="124"/>
      <c r="VKB58"/>
      <c r="VKC58" s="124"/>
      <c r="VKD58"/>
      <c r="VKE58" s="124"/>
      <c r="VKF58"/>
      <c r="VKG58" s="124"/>
      <c r="VKH58"/>
      <c r="VKI58" s="124"/>
      <c r="VKJ58"/>
      <c r="VKK58" s="124"/>
      <c r="VKL58"/>
      <c r="VKM58" s="124"/>
      <c r="VKN58"/>
      <c r="VKO58" s="124"/>
      <c r="VKP58"/>
      <c r="VKQ58" s="124"/>
      <c r="VKR58"/>
      <c r="VKS58" s="124"/>
      <c r="VKT58"/>
      <c r="VKU58" s="124"/>
      <c r="VKV58"/>
      <c r="VKW58" s="124"/>
      <c r="VKX58"/>
      <c r="VKY58" s="124"/>
      <c r="VKZ58"/>
      <c r="VLA58" s="124"/>
      <c r="VLB58"/>
      <c r="VLC58" s="124"/>
      <c r="VLD58"/>
      <c r="VLE58" s="124"/>
      <c r="VLF58"/>
      <c r="VLG58" s="124"/>
      <c r="VLH58"/>
      <c r="VLI58" s="124"/>
      <c r="VLJ58"/>
      <c r="VLK58" s="124"/>
      <c r="VLL58"/>
      <c r="VLM58" s="124"/>
      <c r="VLN58"/>
      <c r="VLO58" s="124"/>
      <c r="VLP58"/>
      <c r="VLQ58" s="124"/>
      <c r="VLR58"/>
      <c r="VLS58" s="124"/>
      <c r="VLT58"/>
      <c r="VLU58" s="124"/>
      <c r="VLV58"/>
      <c r="VLW58" s="124"/>
      <c r="VLX58"/>
      <c r="VLY58" s="124"/>
      <c r="VLZ58"/>
      <c r="VMA58" s="124"/>
      <c r="VMB58"/>
      <c r="VMC58" s="124"/>
      <c r="VMD58"/>
      <c r="VME58" s="124"/>
      <c r="VMF58"/>
      <c r="VMG58" s="124"/>
      <c r="VMH58"/>
      <c r="VMI58" s="124"/>
      <c r="VMJ58"/>
      <c r="VMK58" s="124"/>
      <c r="VML58"/>
      <c r="VMM58" s="124"/>
      <c r="VMN58"/>
      <c r="VMO58" s="124"/>
      <c r="VMP58"/>
      <c r="VMQ58" s="124"/>
      <c r="VMR58"/>
      <c r="VMS58" s="124"/>
      <c r="VMT58"/>
      <c r="VMU58" s="124"/>
      <c r="VMV58"/>
      <c r="VMW58" s="124"/>
      <c r="VMX58"/>
      <c r="VMY58" s="124"/>
      <c r="VMZ58"/>
      <c r="VNA58" s="124"/>
      <c r="VNB58"/>
      <c r="VNC58" s="124"/>
      <c r="VND58"/>
      <c r="VNE58" s="124"/>
      <c r="VNF58"/>
      <c r="VNG58" s="124"/>
      <c r="VNH58"/>
      <c r="VNI58" s="124"/>
      <c r="VNJ58"/>
      <c r="VNK58" s="124"/>
      <c r="VNL58"/>
      <c r="VNM58" s="124"/>
      <c r="VNN58"/>
      <c r="VNO58" s="124"/>
      <c r="VNP58"/>
      <c r="VNQ58" s="124"/>
      <c r="VNR58"/>
      <c r="VNS58" s="124"/>
      <c r="VNT58"/>
      <c r="VNU58" s="124"/>
      <c r="VNV58"/>
      <c r="VNW58" s="124"/>
      <c r="VNX58"/>
      <c r="VNY58" s="124"/>
      <c r="VNZ58"/>
      <c r="VOA58" s="124"/>
      <c r="VOB58"/>
      <c r="VOC58" s="124"/>
      <c r="VOD58"/>
      <c r="VOE58" s="124"/>
      <c r="VOF58"/>
      <c r="VOG58" s="124"/>
      <c r="VOH58"/>
      <c r="VOI58" s="124"/>
      <c r="VOJ58"/>
      <c r="VOK58" s="124"/>
      <c r="VOL58"/>
      <c r="VOM58" s="124"/>
      <c r="VON58"/>
      <c r="VOO58" s="124"/>
      <c r="VOP58"/>
      <c r="VOQ58" s="124"/>
      <c r="VOR58"/>
      <c r="VOS58" s="124"/>
      <c r="VOT58"/>
      <c r="VOU58" s="124"/>
      <c r="VOV58"/>
      <c r="VOW58" s="124"/>
      <c r="VOX58"/>
      <c r="VOY58" s="124"/>
      <c r="VOZ58"/>
      <c r="VPA58" s="124"/>
      <c r="VPB58"/>
      <c r="VPC58" s="124"/>
      <c r="VPD58"/>
      <c r="VPE58" s="124"/>
      <c r="VPF58"/>
      <c r="VPG58" s="124"/>
      <c r="VPH58"/>
      <c r="VPI58" s="124"/>
      <c r="VPJ58"/>
      <c r="VPK58" s="124"/>
      <c r="VPL58"/>
      <c r="VPM58" s="124"/>
      <c r="VPN58"/>
      <c r="VPO58" s="124"/>
      <c r="VPP58"/>
      <c r="VPQ58" s="124"/>
      <c r="VPR58"/>
      <c r="VPS58" s="124"/>
      <c r="VPT58"/>
      <c r="VPU58" s="124"/>
      <c r="VPV58"/>
      <c r="VPW58" s="124"/>
      <c r="VPX58"/>
      <c r="VPY58" s="124"/>
      <c r="VPZ58"/>
      <c r="VQA58" s="124"/>
      <c r="VQB58"/>
      <c r="VQC58" s="124"/>
      <c r="VQD58"/>
      <c r="VQE58" s="124"/>
      <c r="VQF58"/>
      <c r="VQG58" s="124"/>
      <c r="VQH58"/>
      <c r="VQI58" s="124"/>
      <c r="VQJ58"/>
      <c r="VQK58" s="124"/>
      <c r="VQL58"/>
      <c r="VQM58" s="124"/>
      <c r="VQN58"/>
      <c r="VQO58" s="124"/>
      <c r="VQP58"/>
      <c r="VQQ58" s="124"/>
      <c r="VQR58"/>
      <c r="VQS58" s="124"/>
      <c r="VQT58"/>
      <c r="VQU58" s="124"/>
      <c r="VQV58"/>
      <c r="VQW58" s="124"/>
      <c r="VQX58"/>
      <c r="VQY58" s="124"/>
      <c r="VQZ58"/>
      <c r="VRA58" s="124"/>
      <c r="VRB58"/>
      <c r="VRC58" s="124"/>
      <c r="VRD58"/>
      <c r="VRE58" s="124"/>
      <c r="VRF58"/>
      <c r="VRG58" s="124"/>
      <c r="VRH58"/>
      <c r="VRI58" s="124"/>
      <c r="VRJ58"/>
      <c r="VRK58" s="124"/>
      <c r="VRL58"/>
      <c r="VRM58" s="124"/>
      <c r="VRN58"/>
      <c r="VRO58" s="124"/>
      <c r="VRP58"/>
      <c r="VRQ58" s="124"/>
      <c r="VRR58"/>
      <c r="VRS58" s="124"/>
      <c r="VRT58"/>
      <c r="VRU58" s="124"/>
      <c r="VRV58"/>
      <c r="VRW58" s="124"/>
      <c r="VRX58"/>
      <c r="VRY58" s="124"/>
      <c r="VRZ58"/>
      <c r="VSA58" s="124"/>
      <c r="VSB58"/>
      <c r="VSC58" s="124"/>
      <c r="VSD58"/>
      <c r="VSE58" s="124"/>
      <c r="VSF58"/>
      <c r="VSG58" s="124"/>
      <c r="VSH58"/>
      <c r="VSI58" s="124"/>
      <c r="VSJ58"/>
      <c r="VSK58" s="124"/>
      <c r="VSL58"/>
      <c r="VSM58" s="124"/>
      <c r="VSN58"/>
      <c r="VSO58" s="124"/>
      <c r="VSP58"/>
      <c r="VSQ58" s="124"/>
      <c r="VSR58"/>
      <c r="VSS58" s="124"/>
      <c r="VST58"/>
      <c r="VSU58" s="124"/>
      <c r="VSV58"/>
      <c r="VSW58" s="124"/>
      <c r="VSX58"/>
      <c r="VSY58" s="124"/>
      <c r="VSZ58"/>
      <c r="VTA58" s="124"/>
      <c r="VTB58"/>
      <c r="VTC58" s="124"/>
      <c r="VTD58"/>
      <c r="VTE58" s="124"/>
      <c r="VTF58"/>
      <c r="VTG58" s="124"/>
      <c r="VTH58"/>
      <c r="VTI58" s="124"/>
      <c r="VTJ58"/>
      <c r="VTK58" s="124"/>
      <c r="VTL58"/>
      <c r="VTM58" s="124"/>
      <c r="VTN58"/>
      <c r="VTO58" s="124"/>
      <c r="VTP58"/>
      <c r="VTQ58" s="124"/>
      <c r="VTR58"/>
      <c r="VTS58" s="124"/>
      <c r="VTT58"/>
      <c r="VTU58" s="124"/>
      <c r="VTV58"/>
      <c r="VTW58" s="124"/>
      <c r="VTX58"/>
      <c r="VTY58" s="124"/>
      <c r="VTZ58"/>
      <c r="VUA58" s="124"/>
      <c r="VUB58"/>
      <c r="VUC58" s="124"/>
      <c r="VUD58"/>
      <c r="VUE58" s="124"/>
      <c r="VUF58"/>
      <c r="VUG58" s="124"/>
      <c r="VUH58"/>
      <c r="VUI58" s="124"/>
      <c r="VUJ58"/>
      <c r="VUK58" s="124"/>
      <c r="VUL58"/>
      <c r="VUM58" s="124"/>
      <c r="VUN58"/>
      <c r="VUO58" s="124"/>
      <c r="VUP58"/>
      <c r="VUQ58" s="124"/>
      <c r="VUR58"/>
      <c r="VUS58" s="124"/>
      <c r="VUT58"/>
      <c r="VUU58" s="124"/>
      <c r="VUV58"/>
      <c r="VUW58" s="124"/>
      <c r="VUX58"/>
      <c r="VUY58" s="124"/>
      <c r="VUZ58"/>
      <c r="VVA58" s="124"/>
      <c r="VVB58"/>
      <c r="VVC58" s="124"/>
      <c r="VVD58"/>
      <c r="VVE58" s="124"/>
      <c r="VVF58"/>
      <c r="VVG58" s="124"/>
      <c r="VVH58"/>
      <c r="VVI58" s="124"/>
      <c r="VVJ58"/>
      <c r="VVK58" s="124"/>
      <c r="VVL58"/>
      <c r="VVM58" s="124"/>
      <c r="VVN58"/>
      <c r="VVO58" s="124"/>
      <c r="VVP58"/>
      <c r="VVQ58" s="124"/>
      <c r="VVR58"/>
      <c r="VVS58" s="124"/>
      <c r="VVT58"/>
      <c r="VVU58" s="124"/>
      <c r="VVV58"/>
      <c r="VVW58" s="124"/>
      <c r="VVX58"/>
      <c r="VVY58" s="124"/>
      <c r="VVZ58"/>
      <c r="VWA58" s="124"/>
      <c r="VWB58"/>
      <c r="VWC58" s="124"/>
      <c r="VWD58"/>
      <c r="VWE58" s="124"/>
      <c r="VWF58"/>
      <c r="VWG58" s="124"/>
      <c r="VWH58"/>
      <c r="VWI58" s="124"/>
      <c r="VWJ58"/>
      <c r="VWK58" s="124"/>
      <c r="VWL58"/>
      <c r="VWM58" s="124"/>
      <c r="VWN58"/>
      <c r="VWO58" s="124"/>
      <c r="VWP58"/>
      <c r="VWQ58" s="124"/>
      <c r="VWR58"/>
      <c r="VWS58" s="124"/>
      <c r="VWT58"/>
      <c r="VWU58" s="124"/>
      <c r="VWV58"/>
      <c r="VWW58" s="124"/>
      <c r="VWX58"/>
      <c r="VWY58" s="124"/>
      <c r="VWZ58"/>
      <c r="VXA58" s="124"/>
      <c r="VXB58"/>
      <c r="VXC58" s="124"/>
      <c r="VXD58"/>
      <c r="VXE58" s="124"/>
      <c r="VXF58"/>
      <c r="VXG58" s="124"/>
      <c r="VXH58"/>
      <c r="VXI58" s="124"/>
      <c r="VXJ58"/>
      <c r="VXK58" s="124"/>
      <c r="VXL58"/>
      <c r="VXM58" s="124"/>
      <c r="VXN58"/>
      <c r="VXO58" s="124"/>
      <c r="VXP58"/>
      <c r="VXQ58" s="124"/>
      <c r="VXR58"/>
      <c r="VXS58" s="124"/>
      <c r="VXT58"/>
      <c r="VXU58" s="124"/>
      <c r="VXV58"/>
      <c r="VXW58" s="124"/>
      <c r="VXX58"/>
      <c r="VXY58" s="124"/>
      <c r="VXZ58"/>
      <c r="VYA58" s="124"/>
      <c r="VYB58"/>
      <c r="VYC58" s="124"/>
      <c r="VYD58"/>
      <c r="VYE58" s="124"/>
      <c r="VYF58"/>
      <c r="VYG58" s="124"/>
      <c r="VYH58"/>
      <c r="VYI58" s="124"/>
      <c r="VYJ58"/>
      <c r="VYK58" s="124"/>
      <c r="VYL58"/>
      <c r="VYM58" s="124"/>
      <c r="VYN58"/>
      <c r="VYO58" s="124"/>
      <c r="VYP58"/>
      <c r="VYQ58" s="124"/>
      <c r="VYR58"/>
      <c r="VYS58" s="124"/>
      <c r="VYT58"/>
      <c r="VYU58" s="124"/>
      <c r="VYV58"/>
      <c r="VYW58" s="124"/>
      <c r="VYX58"/>
      <c r="VYY58" s="124"/>
      <c r="VYZ58"/>
      <c r="VZA58" s="124"/>
      <c r="VZB58"/>
      <c r="VZC58" s="124"/>
      <c r="VZD58"/>
      <c r="VZE58" s="124"/>
      <c r="VZF58"/>
      <c r="VZG58" s="124"/>
      <c r="VZH58"/>
      <c r="VZI58" s="124"/>
      <c r="VZJ58"/>
      <c r="VZK58" s="124"/>
      <c r="VZL58"/>
      <c r="VZM58" s="124"/>
      <c r="VZN58"/>
      <c r="VZO58" s="124"/>
      <c r="VZP58"/>
      <c r="VZQ58" s="124"/>
      <c r="VZR58"/>
      <c r="VZS58" s="124"/>
      <c r="VZT58"/>
      <c r="VZU58" s="124"/>
      <c r="VZV58"/>
      <c r="VZW58" s="124"/>
      <c r="VZX58"/>
      <c r="VZY58" s="124"/>
      <c r="VZZ58"/>
      <c r="WAA58" s="124"/>
      <c r="WAB58"/>
      <c r="WAC58" s="124"/>
      <c r="WAD58"/>
      <c r="WAE58" s="124"/>
      <c r="WAF58"/>
      <c r="WAG58" s="124"/>
      <c r="WAH58"/>
      <c r="WAI58" s="124"/>
      <c r="WAJ58"/>
      <c r="WAK58" s="124"/>
      <c r="WAL58"/>
      <c r="WAM58" s="124"/>
      <c r="WAN58"/>
      <c r="WAO58" s="124"/>
      <c r="WAP58"/>
      <c r="WAQ58" s="124"/>
      <c r="WAR58"/>
      <c r="WAS58" s="124"/>
      <c r="WAT58"/>
      <c r="WAU58" s="124"/>
      <c r="WAV58"/>
      <c r="WAW58" s="124"/>
      <c r="WAX58"/>
      <c r="WAY58" s="124"/>
      <c r="WAZ58"/>
      <c r="WBA58" s="124"/>
      <c r="WBB58"/>
      <c r="WBC58" s="124"/>
      <c r="WBD58"/>
      <c r="WBE58" s="124"/>
      <c r="WBF58"/>
      <c r="WBG58" s="124"/>
      <c r="WBH58"/>
      <c r="WBI58" s="124"/>
      <c r="WBJ58"/>
      <c r="WBK58" s="124"/>
      <c r="WBL58"/>
      <c r="WBM58" s="124"/>
      <c r="WBN58"/>
      <c r="WBO58" s="124"/>
      <c r="WBP58"/>
      <c r="WBQ58" s="124"/>
      <c r="WBR58"/>
      <c r="WBS58" s="124"/>
      <c r="WBT58"/>
      <c r="WBU58" s="124"/>
      <c r="WBV58"/>
      <c r="WBW58" s="124"/>
      <c r="WBX58"/>
      <c r="WBY58" s="124"/>
      <c r="WBZ58"/>
      <c r="WCA58" s="124"/>
      <c r="WCB58"/>
      <c r="WCC58" s="124"/>
      <c r="WCD58"/>
      <c r="WCE58" s="124"/>
      <c r="WCF58"/>
      <c r="WCG58" s="124"/>
      <c r="WCH58"/>
      <c r="WCI58" s="124"/>
      <c r="WCJ58"/>
      <c r="WCK58" s="124"/>
      <c r="WCL58"/>
      <c r="WCM58" s="124"/>
      <c r="WCN58"/>
      <c r="WCO58" s="124"/>
      <c r="WCP58"/>
      <c r="WCQ58" s="124"/>
      <c r="WCR58"/>
      <c r="WCS58" s="124"/>
      <c r="WCT58"/>
      <c r="WCU58" s="124"/>
      <c r="WCV58"/>
      <c r="WCW58" s="124"/>
      <c r="WCX58"/>
      <c r="WCY58" s="124"/>
      <c r="WCZ58"/>
      <c r="WDA58" s="124"/>
      <c r="WDB58"/>
      <c r="WDC58" s="124"/>
      <c r="WDD58"/>
      <c r="WDE58" s="124"/>
      <c r="WDF58"/>
      <c r="WDG58" s="124"/>
      <c r="WDH58"/>
      <c r="WDI58" s="124"/>
      <c r="WDJ58"/>
      <c r="WDK58" s="124"/>
      <c r="WDL58"/>
      <c r="WDM58" s="124"/>
      <c r="WDN58"/>
      <c r="WDO58" s="124"/>
      <c r="WDP58"/>
      <c r="WDQ58" s="124"/>
      <c r="WDR58"/>
      <c r="WDS58" s="124"/>
      <c r="WDT58"/>
      <c r="WDU58" s="124"/>
      <c r="WDV58"/>
      <c r="WDW58" s="124"/>
      <c r="WDX58"/>
      <c r="WDY58" s="124"/>
      <c r="WDZ58"/>
      <c r="WEA58" s="124"/>
      <c r="WEB58"/>
      <c r="WEC58" s="124"/>
      <c r="WED58"/>
      <c r="WEE58" s="124"/>
      <c r="WEF58"/>
      <c r="WEG58" s="124"/>
      <c r="WEH58"/>
      <c r="WEI58" s="124"/>
      <c r="WEJ58"/>
      <c r="WEK58" s="124"/>
      <c r="WEL58"/>
      <c r="WEM58" s="124"/>
      <c r="WEN58"/>
      <c r="WEO58" s="124"/>
      <c r="WEP58"/>
      <c r="WEQ58" s="124"/>
      <c r="WER58"/>
      <c r="WES58" s="124"/>
      <c r="WET58"/>
      <c r="WEU58" s="124"/>
      <c r="WEV58"/>
      <c r="WEW58" s="124"/>
      <c r="WEX58"/>
      <c r="WEY58" s="124"/>
      <c r="WEZ58"/>
      <c r="WFA58" s="124"/>
      <c r="WFB58"/>
      <c r="WFC58" s="124"/>
      <c r="WFD58"/>
      <c r="WFE58" s="124"/>
      <c r="WFF58"/>
      <c r="WFG58" s="124"/>
      <c r="WFH58"/>
      <c r="WFI58" s="124"/>
      <c r="WFJ58"/>
      <c r="WFK58" s="124"/>
      <c r="WFL58"/>
      <c r="WFM58" s="124"/>
      <c r="WFN58"/>
      <c r="WFO58" s="124"/>
      <c r="WFP58"/>
      <c r="WFQ58" s="124"/>
      <c r="WFR58"/>
      <c r="WFS58" s="124"/>
      <c r="WFT58"/>
      <c r="WFU58" s="124"/>
      <c r="WFV58"/>
      <c r="WFW58" s="124"/>
      <c r="WFX58"/>
      <c r="WFY58" s="124"/>
      <c r="WFZ58"/>
      <c r="WGA58" s="124"/>
      <c r="WGB58"/>
      <c r="WGC58" s="124"/>
      <c r="WGD58"/>
      <c r="WGE58" s="124"/>
      <c r="WGF58"/>
      <c r="WGG58" s="124"/>
      <c r="WGH58"/>
      <c r="WGI58" s="124"/>
      <c r="WGJ58"/>
      <c r="WGK58" s="124"/>
      <c r="WGL58"/>
      <c r="WGM58" s="124"/>
      <c r="WGN58"/>
      <c r="WGO58" s="124"/>
      <c r="WGP58"/>
      <c r="WGQ58" s="124"/>
      <c r="WGR58"/>
      <c r="WGS58" s="124"/>
      <c r="WGT58"/>
      <c r="WGU58" s="124"/>
      <c r="WGV58"/>
      <c r="WGW58" s="124"/>
      <c r="WGX58"/>
      <c r="WGY58" s="124"/>
      <c r="WGZ58"/>
      <c r="WHA58" s="124"/>
      <c r="WHB58"/>
      <c r="WHC58" s="124"/>
      <c r="WHD58"/>
      <c r="WHE58" s="124"/>
      <c r="WHF58"/>
      <c r="WHG58" s="124"/>
      <c r="WHH58"/>
      <c r="WHI58" s="124"/>
      <c r="WHJ58"/>
      <c r="WHK58" s="124"/>
      <c r="WHL58"/>
      <c r="WHM58" s="124"/>
      <c r="WHN58"/>
      <c r="WHO58" s="124"/>
      <c r="WHP58"/>
      <c r="WHQ58" s="124"/>
      <c r="WHR58"/>
      <c r="WHS58" s="124"/>
      <c r="WHT58"/>
      <c r="WHU58" s="124"/>
      <c r="WHV58"/>
      <c r="WHW58" s="124"/>
      <c r="WHX58"/>
      <c r="WHY58" s="124"/>
      <c r="WHZ58"/>
      <c r="WIA58" s="124"/>
      <c r="WIB58"/>
      <c r="WIC58" s="124"/>
      <c r="WID58"/>
      <c r="WIE58" s="124"/>
      <c r="WIF58"/>
      <c r="WIG58" s="124"/>
      <c r="WIH58"/>
      <c r="WII58" s="124"/>
      <c r="WIJ58"/>
      <c r="WIK58" s="124"/>
      <c r="WIL58"/>
      <c r="WIM58" s="124"/>
      <c r="WIN58"/>
      <c r="WIO58" s="124"/>
      <c r="WIP58"/>
      <c r="WIQ58" s="124"/>
      <c r="WIR58"/>
      <c r="WIS58" s="124"/>
      <c r="WIT58"/>
      <c r="WIU58" s="124"/>
      <c r="WIV58"/>
      <c r="WIW58" s="124"/>
      <c r="WIX58"/>
      <c r="WIY58" s="124"/>
      <c r="WIZ58"/>
      <c r="WJA58" s="124"/>
      <c r="WJB58"/>
      <c r="WJC58" s="124"/>
      <c r="WJD58"/>
      <c r="WJE58" s="124"/>
      <c r="WJF58"/>
      <c r="WJG58" s="124"/>
      <c r="WJH58"/>
      <c r="WJI58" s="124"/>
      <c r="WJJ58"/>
      <c r="WJK58" s="124"/>
      <c r="WJL58"/>
      <c r="WJM58" s="124"/>
      <c r="WJN58"/>
      <c r="WJO58" s="124"/>
      <c r="WJP58"/>
      <c r="WJQ58" s="124"/>
      <c r="WJR58"/>
      <c r="WJS58" s="124"/>
      <c r="WJT58"/>
      <c r="WJU58" s="124"/>
      <c r="WJV58"/>
      <c r="WJW58" s="124"/>
      <c r="WJX58"/>
      <c r="WJY58" s="124"/>
      <c r="WJZ58"/>
      <c r="WKA58" s="124"/>
      <c r="WKB58"/>
      <c r="WKC58" s="124"/>
      <c r="WKD58"/>
      <c r="WKE58" s="124"/>
      <c r="WKF58"/>
      <c r="WKG58" s="124"/>
      <c r="WKH58"/>
      <c r="WKI58" s="124"/>
      <c r="WKJ58"/>
      <c r="WKK58" s="124"/>
      <c r="WKL58"/>
      <c r="WKM58" s="124"/>
      <c r="WKN58"/>
      <c r="WKO58" s="124"/>
      <c r="WKP58"/>
      <c r="WKQ58" s="124"/>
      <c r="WKR58"/>
      <c r="WKS58" s="124"/>
      <c r="WKT58"/>
      <c r="WKU58" s="124"/>
      <c r="WKV58"/>
      <c r="WKW58" s="124"/>
      <c r="WKX58"/>
      <c r="WKY58" s="124"/>
      <c r="WKZ58"/>
      <c r="WLA58" s="124"/>
      <c r="WLB58"/>
      <c r="WLC58" s="124"/>
      <c r="WLD58"/>
      <c r="WLE58" s="124"/>
      <c r="WLF58"/>
      <c r="WLG58" s="124"/>
      <c r="WLH58"/>
      <c r="WLI58" s="124"/>
      <c r="WLJ58"/>
      <c r="WLK58" s="124"/>
      <c r="WLL58"/>
      <c r="WLM58" s="124"/>
      <c r="WLN58"/>
      <c r="WLO58" s="124"/>
      <c r="WLP58"/>
      <c r="WLQ58" s="124"/>
      <c r="WLR58"/>
      <c r="WLS58" s="124"/>
      <c r="WLT58"/>
      <c r="WLU58" s="124"/>
      <c r="WLV58"/>
      <c r="WLW58" s="124"/>
      <c r="WLX58"/>
      <c r="WLY58" s="124"/>
      <c r="WLZ58"/>
      <c r="WMA58" s="124"/>
      <c r="WMB58"/>
      <c r="WMC58" s="124"/>
      <c r="WMD58"/>
      <c r="WME58" s="124"/>
      <c r="WMF58"/>
      <c r="WMG58" s="124"/>
      <c r="WMH58"/>
      <c r="WMI58" s="124"/>
      <c r="WMJ58"/>
      <c r="WMK58" s="124"/>
      <c r="WML58"/>
      <c r="WMM58" s="124"/>
      <c r="WMN58"/>
      <c r="WMO58" s="124"/>
      <c r="WMP58"/>
      <c r="WMQ58" s="124"/>
      <c r="WMR58"/>
      <c r="WMS58" s="124"/>
      <c r="WMT58"/>
      <c r="WMU58" s="124"/>
      <c r="WMV58"/>
      <c r="WMW58" s="124"/>
      <c r="WMX58"/>
      <c r="WMY58" s="124"/>
      <c r="WMZ58"/>
      <c r="WNA58" s="124"/>
      <c r="WNB58"/>
      <c r="WNC58" s="124"/>
      <c r="WND58"/>
      <c r="WNE58" s="124"/>
      <c r="WNF58"/>
      <c r="WNG58" s="124"/>
      <c r="WNH58"/>
      <c r="WNI58" s="124"/>
      <c r="WNJ58"/>
      <c r="WNK58" s="124"/>
      <c r="WNL58"/>
      <c r="WNM58" s="124"/>
      <c r="WNN58"/>
      <c r="WNO58" s="124"/>
      <c r="WNP58"/>
      <c r="WNQ58" s="124"/>
      <c r="WNR58"/>
      <c r="WNS58" s="124"/>
      <c r="WNT58"/>
      <c r="WNU58" s="124"/>
      <c r="WNV58"/>
      <c r="WNW58" s="124"/>
      <c r="WNX58"/>
      <c r="WNY58" s="124"/>
      <c r="WNZ58"/>
      <c r="WOA58" s="124"/>
      <c r="WOB58"/>
      <c r="WOC58" s="124"/>
      <c r="WOD58"/>
      <c r="WOE58" s="124"/>
      <c r="WOF58"/>
      <c r="WOG58" s="124"/>
      <c r="WOH58"/>
      <c r="WOI58" s="124"/>
      <c r="WOJ58"/>
      <c r="WOK58" s="124"/>
      <c r="WOL58"/>
      <c r="WOM58" s="124"/>
      <c r="WON58"/>
      <c r="WOO58" s="124"/>
      <c r="WOP58"/>
      <c r="WOQ58" s="124"/>
      <c r="WOR58"/>
      <c r="WOS58" s="124"/>
      <c r="WOT58"/>
      <c r="WOU58" s="124"/>
      <c r="WOV58"/>
      <c r="WOW58" s="124"/>
      <c r="WOX58"/>
      <c r="WOY58" s="124"/>
      <c r="WOZ58"/>
      <c r="WPA58" s="124"/>
      <c r="WPB58"/>
      <c r="WPC58" s="124"/>
      <c r="WPD58"/>
      <c r="WPE58" s="124"/>
      <c r="WPF58"/>
      <c r="WPG58" s="124"/>
      <c r="WPH58"/>
      <c r="WPI58" s="124"/>
      <c r="WPJ58"/>
      <c r="WPK58" s="124"/>
      <c r="WPL58"/>
      <c r="WPM58" s="124"/>
      <c r="WPN58"/>
      <c r="WPO58" s="124"/>
      <c r="WPP58"/>
      <c r="WPQ58" s="124"/>
      <c r="WPR58"/>
      <c r="WPS58" s="124"/>
      <c r="WPT58"/>
      <c r="WPU58" s="124"/>
      <c r="WPV58"/>
      <c r="WPW58" s="124"/>
      <c r="WPX58"/>
      <c r="WPY58" s="124"/>
      <c r="WPZ58"/>
      <c r="WQA58" s="124"/>
      <c r="WQB58"/>
      <c r="WQC58" s="124"/>
      <c r="WQD58"/>
      <c r="WQE58" s="124"/>
      <c r="WQF58"/>
      <c r="WQG58" s="124"/>
      <c r="WQH58"/>
      <c r="WQI58" s="124"/>
      <c r="WQJ58"/>
      <c r="WQK58" s="124"/>
      <c r="WQL58"/>
      <c r="WQM58" s="124"/>
      <c r="WQN58"/>
      <c r="WQO58" s="124"/>
      <c r="WQP58"/>
      <c r="WQQ58" s="124"/>
      <c r="WQR58"/>
      <c r="WQS58" s="124"/>
      <c r="WQT58"/>
      <c r="WQU58" s="124"/>
      <c r="WQV58"/>
      <c r="WQW58" s="124"/>
      <c r="WQX58"/>
      <c r="WQY58" s="124"/>
      <c r="WQZ58"/>
      <c r="WRA58" s="124"/>
      <c r="WRB58"/>
      <c r="WRC58" s="124"/>
      <c r="WRD58"/>
      <c r="WRE58" s="124"/>
      <c r="WRF58"/>
      <c r="WRG58" s="124"/>
      <c r="WRH58"/>
      <c r="WRI58" s="124"/>
      <c r="WRJ58"/>
      <c r="WRK58" s="124"/>
      <c r="WRL58"/>
      <c r="WRM58" s="124"/>
      <c r="WRN58"/>
      <c r="WRO58" s="124"/>
      <c r="WRP58"/>
      <c r="WRQ58" s="124"/>
      <c r="WRR58"/>
      <c r="WRS58" s="124"/>
      <c r="WRT58"/>
      <c r="WRU58" s="124"/>
      <c r="WRV58"/>
      <c r="WRW58" s="124"/>
      <c r="WRX58"/>
      <c r="WRY58" s="124"/>
      <c r="WRZ58"/>
      <c r="WSA58" s="124"/>
      <c r="WSB58"/>
      <c r="WSC58" s="124"/>
      <c r="WSD58"/>
      <c r="WSE58" s="124"/>
      <c r="WSF58"/>
      <c r="WSG58" s="124"/>
      <c r="WSH58"/>
      <c r="WSI58" s="124"/>
      <c r="WSJ58"/>
      <c r="WSK58" s="124"/>
      <c r="WSL58"/>
      <c r="WSM58" s="124"/>
      <c r="WSN58"/>
      <c r="WSO58" s="124"/>
      <c r="WSP58"/>
      <c r="WSQ58" s="124"/>
      <c r="WSR58"/>
      <c r="WSS58" s="124"/>
      <c r="WST58"/>
      <c r="WSU58" s="124"/>
      <c r="WSV58"/>
      <c r="WSW58" s="124"/>
      <c r="WSX58"/>
      <c r="WSY58" s="124"/>
      <c r="WSZ58"/>
      <c r="WTA58" s="124"/>
      <c r="WTB58"/>
      <c r="WTC58" s="124"/>
      <c r="WTD58"/>
      <c r="WTE58" s="124"/>
      <c r="WTF58"/>
      <c r="WTG58" s="124"/>
      <c r="WTH58"/>
      <c r="WTI58" s="124"/>
      <c r="WTJ58"/>
      <c r="WTK58" s="124"/>
      <c r="WTL58"/>
      <c r="WTM58" s="124"/>
      <c r="WTN58"/>
      <c r="WTO58" s="124"/>
      <c r="WTP58"/>
      <c r="WTQ58" s="124"/>
      <c r="WTR58"/>
      <c r="WTS58" s="124"/>
      <c r="WTT58"/>
      <c r="WTU58" s="124"/>
      <c r="WTV58"/>
      <c r="WTW58" s="124"/>
      <c r="WTX58"/>
      <c r="WTY58" s="124"/>
      <c r="WTZ58"/>
      <c r="WUA58" s="124"/>
      <c r="WUB58"/>
      <c r="WUC58" s="124"/>
      <c r="WUD58"/>
      <c r="WUE58" s="124"/>
      <c r="WUF58"/>
      <c r="WUG58" s="124"/>
      <c r="WUH58"/>
      <c r="WUI58" s="124"/>
      <c r="WUJ58"/>
      <c r="WUK58" s="124"/>
      <c r="WUL58"/>
      <c r="WUM58" s="124"/>
      <c r="WUN58"/>
      <c r="WUO58" s="124"/>
      <c r="WUP58"/>
      <c r="WUQ58" s="124"/>
      <c r="WUR58"/>
      <c r="WUS58" s="124"/>
      <c r="WUT58"/>
      <c r="WUU58" s="124"/>
      <c r="WUV58"/>
      <c r="WUW58" s="124"/>
      <c r="WUX58"/>
      <c r="WUY58" s="124"/>
      <c r="WUZ58"/>
      <c r="WVA58" s="124"/>
      <c r="WVB58"/>
      <c r="WVC58" s="124"/>
      <c r="WVD58"/>
      <c r="WVE58" s="124"/>
      <c r="WVF58"/>
      <c r="WVG58" s="124"/>
      <c r="WVH58"/>
      <c r="WVI58" s="124"/>
      <c r="WVJ58"/>
      <c r="WVK58" s="124"/>
      <c r="WVL58"/>
      <c r="WVM58" s="124"/>
      <c r="WVN58"/>
      <c r="WVO58" s="124"/>
      <c r="WVP58"/>
      <c r="WVQ58" s="124"/>
      <c r="WVR58"/>
      <c r="WVS58" s="124"/>
      <c r="WVT58"/>
      <c r="WVU58" s="124"/>
      <c r="WVV58"/>
      <c r="WVW58" s="124"/>
      <c r="WVX58"/>
      <c r="WVY58" s="124"/>
      <c r="WVZ58"/>
      <c r="WWA58" s="124"/>
      <c r="WWB58"/>
      <c r="WWC58" s="124"/>
      <c r="WWD58"/>
      <c r="WWE58" s="124"/>
      <c r="WWF58"/>
      <c r="WWG58" s="124"/>
      <c r="WWH58"/>
      <c r="WWI58" s="124"/>
      <c r="WWJ58"/>
      <c r="WWK58" s="124"/>
      <c r="WWL58"/>
      <c r="WWM58" s="124"/>
      <c r="WWN58"/>
      <c r="WWO58" s="124"/>
      <c r="WWP58"/>
      <c r="WWQ58" s="124"/>
      <c r="WWR58"/>
      <c r="WWS58" s="124"/>
      <c r="WWT58"/>
      <c r="WWU58" s="124"/>
      <c r="WWV58"/>
      <c r="WWW58" s="124"/>
      <c r="WWX58"/>
      <c r="WWY58" s="124"/>
      <c r="WWZ58"/>
      <c r="WXA58" s="124"/>
      <c r="WXB58"/>
      <c r="WXC58" s="124"/>
      <c r="WXD58"/>
      <c r="WXE58" s="124"/>
      <c r="WXF58"/>
      <c r="WXG58" s="124"/>
      <c r="WXH58"/>
      <c r="WXI58" s="124"/>
      <c r="WXJ58"/>
      <c r="WXK58" s="124"/>
      <c r="WXL58"/>
      <c r="WXM58" s="124"/>
      <c r="WXN58"/>
      <c r="WXO58" s="124"/>
      <c r="WXP58"/>
      <c r="WXQ58" s="124"/>
      <c r="WXR58"/>
      <c r="WXS58" s="124"/>
      <c r="WXT58"/>
      <c r="WXU58" s="124"/>
      <c r="WXV58"/>
      <c r="WXW58" s="124"/>
      <c r="WXX58"/>
      <c r="WXY58" s="124"/>
      <c r="WXZ58"/>
      <c r="WYA58" s="124"/>
      <c r="WYB58"/>
      <c r="WYC58" s="124"/>
      <c r="WYD58"/>
      <c r="WYE58" s="124"/>
      <c r="WYF58"/>
      <c r="WYG58" s="124"/>
      <c r="WYH58"/>
      <c r="WYI58" s="124"/>
      <c r="WYJ58"/>
      <c r="WYK58" s="124"/>
      <c r="WYL58"/>
      <c r="WYM58" s="124"/>
      <c r="WYN58"/>
      <c r="WYO58" s="124"/>
      <c r="WYP58"/>
      <c r="WYQ58" s="124"/>
      <c r="WYR58"/>
      <c r="WYS58" s="124"/>
      <c r="WYT58"/>
      <c r="WYU58" s="124"/>
      <c r="WYV58"/>
      <c r="WYW58" s="124"/>
      <c r="WYX58"/>
      <c r="WYY58" s="124"/>
      <c r="WYZ58"/>
      <c r="WZA58" s="124"/>
      <c r="WZB58"/>
      <c r="WZC58" s="124"/>
      <c r="WZD58"/>
      <c r="WZE58" s="124"/>
      <c r="WZF58"/>
      <c r="WZG58" s="124"/>
      <c r="WZH58"/>
      <c r="WZI58" s="124"/>
      <c r="WZJ58"/>
      <c r="WZK58" s="124"/>
      <c r="WZL58"/>
      <c r="WZM58" s="124"/>
      <c r="WZN58"/>
      <c r="WZO58" s="124"/>
      <c r="WZP58"/>
      <c r="WZQ58" s="124"/>
      <c r="WZR58"/>
      <c r="WZS58" s="124"/>
      <c r="WZT58"/>
      <c r="WZU58" s="124"/>
      <c r="WZV58"/>
      <c r="WZW58" s="124"/>
      <c r="WZX58"/>
      <c r="WZY58" s="124"/>
      <c r="WZZ58"/>
      <c r="XAA58" s="124"/>
      <c r="XAB58"/>
      <c r="XAC58" s="124"/>
      <c r="XAD58"/>
      <c r="XAE58" s="124"/>
      <c r="XAF58"/>
      <c r="XAG58" s="124"/>
      <c r="XAH58"/>
      <c r="XAI58" s="124"/>
      <c r="XAJ58"/>
      <c r="XAK58" s="124"/>
      <c r="XAL58"/>
      <c r="XAM58" s="124"/>
      <c r="XAN58"/>
      <c r="XAO58" s="124"/>
      <c r="XAP58"/>
      <c r="XAQ58" s="124"/>
      <c r="XAR58"/>
      <c r="XAS58" s="124"/>
      <c r="XAT58"/>
      <c r="XAU58" s="124"/>
      <c r="XAV58"/>
      <c r="XAW58" s="124"/>
      <c r="XAX58"/>
      <c r="XAY58" s="124"/>
      <c r="XAZ58"/>
      <c r="XBA58" s="124"/>
      <c r="XBB58"/>
      <c r="XBC58" s="124"/>
      <c r="XBD58"/>
      <c r="XBE58" s="124"/>
      <c r="XBF58"/>
      <c r="XBG58" s="124"/>
      <c r="XBH58"/>
      <c r="XBI58" s="124"/>
      <c r="XBJ58"/>
      <c r="XBK58" s="124"/>
      <c r="XBL58"/>
      <c r="XBM58" s="124"/>
      <c r="XBN58"/>
      <c r="XBO58" s="124"/>
      <c r="XBP58"/>
      <c r="XBQ58" s="124"/>
      <c r="XBR58"/>
      <c r="XBS58" s="124"/>
      <c r="XBT58"/>
      <c r="XBU58" s="124"/>
      <c r="XBV58"/>
      <c r="XBW58" s="124"/>
      <c r="XBX58"/>
      <c r="XBY58" s="124"/>
      <c r="XBZ58"/>
      <c r="XCA58" s="124"/>
      <c r="XCB58"/>
      <c r="XCC58" s="124"/>
      <c r="XCD58"/>
      <c r="XCE58" s="124"/>
      <c r="XCF58"/>
      <c r="XCG58" s="124"/>
      <c r="XCH58"/>
      <c r="XCI58" s="124"/>
      <c r="XCJ58"/>
      <c r="XCK58" s="124"/>
      <c r="XCL58"/>
      <c r="XCM58" s="124"/>
      <c r="XCN58"/>
      <c r="XCO58" s="124"/>
      <c r="XCP58"/>
      <c r="XCQ58" s="124"/>
      <c r="XCR58"/>
      <c r="XCS58" s="124"/>
      <c r="XCT58"/>
      <c r="XCU58" s="124"/>
      <c r="XCV58"/>
      <c r="XCW58" s="124"/>
      <c r="XCX58"/>
      <c r="XCY58" s="124"/>
      <c r="XCZ58"/>
      <c r="XDA58" s="124"/>
      <c r="XDB58"/>
      <c r="XDC58" s="124"/>
      <c r="XDD58"/>
      <c r="XDE58" s="124"/>
      <c r="XDF58"/>
      <c r="XDG58" s="124"/>
      <c r="XDH58"/>
      <c r="XDI58" s="124"/>
      <c r="XDJ58"/>
      <c r="XDK58" s="124"/>
      <c r="XDL58"/>
      <c r="XDM58" s="124"/>
      <c r="XDN58"/>
      <c r="XDO58" s="124"/>
      <c r="XDP58"/>
      <c r="XDQ58" s="124"/>
      <c r="XDR58"/>
      <c r="XDS58" s="124"/>
      <c r="XDT58"/>
      <c r="XDU58" s="124"/>
      <c r="XDV58"/>
      <c r="XDW58" s="124"/>
      <c r="XDX58"/>
      <c r="XDY58" s="124"/>
      <c r="XDZ58"/>
      <c r="XEA58" s="124"/>
      <c r="XEB58"/>
      <c r="XEC58" s="124"/>
      <c r="XED58"/>
      <c r="XEE58" s="124"/>
      <c r="XEF58"/>
      <c r="XEG58" s="124"/>
      <c r="XEH58"/>
      <c r="XEI58" s="124"/>
      <c r="XEJ58"/>
      <c r="XEK58" s="124"/>
      <c r="XEL58"/>
      <c r="XEM58" s="124"/>
      <c r="XEN58"/>
      <c r="XEO58" s="124"/>
      <c r="XEP58"/>
      <c r="XEQ58" s="124"/>
      <c r="XER58"/>
      <c r="XES58" s="124"/>
      <c r="XET58"/>
      <c r="XEU58" s="124"/>
      <c r="XEV58"/>
      <c r="XEW58" s="124"/>
      <c r="XEX58"/>
      <c r="XEY58" s="124"/>
      <c r="XEZ58"/>
      <c r="XFA58" s="124"/>
      <c r="XFB58"/>
      <c r="XFC58" s="124"/>
      <c r="XFD58"/>
    </row>
    <row r="59" spans="1:16384" x14ac:dyDescent="0.4">
      <c r="A59" t="s">
        <v>682</v>
      </c>
      <c r="B59" s="55" t="str">
        <f>'Results Summary'!B10</f>
        <v>GTAP (LUC), ICF/USDA (farming)</v>
      </c>
    </row>
    <row r="60" spans="1:16384" x14ac:dyDescent="0.4">
      <c r="A60" s="124" t="s">
        <v>624</v>
      </c>
      <c r="B60" s="157" t="str">
        <f>VLOOKUP($C$6, $A$53:B$54,COLUMN(B53),FALSE)</f>
        <v>2022 BAU Scenario: conventional till</v>
      </c>
      <c r="C60" s="157">
        <f>VLOOKUP($C$6, $A$49:B$50,COLUMN(B49),FALSE)</f>
        <v>7.4327809140000003</v>
      </c>
      <c r="D60" t="s">
        <v>599</v>
      </c>
      <c r="E60" s="11"/>
    </row>
    <row r="61" spans="1:16384" x14ac:dyDescent="0.4">
      <c r="A61" s="124" t="s">
        <v>625</v>
      </c>
      <c r="B61" s="157" t="str">
        <f>VLOOKUP($C$6, $A$53:C$54,COLUMN(C53),FALSE)</f>
        <v>Conventional Till—ICF: 2022 BAU Scenario</v>
      </c>
      <c r="C61" s="157" t="str">
        <f>IF(C6=C7, "not available in GTAP paper", VLOOKUP($C$6, $A$49:C$50,COLUMN(C49),FALSE))</f>
        <v>not available in GTAP paper</v>
      </c>
      <c r="D61" t="s">
        <v>599</v>
      </c>
    </row>
    <row r="62" spans="1:16384" x14ac:dyDescent="0.4">
      <c r="A62" s="124" t="s">
        <v>626</v>
      </c>
      <c r="B62" s="157" t="str">
        <f>VLOOKUP($C$6, $A$53:D$54,COLUMN(D53),FALSE)</f>
        <v>ICF: 2022 BAU Scenario</v>
      </c>
      <c r="C62" s="157">
        <f>VLOOKUP($C$6, $A$49:D$50,COLUMN(D49),FALSE)</f>
        <v>-3.823493778</v>
      </c>
      <c r="D62" t="s">
        <v>599</v>
      </c>
    </row>
    <row r="63" spans="1:16384" x14ac:dyDescent="0.4">
      <c r="A63" s="124" t="s">
        <v>628</v>
      </c>
      <c r="B63" s="157" t="str">
        <f>VLOOKUP($C$6, $A$53:E$54,COLUMN(E53),FALSE)</f>
        <v>ICF: 2022 BAU Scenario</v>
      </c>
      <c r="C63" s="157">
        <f>VLOOKUP($C$6, $A$49:E$50,COLUMN(E49),FALSE)</f>
        <v>-2.3344732709999998</v>
      </c>
      <c r="D63" t="s">
        <v>599</v>
      </c>
    </row>
    <row r="64" spans="1:16384" x14ac:dyDescent="0.4">
      <c r="A64" s="124" t="s">
        <v>627</v>
      </c>
      <c r="B64" s="157" t="str">
        <f>VLOOKUP($C$6, $A$53:F$54,COLUMN(F53),FALSE)</f>
        <v>ICF: 2022 BAU Scenario</v>
      </c>
      <c r="C64" s="157" t="str">
        <f>IF(C6=C7, "not available in GTAP paper", VLOOKUP($C$6, $A$49:F$50,COLUMN(F49),FALSE))</f>
        <v>not available in GTAP paper</v>
      </c>
      <c r="D64" t="s">
        <v>599</v>
      </c>
    </row>
    <row r="65" spans="1:10" x14ac:dyDescent="0.4">
      <c r="A65" s="124" t="s">
        <v>629</v>
      </c>
      <c r="B65" s="157" t="str">
        <f>VLOOKUP($C$6, $A$53:G$54,COLUMN(G53),FALSE)</f>
        <v>ICF: 2022 BAU Scenario</v>
      </c>
      <c r="C65" s="157">
        <f>VLOOKUP($C$6, $A$49:G$50,COLUMN(G49),FALSE)</f>
        <v>2.1013102890000002</v>
      </c>
      <c r="D65" t="s">
        <v>599</v>
      </c>
    </row>
    <row r="66" spans="1:10" x14ac:dyDescent="0.4">
      <c r="A66" s="124" t="s">
        <v>630</v>
      </c>
      <c r="B66" s="157" t="str">
        <f>VLOOKUP($C$6, $A$53:H$54,COLUMN(H53),FALSE)</f>
        <v>ICF: 2022 BAU Scenario</v>
      </c>
      <c r="C66" s="157">
        <f>VLOOKUP($C$6, $A$49:H$50,COLUMN(H49),FALSE)</f>
        <v>1.4027691600000001</v>
      </c>
      <c r="D66" t="s">
        <v>599</v>
      </c>
    </row>
    <row r="67" spans="1:10" x14ac:dyDescent="0.4">
      <c r="A67" s="124" t="s">
        <v>631</v>
      </c>
      <c r="B67" s="157" t="str">
        <f>VLOOKUP($C$6, $A$53:I$54,COLUMN(I53),FALSE)</f>
        <v>ICF: 2022 BAU Scenario</v>
      </c>
      <c r="C67" s="157">
        <f>VLOOKUP($C$6, $A$49:I$50,COLUMN(I49),FALSE)</f>
        <v>3.6907993979999998</v>
      </c>
      <c r="D67" t="s">
        <v>599</v>
      </c>
    </row>
    <row r="68" spans="1:10" x14ac:dyDescent="0.4">
      <c r="A68" s="124" t="s">
        <v>815</v>
      </c>
      <c r="C68" s="157">
        <f>IF('Results Summary'!B9=1, C61+C64, '1.Corn cultiv. + other Conseq. '!C30)</f>
        <v>8.6999999999999993</v>
      </c>
      <c r="D68" t="s">
        <v>599</v>
      </c>
      <c r="J68" t="s">
        <v>816</v>
      </c>
    </row>
    <row r="69" spans="1:10" x14ac:dyDescent="0.4">
      <c r="A69" s="124"/>
    </row>
    <row r="70" spans="1:10" x14ac:dyDescent="0.4">
      <c r="A70" s="124"/>
    </row>
    <row r="71" spans="1:10" x14ac:dyDescent="0.4">
      <c r="A71" s="124"/>
    </row>
    <row r="72" spans="1:10" x14ac:dyDescent="0.4">
      <c r="A72" s="124" t="s">
        <v>682</v>
      </c>
      <c r="B72" t="s">
        <v>648</v>
      </c>
    </row>
    <row r="73" spans="1:10" x14ac:dyDescent="0.4">
      <c r="A73" s="124" t="s">
        <v>624</v>
      </c>
      <c r="B73" t="s">
        <v>632</v>
      </c>
      <c r="C73">
        <v>7.4327809140000003</v>
      </c>
      <c r="D73" t="s">
        <v>599</v>
      </c>
    </row>
    <row r="74" spans="1:10" x14ac:dyDescent="0.4">
      <c r="A74" s="124" t="s">
        <v>625</v>
      </c>
      <c r="B74" t="s">
        <v>597</v>
      </c>
      <c r="C74">
        <v>-1.931651046</v>
      </c>
      <c r="D74" t="s">
        <v>599</v>
      </c>
    </row>
    <row r="75" spans="1:10" x14ac:dyDescent="0.4">
      <c r="A75" s="124" t="s">
        <v>626</v>
      </c>
      <c r="B75" t="s">
        <v>681</v>
      </c>
      <c r="C75">
        <v>-3.823493778</v>
      </c>
      <c r="D75" t="s">
        <v>599</v>
      </c>
    </row>
    <row r="76" spans="1:10" x14ac:dyDescent="0.4">
      <c r="A76" t="s">
        <v>628</v>
      </c>
      <c r="B76" t="s">
        <v>681</v>
      </c>
      <c r="C76">
        <v>-2.3344732709999998</v>
      </c>
      <c r="D76" t="s">
        <v>599</v>
      </c>
    </row>
    <row r="77" spans="1:10" x14ac:dyDescent="0.4">
      <c r="A77" t="s">
        <v>627</v>
      </c>
      <c r="B77" t="s">
        <v>681</v>
      </c>
      <c r="C77">
        <v>8.6080739939999997</v>
      </c>
      <c r="D77" t="s">
        <v>599</v>
      </c>
    </row>
    <row r="78" spans="1:10" x14ac:dyDescent="0.4">
      <c r="A78" t="s">
        <v>629</v>
      </c>
      <c r="B78" t="s">
        <v>681</v>
      </c>
      <c r="C78">
        <v>2.1013102890000002</v>
      </c>
      <c r="D78" t="s">
        <v>599</v>
      </c>
    </row>
    <row r="79" spans="1:10" x14ac:dyDescent="0.4">
      <c r="A79" t="s">
        <v>630</v>
      </c>
      <c r="B79" t="s">
        <v>681</v>
      </c>
      <c r="C79">
        <v>1.4027691600000001</v>
      </c>
      <c r="D79" t="s">
        <v>599</v>
      </c>
    </row>
    <row r="80" spans="1:10" x14ac:dyDescent="0.4">
      <c r="A80" t="s">
        <v>631</v>
      </c>
      <c r="B80" t="s">
        <v>681</v>
      </c>
      <c r="C80">
        <v>3.6907993979999998</v>
      </c>
      <c r="D80" t="s">
        <v>599</v>
      </c>
    </row>
    <row r="92" spans="5:5" x14ac:dyDescent="0.4">
      <c r="E92" t="s">
        <v>537</v>
      </c>
    </row>
    <row r="102" spans="5:5" x14ac:dyDescent="0.4">
      <c r="E102" t="s">
        <v>528</v>
      </c>
    </row>
    <row r="103" spans="5:5" x14ac:dyDescent="0.4">
      <c r="E103" t="s">
        <v>529</v>
      </c>
    </row>
    <row r="104" spans="5:5" x14ac:dyDescent="0.4">
      <c r="E104" t="s">
        <v>530</v>
      </c>
    </row>
    <row r="105" spans="5:5" x14ac:dyDescent="0.4">
      <c r="E105" t="s">
        <v>531</v>
      </c>
    </row>
    <row r="106" spans="5:5" x14ac:dyDescent="0.4">
      <c r="E106" t="s">
        <v>532</v>
      </c>
    </row>
    <row r="107" spans="5:5" x14ac:dyDescent="0.4">
      <c r="E107" t="s">
        <v>533</v>
      </c>
    </row>
    <row r="108" spans="5:5" x14ac:dyDescent="0.4">
      <c r="E108" t="s">
        <v>534</v>
      </c>
    </row>
    <row r="109" spans="5:5" x14ac:dyDescent="0.4">
      <c r="E109" t="s">
        <v>535</v>
      </c>
    </row>
    <row r="110" spans="5:5" x14ac:dyDescent="0.4">
      <c r="E110" t="s">
        <v>536</v>
      </c>
    </row>
  </sheetData>
  <hyperlinks>
    <hyperlink ref="K30" r:id="rId1"/>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N32"/>
  <sheetViews>
    <sheetView zoomScale="85" zoomScaleNormal="85" workbookViewId="0">
      <selection activeCell="C22" sqref="C22"/>
    </sheetView>
  </sheetViews>
  <sheetFormatPr defaultRowHeight="14.6" x14ac:dyDescent="0.4"/>
  <cols>
    <col min="1" max="1" width="26.84375" bestFit="1" customWidth="1"/>
    <col min="2" max="2" width="45.84375" bestFit="1" customWidth="1"/>
    <col min="3" max="3" width="12" bestFit="1" customWidth="1"/>
    <col min="4" max="4" width="19.4609375" bestFit="1" customWidth="1"/>
  </cols>
  <sheetData>
    <row r="1" spans="1:14" ht="17.600000000000001" x14ac:dyDescent="0.4">
      <c r="A1" s="101" t="s">
        <v>485</v>
      </c>
      <c r="B1" s="102"/>
    </row>
    <row r="2" spans="1:14" x14ac:dyDescent="0.4">
      <c r="A2" s="103" t="s">
        <v>96</v>
      </c>
      <c r="B2" s="103" t="str">
        <f ca="1">CONCATENATE("Excel Sheet """, MID(CELL("filename",A1),FIND("]",CELL("filename",A1))+1,256),"""")</f>
        <v>Excel Sheet "2. Corn Transport"</v>
      </c>
    </row>
    <row r="4" spans="1:14" s="3" customFormat="1" ht="15.9" x14ac:dyDescent="0.45">
      <c r="A4" s="127" t="s">
        <v>0</v>
      </c>
      <c r="B4" s="1"/>
      <c r="C4" s="2"/>
      <c r="D4" s="2"/>
      <c r="E4" s="2"/>
      <c r="F4" s="2"/>
      <c r="G4" s="2"/>
      <c r="H4" s="2"/>
      <c r="I4" s="2"/>
      <c r="J4" s="2"/>
      <c r="K4" s="2"/>
      <c r="L4" s="2"/>
    </row>
    <row r="5" spans="1:14" s="7" customFormat="1" x14ac:dyDescent="0.4">
      <c r="A5" s="5" t="s">
        <v>1</v>
      </c>
      <c r="B5" s="5" t="s">
        <v>2</v>
      </c>
      <c r="C5" s="6" t="s">
        <v>3</v>
      </c>
      <c r="D5" s="5" t="s">
        <v>4</v>
      </c>
      <c r="E5" s="5" t="s">
        <v>5</v>
      </c>
      <c r="F5" s="5" t="s">
        <v>6</v>
      </c>
      <c r="G5" s="5" t="s">
        <v>7</v>
      </c>
      <c r="H5" s="5" t="s">
        <v>8</v>
      </c>
      <c r="I5" s="5" t="s">
        <v>9</v>
      </c>
      <c r="J5" s="5" t="s">
        <v>10</v>
      </c>
      <c r="K5" s="7" t="s">
        <v>11</v>
      </c>
      <c r="L5" s="7" t="s">
        <v>12</v>
      </c>
      <c r="M5" s="7" t="s">
        <v>13</v>
      </c>
      <c r="N5" s="7" t="s">
        <v>14</v>
      </c>
    </row>
    <row r="6" spans="1:14" x14ac:dyDescent="0.4">
      <c r="A6" s="124" t="s">
        <v>169</v>
      </c>
      <c r="B6" t="s">
        <v>170</v>
      </c>
      <c r="C6">
        <v>1</v>
      </c>
      <c r="D6" t="s">
        <v>106</v>
      </c>
    </row>
    <row r="7" spans="1:14" x14ac:dyDescent="0.4">
      <c r="A7" s="124"/>
      <c r="B7" t="s">
        <v>171</v>
      </c>
      <c r="C7">
        <f>GWP!C47</f>
        <v>30</v>
      </c>
      <c r="D7" t="s">
        <v>106</v>
      </c>
      <c r="J7" t="str">
        <f ca="1">GWP!$B$2</f>
        <v>Excel Sheet "GWP"</v>
      </c>
    </row>
    <row r="8" spans="1:14" x14ac:dyDescent="0.4">
      <c r="A8" s="124"/>
      <c r="B8" t="s">
        <v>172</v>
      </c>
      <c r="C8">
        <f>GWP!C53</f>
        <v>265</v>
      </c>
      <c r="D8" t="s">
        <v>106</v>
      </c>
      <c r="J8" t="str">
        <f ca="1">GWP!$B$2</f>
        <v>Excel Sheet "GWP"</v>
      </c>
    </row>
    <row r="9" spans="1:14" x14ac:dyDescent="0.4">
      <c r="A9" s="124"/>
    </row>
    <row r="10" spans="1:14" x14ac:dyDescent="0.4">
      <c r="A10" s="124" t="s">
        <v>173</v>
      </c>
      <c r="B10" t="s">
        <v>174</v>
      </c>
      <c r="C10" s="64">
        <v>50</v>
      </c>
      <c r="D10" t="s">
        <v>175</v>
      </c>
      <c r="E10">
        <f>2*I10/3</f>
        <v>33.333333333333336</v>
      </c>
      <c r="H10">
        <v>0</v>
      </c>
      <c r="I10">
        <v>50</v>
      </c>
      <c r="J10" s="12" t="s">
        <v>503</v>
      </c>
    </row>
    <row r="11" spans="1:14" x14ac:dyDescent="0.4">
      <c r="A11" s="124"/>
    </row>
    <row r="12" spans="1:14" x14ac:dyDescent="0.4">
      <c r="A12" s="124" t="s">
        <v>176</v>
      </c>
      <c r="B12" t="str">
        <f>Transport!B6</f>
        <v>Truck fuel efficiency</v>
      </c>
      <c r="C12">
        <f>Transport!C6</f>
        <v>6.4999999999999997E-3</v>
      </c>
      <c r="D12" t="str">
        <f>Transport!D6</f>
        <v>gal/ton-mile</v>
      </c>
      <c r="J12" t="str">
        <f ca="1">Transport!$B$2</f>
        <v>Excel Sheet "Transport"</v>
      </c>
    </row>
    <row r="13" spans="1:14" x14ac:dyDescent="0.4">
      <c r="A13" s="124"/>
    </row>
    <row r="14" spans="1:14" x14ac:dyDescent="0.4">
      <c r="A14" s="124" t="s">
        <v>178</v>
      </c>
      <c r="B14" t="str">
        <f>"LHV of "&amp;'Fuel Properties'!B30</f>
        <v>LHV of Low Sulfur Diesel/Jet Fuel</v>
      </c>
      <c r="C14">
        <f>'Fuel Properties'!C30</f>
        <v>129488</v>
      </c>
      <c r="D14" t="str">
        <f>'Fuel Properties'!D30</f>
        <v>Btu/gal</v>
      </c>
      <c r="J14" t="str">
        <f ca="1">'Fuel Properties'!$B$2</f>
        <v>Excel Sheet "Fuel Properties"</v>
      </c>
    </row>
    <row r="15" spans="1:14" x14ac:dyDescent="0.4">
      <c r="A15" s="124"/>
      <c r="B15" t="str">
        <f>'Fuel Properties'!B57</f>
        <v>Diesel GHG emissions, wtw</v>
      </c>
      <c r="C15">
        <f>'Fuel Properties'!C57</f>
        <v>90.436546801724219</v>
      </c>
      <c r="D15" t="str">
        <f>'Fuel Properties'!D57</f>
        <v>kg CO2eq/MMBtu LHV</v>
      </c>
      <c r="J15" t="str">
        <f ca="1">'Fuel Properties'!$B$2</f>
        <v>Excel Sheet "Fuel Properties"</v>
      </c>
    </row>
    <row r="16" spans="1:14" x14ac:dyDescent="0.4">
      <c r="A16" s="124"/>
    </row>
    <row r="17" spans="1:12" x14ac:dyDescent="0.4">
      <c r="A17" s="124" t="s">
        <v>183</v>
      </c>
      <c r="B17" t="s">
        <v>184</v>
      </c>
      <c r="C17">
        <v>1000000</v>
      </c>
      <c r="D17" t="s">
        <v>185</v>
      </c>
    </row>
    <row r="18" spans="1:12" x14ac:dyDescent="0.4">
      <c r="A18" s="124"/>
      <c r="B18" t="s">
        <v>54</v>
      </c>
      <c r="C18">
        <v>907</v>
      </c>
      <c r="D18" t="s">
        <v>47</v>
      </c>
    </row>
    <row r="19" spans="1:12" x14ac:dyDescent="0.4">
      <c r="A19" s="124"/>
    </row>
    <row r="20" spans="1:12" s="3" customFormat="1" ht="15.9" x14ac:dyDescent="0.45">
      <c r="A20" s="127" t="s">
        <v>15</v>
      </c>
      <c r="B20" s="1"/>
      <c r="C20" s="2"/>
      <c r="D20" s="2"/>
      <c r="E20" s="2"/>
      <c r="F20" s="2"/>
      <c r="G20" s="2"/>
      <c r="H20" s="2"/>
      <c r="I20" s="2"/>
      <c r="J20" s="2"/>
      <c r="K20" s="2"/>
      <c r="L20" s="2"/>
    </row>
    <row r="21" spans="1:12" s="7" customFormat="1" x14ac:dyDescent="0.4">
      <c r="A21" s="5" t="s">
        <v>1</v>
      </c>
      <c r="B21" s="5" t="s">
        <v>2</v>
      </c>
      <c r="C21" s="6" t="s">
        <v>3</v>
      </c>
      <c r="D21" s="5" t="s">
        <v>4</v>
      </c>
      <c r="E21" s="5"/>
      <c r="F21" s="5"/>
      <c r="G21" s="5"/>
      <c r="H21" s="5"/>
      <c r="I21" s="5"/>
      <c r="J21" s="5" t="s">
        <v>11</v>
      </c>
    </row>
    <row r="22" spans="1:12" x14ac:dyDescent="0.4">
      <c r="A22" s="124" t="s">
        <v>186</v>
      </c>
      <c r="B22" s="4" t="s">
        <v>187</v>
      </c>
      <c r="C22" s="37">
        <f>C12*C10</f>
        <v>0.32500000000000001</v>
      </c>
      <c r="D22" s="4" t="s">
        <v>271</v>
      </c>
    </row>
    <row r="23" spans="1:12" x14ac:dyDescent="0.4">
      <c r="A23" s="124"/>
      <c r="B23" s="4"/>
      <c r="C23" s="37">
        <f>C22/C18</f>
        <v>3.5832414553472992E-4</v>
      </c>
      <c r="D23" s="4" t="s">
        <v>270</v>
      </c>
    </row>
    <row r="24" spans="1:12" x14ac:dyDescent="0.4">
      <c r="A24" s="124"/>
      <c r="C24" s="37"/>
    </row>
    <row r="25" spans="1:12" x14ac:dyDescent="0.4">
      <c r="A25" s="124" t="s">
        <v>188</v>
      </c>
      <c r="B25" t="s">
        <v>188</v>
      </c>
      <c r="C25" s="37">
        <f>C14*C15/C17</f>
        <v>11.710447572261666</v>
      </c>
      <c r="D25" s="4" t="s">
        <v>189</v>
      </c>
    </row>
    <row r="26" spans="1:12" x14ac:dyDescent="0.4">
      <c r="A26" s="124"/>
      <c r="B26" s="4" t="s">
        <v>490</v>
      </c>
      <c r="C26" s="115">
        <f>C25*C23*1000</f>
        <v>4.1961361201599141</v>
      </c>
      <c r="D26" s="4" t="s">
        <v>341</v>
      </c>
    </row>
    <row r="27" spans="1:12" x14ac:dyDescent="0.4">
      <c r="A27" s="124"/>
      <c r="C27" s="37"/>
      <c r="D27" s="4"/>
    </row>
    <row r="28" spans="1:12" x14ac:dyDescent="0.4">
      <c r="A28" s="124"/>
      <c r="B28" s="4"/>
      <c r="C28" s="37"/>
      <c r="D28" s="4"/>
    </row>
    <row r="29" spans="1:12" x14ac:dyDescent="0.4">
      <c r="A29" s="36"/>
      <c r="B29" s="4"/>
      <c r="C29" s="37"/>
      <c r="D29" s="4"/>
    </row>
    <row r="30" spans="1:12" x14ac:dyDescent="0.4">
      <c r="A30" s="36"/>
      <c r="B30" s="4"/>
      <c r="C30" s="37"/>
      <c r="D30" s="4"/>
    </row>
    <row r="31" spans="1:12" x14ac:dyDescent="0.4">
      <c r="A31" s="36"/>
      <c r="B31" s="4"/>
      <c r="C31" s="37"/>
      <c r="D31" s="4"/>
    </row>
    <row r="32" spans="1:12" x14ac:dyDescent="0.4">
      <c r="A32" s="36"/>
      <c r="B32" s="4"/>
      <c r="C32" s="35"/>
      <c r="D32" s="38"/>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K375"/>
  <sheetViews>
    <sheetView zoomScale="50" zoomScaleNormal="93" workbookViewId="0">
      <selection activeCell="B100" sqref="B100"/>
    </sheetView>
  </sheetViews>
  <sheetFormatPr defaultRowHeight="14.6" x14ac:dyDescent="0.4"/>
  <cols>
    <col min="1" max="1" width="33" bestFit="1" customWidth="1"/>
    <col min="2" max="2" width="37" customWidth="1"/>
    <col min="3" max="3" width="13.53515625" customWidth="1"/>
    <col min="4" max="4" width="29.84375" customWidth="1"/>
    <col min="6" max="6" width="26.3828125" customWidth="1"/>
    <col min="10" max="10" width="8.61328125" bestFit="1" customWidth="1"/>
  </cols>
  <sheetData>
    <row r="1" spans="1:5" s="230" customFormat="1" ht="26.15" x14ac:dyDescent="0.7">
      <c r="A1" s="232" t="s">
        <v>1002</v>
      </c>
    </row>
    <row r="4" spans="1:5" x14ac:dyDescent="0.4">
      <c r="A4" t="s">
        <v>484</v>
      </c>
      <c r="B4" t="s">
        <v>913</v>
      </c>
      <c r="C4" t="s">
        <v>667</v>
      </c>
      <c r="E4" t="s">
        <v>1001</v>
      </c>
    </row>
    <row r="5" spans="1:5" x14ac:dyDescent="0.4">
      <c r="A5" t="s">
        <v>819</v>
      </c>
      <c r="B5">
        <v>25.5</v>
      </c>
      <c r="C5" t="s">
        <v>820</v>
      </c>
      <c r="E5" s="229" t="s">
        <v>914</v>
      </c>
    </row>
    <row r="6" spans="1:5" x14ac:dyDescent="0.4">
      <c r="A6" t="s">
        <v>821</v>
      </c>
      <c r="B6">
        <v>27.4</v>
      </c>
      <c r="C6" t="s">
        <v>820</v>
      </c>
      <c r="E6" s="229" t="s">
        <v>915</v>
      </c>
    </row>
    <row r="7" spans="1:5" x14ac:dyDescent="0.4">
      <c r="A7" t="s">
        <v>822</v>
      </c>
      <c r="B7">
        <v>29.5</v>
      </c>
      <c r="C7" t="s">
        <v>820</v>
      </c>
      <c r="E7" s="229" t="s">
        <v>916</v>
      </c>
    </row>
    <row r="8" spans="1:5" x14ac:dyDescent="0.4">
      <c r="A8" t="s">
        <v>823</v>
      </c>
      <c r="B8">
        <v>27.3</v>
      </c>
      <c r="C8" t="s">
        <v>820</v>
      </c>
      <c r="E8" s="229" t="s">
        <v>917</v>
      </c>
    </row>
    <row r="9" spans="1:5" x14ac:dyDescent="0.4">
      <c r="A9" t="s">
        <v>824</v>
      </c>
      <c r="B9">
        <v>27.2</v>
      </c>
      <c r="C9" t="s">
        <v>820</v>
      </c>
      <c r="E9" s="229" t="s">
        <v>918</v>
      </c>
    </row>
    <row r="10" spans="1:5" x14ac:dyDescent="0.4">
      <c r="A10" t="s">
        <v>825</v>
      </c>
      <c r="B10">
        <v>28.9</v>
      </c>
      <c r="C10" t="s">
        <v>820</v>
      </c>
      <c r="E10" s="229" t="s">
        <v>919</v>
      </c>
    </row>
    <row r="11" spans="1:5" x14ac:dyDescent="0.4">
      <c r="A11" t="s">
        <v>826</v>
      </c>
      <c r="B11">
        <v>25.9</v>
      </c>
      <c r="C11" t="s">
        <v>820</v>
      </c>
      <c r="E11" s="229" t="s">
        <v>920</v>
      </c>
    </row>
    <row r="12" spans="1:5" x14ac:dyDescent="0.4">
      <c r="A12" t="s">
        <v>827</v>
      </c>
      <c r="B12">
        <v>25.2</v>
      </c>
      <c r="C12" t="s">
        <v>820</v>
      </c>
      <c r="E12" s="229" t="s">
        <v>921</v>
      </c>
    </row>
    <row r="13" spans="1:5" x14ac:dyDescent="0.4">
      <c r="A13" t="s">
        <v>828</v>
      </c>
      <c r="B13">
        <v>25.1</v>
      </c>
      <c r="C13" t="s">
        <v>820</v>
      </c>
      <c r="E13" s="229" t="s">
        <v>922</v>
      </c>
    </row>
    <row r="14" spans="1:5" x14ac:dyDescent="0.4">
      <c r="A14" t="s">
        <v>829</v>
      </c>
      <c r="B14">
        <v>29.3</v>
      </c>
      <c r="C14" t="s">
        <v>820</v>
      </c>
      <c r="E14" s="229" t="s">
        <v>923</v>
      </c>
    </row>
    <row r="15" spans="1:5" x14ac:dyDescent="0.4">
      <c r="A15" t="s">
        <v>830</v>
      </c>
      <c r="B15">
        <v>29.6</v>
      </c>
      <c r="C15" t="s">
        <v>820</v>
      </c>
      <c r="E15" s="229" t="s">
        <v>924</v>
      </c>
    </row>
    <row r="16" spans="1:5" x14ac:dyDescent="0.4">
      <c r="A16" t="s">
        <v>831</v>
      </c>
      <c r="B16">
        <v>33.6</v>
      </c>
      <c r="C16" t="s">
        <v>820</v>
      </c>
      <c r="E16" s="229" t="s">
        <v>925</v>
      </c>
    </row>
    <row r="17" spans="1:5" x14ac:dyDescent="0.4">
      <c r="A17" t="s">
        <v>832</v>
      </c>
      <c r="B17">
        <v>30.4</v>
      </c>
      <c r="C17" t="s">
        <v>820</v>
      </c>
      <c r="E17" s="229" t="s">
        <v>926</v>
      </c>
    </row>
    <row r="18" spans="1:5" x14ac:dyDescent="0.4">
      <c r="A18" t="s">
        <v>833</v>
      </c>
      <c r="B18">
        <v>30.6</v>
      </c>
      <c r="C18" t="s">
        <v>820</v>
      </c>
      <c r="E18" s="229" t="s">
        <v>927</v>
      </c>
    </row>
    <row r="19" spans="1:5" x14ac:dyDescent="0.4">
      <c r="A19" t="s">
        <v>834</v>
      </c>
      <c r="B19">
        <v>29.6</v>
      </c>
      <c r="C19" t="s">
        <v>820</v>
      </c>
      <c r="E19" s="229" t="s">
        <v>928</v>
      </c>
    </row>
    <row r="20" spans="1:5" x14ac:dyDescent="0.4">
      <c r="A20" t="s">
        <v>835</v>
      </c>
      <c r="B20">
        <v>29.6</v>
      </c>
      <c r="C20" t="s">
        <v>820</v>
      </c>
      <c r="E20" s="229" t="s">
        <v>929</v>
      </c>
    </row>
    <row r="21" spans="1:5" x14ac:dyDescent="0.4">
      <c r="A21" t="s">
        <v>836</v>
      </c>
      <c r="B21">
        <v>31.4</v>
      </c>
      <c r="C21" t="s">
        <v>820</v>
      </c>
      <c r="E21" s="229" t="s">
        <v>930</v>
      </c>
    </row>
    <row r="22" spans="1:5" x14ac:dyDescent="0.4">
      <c r="A22" t="s">
        <v>837</v>
      </c>
      <c r="B22">
        <v>31.5</v>
      </c>
      <c r="C22" t="s">
        <v>820</v>
      </c>
      <c r="E22" s="229" t="s">
        <v>931</v>
      </c>
    </row>
    <row r="23" spans="1:5" x14ac:dyDescent="0.4">
      <c r="A23" t="s">
        <v>838</v>
      </c>
      <c r="B23">
        <v>28.3</v>
      </c>
      <c r="C23" t="s">
        <v>820</v>
      </c>
      <c r="E23" s="229" t="s">
        <v>932</v>
      </c>
    </row>
    <row r="24" spans="1:5" x14ac:dyDescent="0.4">
      <c r="A24" t="s">
        <v>839</v>
      </c>
      <c r="B24">
        <v>31.8</v>
      </c>
      <c r="C24" t="s">
        <v>820</v>
      </c>
      <c r="E24" s="229" t="s">
        <v>933</v>
      </c>
    </row>
    <row r="25" spans="1:5" x14ac:dyDescent="0.4">
      <c r="A25" t="s">
        <v>840</v>
      </c>
      <c r="B25">
        <v>26.8</v>
      </c>
      <c r="C25" t="s">
        <v>820</v>
      </c>
      <c r="E25" s="229" t="s">
        <v>934</v>
      </c>
    </row>
    <row r="26" spans="1:5" x14ac:dyDescent="0.4">
      <c r="A26" t="s">
        <v>841</v>
      </c>
      <c r="B26">
        <v>31.4</v>
      </c>
      <c r="C26" t="s">
        <v>820</v>
      </c>
      <c r="E26" s="229" t="s">
        <v>935</v>
      </c>
    </row>
    <row r="27" spans="1:5" x14ac:dyDescent="0.4">
      <c r="A27" t="s">
        <v>842</v>
      </c>
      <c r="B27">
        <v>29.2</v>
      </c>
      <c r="C27" t="s">
        <v>820</v>
      </c>
      <c r="E27" s="229" t="s">
        <v>936</v>
      </c>
    </row>
    <row r="28" spans="1:5" x14ac:dyDescent="0.4">
      <c r="A28" t="s">
        <v>843</v>
      </c>
      <c r="B28">
        <v>31.2</v>
      </c>
      <c r="C28" t="s">
        <v>820</v>
      </c>
      <c r="E28" s="229" t="s">
        <v>937</v>
      </c>
    </row>
    <row r="29" spans="1:5" x14ac:dyDescent="0.4">
      <c r="A29" t="s">
        <v>844</v>
      </c>
      <c r="B29">
        <v>31.5</v>
      </c>
      <c r="C29" t="s">
        <v>820</v>
      </c>
      <c r="E29" s="229" t="s">
        <v>938</v>
      </c>
    </row>
    <row r="30" spans="1:5" x14ac:dyDescent="0.4">
      <c r="A30" t="s">
        <v>845</v>
      </c>
      <c r="B30">
        <v>31.2</v>
      </c>
      <c r="C30" t="s">
        <v>820</v>
      </c>
      <c r="E30" s="229" t="s">
        <v>939</v>
      </c>
    </row>
    <row r="31" spans="1:5" x14ac:dyDescent="0.4">
      <c r="A31" t="s">
        <v>846</v>
      </c>
      <c r="B31">
        <v>31.5</v>
      </c>
      <c r="C31" t="s">
        <v>820</v>
      </c>
      <c r="E31" s="229" t="s">
        <v>940</v>
      </c>
    </row>
    <row r="32" spans="1:5" x14ac:dyDescent="0.4">
      <c r="A32" t="s">
        <v>847</v>
      </c>
      <c r="B32">
        <v>31.2</v>
      </c>
      <c r="C32" t="s">
        <v>820</v>
      </c>
      <c r="E32" s="229" t="s">
        <v>941</v>
      </c>
    </row>
    <row r="33" spans="1:5" x14ac:dyDescent="0.4">
      <c r="A33" t="s">
        <v>848</v>
      </c>
      <c r="B33">
        <v>31.2</v>
      </c>
      <c r="C33" t="s">
        <v>820</v>
      </c>
      <c r="E33" s="229" t="s">
        <v>942</v>
      </c>
    </row>
    <row r="34" spans="1:5" x14ac:dyDescent="0.4">
      <c r="A34" t="s">
        <v>849</v>
      </c>
      <c r="B34">
        <v>29.8</v>
      </c>
      <c r="C34" t="s">
        <v>820</v>
      </c>
      <c r="E34" s="229" t="s">
        <v>943</v>
      </c>
    </row>
    <row r="35" spans="1:5" x14ac:dyDescent="0.4">
      <c r="A35" t="s">
        <v>850</v>
      </c>
      <c r="B35">
        <v>29.8</v>
      </c>
      <c r="C35" t="s">
        <v>820</v>
      </c>
      <c r="E35" s="229" t="s">
        <v>944</v>
      </c>
    </row>
    <row r="36" spans="1:5" x14ac:dyDescent="0.4">
      <c r="A36" t="s">
        <v>851</v>
      </c>
      <c r="B36">
        <v>21.1</v>
      </c>
      <c r="C36" t="s">
        <v>820</v>
      </c>
      <c r="E36" s="229" t="s">
        <v>945</v>
      </c>
    </row>
    <row r="37" spans="1:5" x14ac:dyDescent="0.4">
      <c r="A37" t="s">
        <v>852</v>
      </c>
      <c r="B37">
        <v>26.5</v>
      </c>
      <c r="C37" t="s">
        <v>820</v>
      </c>
      <c r="E37" s="229" t="s">
        <v>946</v>
      </c>
    </row>
    <row r="38" spans="1:5" x14ac:dyDescent="0.4">
      <c r="A38" t="s">
        <v>853</v>
      </c>
      <c r="B38">
        <v>28.4</v>
      </c>
      <c r="C38" t="s">
        <v>820</v>
      </c>
      <c r="E38" s="229" t="s">
        <v>947</v>
      </c>
    </row>
    <row r="39" spans="1:5" x14ac:dyDescent="0.4">
      <c r="A39" t="s">
        <v>854</v>
      </c>
      <c r="B39">
        <v>29</v>
      </c>
      <c r="C39" t="s">
        <v>820</v>
      </c>
      <c r="E39" s="229" t="s">
        <v>948</v>
      </c>
    </row>
    <row r="40" spans="1:5" x14ac:dyDescent="0.4">
      <c r="A40" t="s">
        <v>855</v>
      </c>
      <c r="B40">
        <v>28.2</v>
      </c>
      <c r="C40" t="s">
        <v>820</v>
      </c>
      <c r="E40" s="229" t="s">
        <v>949</v>
      </c>
    </row>
    <row r="41" spans="1:5" x14ac:dyDescent="0.4">
      <c r="A41" t="s">
        <v>856</v>
      </c>
      <c r="B41">
        <v>29.2</v>
      </c>
      <c r="C41" t="s">
        <v>820</v>
      </c>
      <c r="E41" s="229" t="s">
        <v>950</v>
      </c>
    </row>
    <row r="42" spans="1:5" x14ac:dyDescent="0.4">
      <c r="A42" t="s">
        <v>857</v>
      </c>
      <c r="B42">
        <v>25</v>
      </c>
      <c r="C42" t="s">
        <v>820</v>
      </c>
      <c r="E42" s="229" t="s">
        <v>951</v>
      </c>
    </row>
    <row r="43" spans="1:5" x14ac:dyDescent="0.4">
      <c r="A43" t="s">
        <v>858</v>
      </c>
      <c r="B43">
        <v>26</v>
      </c>
      <c r="C43" t="s">
        <v>820</v>
      </c>
      <c r="E43" s="229" t="s">
        <v>952</v>
      </c>
    </row>
    <row r="44" spans="1:5" x14ac:dyDescent="0.4">
      <c r="A44" t="s">
        <v>859</v>
      </c>
      <c r="B44">
        <v>28.2</v>
      </c>
      <c r="C44" t="s">
        <v>820</v>
      </c>
      <c r="E44" s="229" t="s">
        <v>953</v>
      </c>
    </row>
    <row r="45" spans="1:5" x14ac:dyDescent="0.4">
      <c r="A45" t="s">
        <v>860</v>
      </c>
      <c r="B45">
        <v>29.9</v>
      </c>
      <c r="C45" t="s">
        <v>820</v>
      </c>
      <c r="E45" s="229" t="s">
        <v>954</v>
      </c>
    </row>
    <row r="46" spans="1:5" x14ac:dyDescent="0.4">
      <c r="A46" t="s">
        <v>861</v>
      </c>
      <c r="B46">
        <v>24.4</v>
      </c>
      <c r="C46" t="s">
        <v>820</v>
      </c>
      <c r="E46" s="229" t="s">
        <v>955</v>
      </c>
    </row>
    <row r="47" spans="1:5" x14ac:dyDescent="0.4">
      <c r="A47" t="s">
        <v>862</v>
      </c>
      <c r="B47">
        <v>24.5</v>
      </c>
      <c r="C47" t="s">
        <v>820</v>
      </c>
      <c r="E47" s="229" t="s">
        <v>956</v>
      </c>
    </row>
    <row r="48" spans="1:5" x14ac:dyDescent="0.4">
      <c r="A48" t="s">
        <v>863</v>
      </c>
      <c r="B48">
        <v>28</v>
      </c>
      <c r="C48" t="s">
        <v>820</v>
      </c>
      <c r="E48" s="229" t="s">
        <v>957</v>
      </c>
    </row>
    <row r="49" spans="1:5" x14ac:dyDescent="0.4">
      <c r="A49" t="s">
        <v>864</v>
      </c>
      <c r="B49">
        <v>29</v>
      </c>
      <c r="C49" t="s">
        <v>820</v>
      </c>
      <c r="E49" s="229" t="s">
        <v>958</v>
      </c>
    </row>
    <row r="50" spans="1:5" x14ac:dyDescent="0.4">
      <c r="A50" t="s">
        <v>865</v>
      </c>
      <c r="B50">
        <v>30.5</v>
      </c>
      <c r="C50" t="s">
        <v>820</v>
      </c>
      <c r="E50" s="229" t="s">
        <v>959</v>
      </c>
    </row>
    <row r="51" spans="1:5" x14ac:dyDescent="0.4">
      <c r="A51" t="s">
        <v>866</v>
      </c>
      <c r="B51">
        <v>26.6</v>
      </c>
      <c r="C51" t="s">
        <v>820</v>
      </c>
      <c r="E51" s="229" t="s">
        <v>960</v>
      </c>
    </row>
    <row r="52" spans="1:5" x14ac:dyDescent="0.4">
      <c r="A52" t="s">
        <v>867</v>
      </c>
      <c r="B52">
        <v>22.3</v>
      </c>
      <c r="C52" t="s">
        <v>820</v>
      </c>
      <c r="E52" s="229" t="s">
        <v>961</v>
      </c>
    </row>
    <row r="53" spans="1:5" x14ac:dyDescent="0.4">
      <c r="A53" t="s">
        <v>868</v>
      </c>
      <c r="B53">
        <v>28</v>
      </c>
      <c r="C53" t="s">
        <v>820</v>
      </c>
      <c r="E53" s="229" t="s">
        <v>962</v>
      </c>
    </row>
    <row r="54" spans="1:5" x14ac:dyDescent="0.4">
      <c r="A54" t="s">
        <v>869</v>
      </c>
      <c r="B54">
        <v>22.5</v>
      </c>
      <c r="C54" t="s">
        <v>820</v>
      </c>
      <c r="E54" s="229" t="s">
        <v>963</v>
      </c>
    </row>
    <row r="55" spans="1:5" x14ac:dyDescent="0.4">
      <c r="A55" t="s">
        <v>870</v>
      </c>
      <c r="B55">
        <v>27.5</v>
      </c>
      <c r="C55" t="s">
        <v>820</v>
      </c>
      <c r="E55" s="229" t="s">
        <v>964</v>
      </c>
    </row>
    <row r="56" spans="1:5" x14ac:dyDescent="0.4">
      <c r="A56" t="s">
        <v>871</v>
      </c>
      <c r="B56">
        <v>29.6</v>
      </c>
      <c r="C56" t="s">
        <v>820</v>
      </c>
      <c r="E56" s="229" t="s">
        <v>965</v>
      </c>
    </row>
    <row r="57" spans="1:5" x14ac:dyDescent="0.4">
      <c r="A57" t="s">
        <v>872</v>
      </c>
      <c r="B57">
        <v>28</v>
      </c>
      <c r="C57" t="s">
        <v>820</v>
      </c>
      <c r="E57" s="229" t="s">
        <v>966</v>
      </c>
    </row>
    <row r="58" spans="1:5" x14ac:dyDescent="0.4">
      <c r="A58" t="s">
        <v>873</v>
      </c>
      <c r="B58">
        <v>29.1</v>
      </c>
      <c r="C58" t="s">
        <v>820</v>
      </c>
      <c r="E58" s="229" t="s">
        <v>967</v>
      </c>
    </row>
    <row r="59" spans="1:5" x14ac:dyDescent="0.4">
      <c r="A59" t="s">
        <v>874</v>
      </c>
      <c r="B59">
        <v>27</v>
      </c>
      <c r="C59" t="s">
        <v>820</v>
      </c>
      <c r="E59" s="229" t="s">
        <v>968</v>
      </c>
    </row>
    <row r="60" spans="1:5" x14ac:dyDescent="0.4">
      <c r="A60" t="s">
        <v>875</v>
      </c>
      <c r="B60">
        <v>21.1</v>
      </c>
      <c r="C60" t="s">
        <v>820</v>
      </c>
      <c r="E60" s="229" t="s">
        <v>969</v>
      </c>
    </row>
    <row r="61" spans="1:5" x14ac:dyDescent="0.4">
      <c r="A61" t="s">
        <v>876</v>
      </c>
      <c r="B61">
        <v>29.6</v>
      </c>
      <c r="C61" t="s">
        <v>820</v>
      </c>
      <c r="E61" s="229" t="s">
        <v>970</v>
      </c>
    </row>
    <row r="62" spans="1:5" x14ac:dyDescent="0.4">
      <c r="A62" t="s">
        <v>877</v>
      </c>
      <c r="B62">
        <v>27.7</v>
      </c>
      <c r="C62" t="s">
        <v>820</v>
      </c>
      <c r="E62" s="229" t="s">
        <v>971</v>
      </c>
    </row>
    <row r="63" spans="1:5" x14ac:dyDescent="0.4">
      <c r="A63" t="s">
        <v>878</v>
      </c>
      <c r="B63">
        <v>30</v>
      </c>
      <c r="C63" t="s">
        <v>820</v>
      </c>
      <c r="E63" s="229" t="s">
        <v>972</v>
      </c>
    </row>
    <row r="64" spans="1:5" x14ac:dyDescent="0.4">
      <c r="A64" t="s">
        <v>879</v>
      </c>
      <c r="B64">
        <v>28.8</v>
      </c>
      <c r="C64" t="s">
        <v>820</v>
      </c>
      <c r="E64" s="229" t="s">
        <v>973</v>
      </c>
    </row>
    <row r="65" spans="1:5" x14ac:dyDescent="0.4">
      <c r="A65" t="s">
        <v>880</v>
      </c>
      <c r="B65">
        <v>26.4</v>
      </c>
      <c r="C65" t="s">
        <v>820</v>
      </c>
      <c r="E65" s="229" t="s">
        <v>974</v>
      </c>
    </row>
    <row r="66" spans="1:5" x14ac:dyDescent="0.4">
      <c r="A66" t="s">
        <v>881</v>
      </c>
      <c r="B66">
        <v>28.4</v>
      </c>
      <c r="C66" t="s">
        <v>820</v>
      </c>
      <c r="E66" s="229" t="s">
        <v>975</v>
      </c>
    </row>
    <row r="67" spans="1:5" x14ac:dyDescent="0.4">
      <c r="A67" t="s">
        <v>882</v>
      </c>
      <c r="B67">
        <v>28.8</v>
      </c>
      <c r="C67" t="s">
        <v>820</v>
      </c>
      <c r="E67" s="229" t="s">
        <v>976</v>
      </c>
    </row>
    <row r="68" spans="1:5" x14ac:dyDescent="0.4">
      <c r="A68" t="s">
        <v>883</v>
      </c>
      <c r="B68">
        <v>30.4</v>
      </c>
      <c r="C68" t="s">
        <v>820</v>
      </c>
      <c r="E68" s="229" t="s">
        <v>977</v>
      </c>
    </row>
    <row r="69" spans="1:5" x14ac:dyDescent="0.4">
      <c r="A69" t="s">
        <v>884</v>
      </c>
      <c r="B69">
        <v>26.5</v>
      </c>
      <c r="C69" t="s">
        <v>820</v>
      </c>
      <c r="E69" s="229" t="s">
        <v>978</v>
      </c>
    </row>
    <row r="70" spans="1:5" x14ac:dyDescent="0.4">
      <c r="A70" t="s">
        <v>885</v>
      </c>
      <c r="B70">
        <v>30.5</v>
      </c>
      <c r="C70" t="s">
        <v>820</v>
      </c>
      <c r="E70" s="229" t="s">
        <v>979</v>
      </c>
    </row>
    <row r="71" spans="1:5" x14ac:dyDescent="0.4">
      <c r="A71" t="s">
        <v>886</v>
      </c>
      <c r="B71">
        <v>30.1</v>
      </c>
      <c r="C71" t="s">
        <v>820</v>
      </c>
      <c r="E71" s="229" t="s">
        <v>980</v>
      </c>
    </row>
    <row r="72" spans="1:5" x14ac:dyDescent="0.4">
      <c r="A72" t="s">
        <v>887</v>
      </c>
      <c r="B72">
        <v>29.1</v>
      </c>
      <c r="C72" t="s">
        <v>820</v>
      </c>
      <c r="E72" s="229" t="s">
        <v>981</v>
      </c>
    </row>
    <row r="73" spans="1:5" x14ac:dyDescent="0.4">
      <c r="A73" t="s">
        <v>888</v>
      </c>
      <c r="B73">
        <v>28.4</v>
      </c>
      <c r="C73" t="s">
        <v>820</v>
      </c>
      <c r="E73" s="229" t="s">
        <v>982</v>
      </c>
    </row>
    <row r="74" spans="1:5" x14ac:dyDescent="0.4">
      <c r="A74" t="s">
        <v>889</v>
      </c>
      <c r="B74">
        <v>26.6</v>
      </c>
      <c r="C74" t="s">
        <v>820</v>
      </c>
      <c r="E74" s="229" t="s">
        <v>983</v>
      </c>
    </row>
    <row r="75" spans="1:5" x14ac:dyDescent="0.4">
      <c r="A75" t="s">
        <v>890</v>
      </c>
      <c r="B75">
        <v>30</v>
      </c>
      <c r="C75" t="s">
        <v>820</v>
      </c>
      <c r="E75" s="229" t="s">
        <v>984</v>
      </c>
    </row>
    <row r="76" spans="1:5" x14ac:dyDescent="0.4">
      <c r="A76" t="s">
        <v>891</v>
      </c>
      <c r="B76">
        <v>27.8</v>
      </c>
      <c r="C76" t="s">
        <v>820</v>
      </c>
      <c r="E76" s="229" t="s">
        <v>985</v>
      </c>
    </row>
    <row r="77" spans="1:5" x14ac:dyDescent="0.4">
      <c r="A77" t="s">
        <v>892</v>
      </c>
      <c r="B77">
        <v>27.3</v>
      </c>
      <c r="C77" t="s">
        <v>820</v>
      </c>
      <c r="E77" s="229" t="s">
        <v>986</v>
      </c>
    </row>
    <row r="78" spans="1:5" x14ac:dyDescent="0.4">
      <c r="A78" t="s">
        <v>893</v>
      </c>
      <c r="B78">
        <v>26.2</v>
      </c>
      <c r="C78" t="s">
        <v>820</v>
      </c>
      <c r="E78" s="229" t="s">
        <v>987</v>
      </c>
    </row>
    <row r="79" spans="1:5" x14ac:dyDescent="0.4">
      <c r="A79" t="s">
        <v>894</v>
      </c>
      <c r="B79">
        <v>28.3</v>
      </c>
      <c r="C79" t="s">
        <v>820</v>
      </c>
      <c r="E79" s="229" t="s">
        <v>988</v>
      </c>
    </row>
    <row r="80" spans="1:5" x14ac:dyDescent="0.4">
      <c r="A80" t="s">
        <v>895</v>
      </c>
      <c r="B80">
        <v>29.2</v>
      </c>
      <c r="C80" t="s">
        <v>820</v>
      </c>
      <c r="E80" s="229" t="s">
        <v>989</v>
      </c>
    </row>
    <row r="81" spans="1:5" x14ac:dyDescent="0.4">
      <c r="A81" t="s">
        <v>896</v>
      </c>
      <c r="B81">
        <v>23.9</v>
      </c>
      <c r="C81" t="s">
        <v>820</v>
      </c>
      <c r="E81" s="229" t="s">
        <v>990</v>
      </c>
    </row>
    <row r="82" spans="1:5" x14ac:dyDescent="0.4">
      <c r="A82" t="s">
        <v>897</v>
      </c>
      <c r="B82">
        <v>26.5</v>
      </c>
      <c r="C82" t="s">
        <v>820</v>
      </c>
      <c r="E82" s="229" t="s">
        <v>991</v>
      </c>
    </row>
    <row r="83" spans="1:5" x14ac:dyDescent="0.4">
      <c r="A83" t="s">
        <v>898</v>
      </c>
      <c r="B83">
        <v>28</v>
      </c>
      <c r="C83" t="s">
        <v>820</v>
      </c>
      <c r="E83" s="229" t="s">
        <v>992</v>
      </c>
    </row>
    <row r="84" spans="1:5" x14ac:dyDescent="0.4">
      <c r="A84" t="s">
        <v>899</v>
      </c>
      <c r="B84">
        <v>29.4</v>
      </c>
      <c r="C84" t="s">
        <v>820</v>
      </c>
      <c r="E84" s="229" t="s">
        <v>993</v>
      </c>
    </row>
    <row r="85" spans="1:5" x14ac:dyDescent="0.4">
      <c r="A85" t="s">
        <v>900</v>
      </c>
      <c r="B85">
        <v>28.8</v>
      </c>
      <c r="C85" t="s">
        <v>820</v>
      </c>
      <c r="E85" s="229" t="s">
        <v>994</v>
      </c>
    </row>
    <row r="86" spans="1:5" x14ac:dyDescent="0.4">
      <c r="A86" t="s">
        <v>901</v>
      </c>
      <c r="B86">
        <v>27.5</v>
      </c>
      <c r="C86" t="s">
        <v>820</v>
      </c>
      <c r="E86" s="229" t="s">
        <v>995</v>
      </c>
    </row>
    <row r="87" spans="1:5" x14ac:dyDescent="0.4">
      <c r="A87" t="s">
        <v>902</v>
      </c>
      <c r="B87">
        <v>29</v>
      </c>
      <c r="C87" t="s">
        <v>820</v>
      </c>
      <c r="E87" s="229" t="s">
        <v>996</v>
      </c>
    </row>
    <row r="88" spans="1:5" x14ac:dyDescent="0.4">
      <c r="A88" t="s">
        <v>903</v>
      </c>
      <c r="B88">
        <v>26</v>
      </c>
      <c r="C88" t="s">
        <v>820</v>
      </c>
      <c r="E88" s="229" t="s">
        <v>997</v>
      </c>
    </row>
    <row r="89" spans="1:5" x14ac:dyDescent="0.4">
      <c r="A89" t="s">
        <v>904</v>
      </c>
      <c r="B89">
        <v>27</v>
      </c>
      <c r="C89" t="s">
        <v>820</v>
      </c>
      <c r="E89" s="229" t="s">
        <v>998</v>
      </c>
    </row>
    <row r="90" spans="1:5" x14ac:dyDescent="0.4">
      <c r="A90" t="s">
        <v>905</v>
      </c>
      <c r="B90">
        <v>28.7</v>
      </c>
      <c r="C90" t="s">
        <v>820</v>
      </c>
      <c r="E90" s="229" t="s">
        <v>999</v>
      </c>
    </row>
    <row r="91" spans="1:5" x14ac:dyDescent="0.4">
      <c r="A91" t="s">
        <v>906</v>
      </c>
      <c r="B91">
        <v>27.6</v>
      </c>
      <c r="C91" t="s">
        <v>820</v>
      </c>
      <c r="E91" s="229" t="s">
        <v>1000</v>
      </c>
    </row>
    <row r="92" spans="1:5" x14ac:dyDescent="0.4">
      <c r="E92" s="229"/>
    </row>
    <row r="93" spans="1:5" x14ac:dyDescent="0.4">
      <c r="A93" t="s">
        <v>1004</v>
      </c>
      <c r="B93">
        <f>'3b. Biorefinery (AECOM)'!C167</f>
        <v>2.1450990034013295</v>
      </c>
      <c r="C93" t="s">
        <v>910</v>
      </c>
      <c r="D93" t="str">
        <f ca="1">'3b. Biorefinery (AECOM)'!B2</f>
        <v>Excel Sheet "3b. Biorefinery (AECOM)"</v>
      </c>
    </row>
    <row r="94" spans="1:5" x14ac:dyDescent="0.4">
      <c r="E94" s="229"/>
    </row>
    <row r="95" spans="1:5" x14ac:dyDescent="0.4">
      <c r="A95" t="s">
        <v>907</v>
      </c>
      <c r="B95" t="s">
        <v>908</v>
      </c>
      <c r="C95">
        <v>1055</v>
      </c>
      <c r="E95" s="229"/>
    </row>
    <row r="96" spans="1:5" x14ac:dyDescent="0.4">
      <c r="B96" t="s">
        <v>909</v>
      </c>
      <c r="C96">
        <v>1000</v>
      </c>
      <c r="E96" s="229"/>
    </row>
    <row r="97" spans="1:5" x14ac:dyDescent="0.4">
      <c r="E97" s="229"/>
    </row>
    <row r="98" spans="1:5" s="230" customFormat="1" ht="26.15" x14ac:dyDescent="0.7">
      <c r="A98" s="232" t="s">
        <v>1003</v>
      </c>
      <c r="E98" s="231"/>
    </row>
    <row r="99" spans="1:5" x14ac:dyDescent="0.4">
      <c r="A99" t="s">
        <v>484</v>
      </c>
      <c r="B99" t="s">
        <v>913</v>
      </c>
      <c r="C99" t="s">
        <v>667</v>
      </c>
      <c r="E99" s="229"/>
    </row>
    <row r="100" spans="1:5" x14ac:dyDescent="0.4">
      <c r="A100" t="s">
        <v>819</v>
      </c>
      <c r="B100">
        <f t="shared" ref="B100:B131" si="0">B5*$C$96/$C$95</f>
        <v>24.170616113744074</v>
      </c>
      <c r="C100" t="s">
        <v>910</v>
      </c>
      <c r="E100" s="229"/>
    </row>
    <row r="101" spans="1:5" x14ac:dyDescent="0.4">
      <c r="A101" t="s">
        <v>821</v>
      </c>
      <c r="B101">
        <f t="shared" si="0"/>
        <v>25.971563981042653</v>
      </c>
      <c r="C101" t="s">
        <v>910</v>
      </c>
      <c r="E101" s="229"/>
    </row>
    <row r="102" spans="1:5" x14ac:dyDescent="0.4">
      <c r="A102" t="s">
        <v>822</v>
      </c>
      <c r="B102">
        <f t="shared" si="0"/>
        <v>27.962085308056871</v>
      </c>
      <c r="C102" t="s">
        <v>910</v>
      </c>
      <c r="E102" s="229"/>
    </row>
    <row r="103" spans="1:5" x14ac:dyDescent="0.4">
      <c r="A103" t="s">
        <v>823</v>
      </c>
      <c r="B103">
        <f t="shared" si="0"/>
        <v>25.876777251184834</v>
      </c>
      <c r="C103" t="s">
        <v>910</v>
      </c>
      <c r="E103" s="229"/>
    </row>
    <row r="104" spans="1:5" x14ac:dyDescent="0.4">
      <c r="A104" t="s">
        <v>824</v>
      </c>
      <c r="B104">
        <f t="shared" si="0"/>
        <v>25.781990521327014</v>
      </c>
      <c r="C104" t="s">
        <v>910</v>
      </c>
      <c r="E104" s="229"/>
    </row>
    <row r="105" spans="1:5" x14ac:dyDescent="0.4">
      <c r="A105" t="s">
        <v>825</v>
      </c>
      <c r="B105">
        <f t="shared" si="0"/>
        <v>27.393364928909953</v>
      </c>
      <c r="C105" t="s">
        <v>910</v>
      </c>
      <c r="E105" s="229"/>
    </row>
    <row r="106" spans="1:5" x14ac:dyDescent="0.4">
      <c r="A106" t="s">
        <v>826</v>
      </c>
      <c r="B106">
        <f t="shared" si="0"/>
        <v>24.549763033175356</v>
      </c>
      <c r="C106" t="s">
        <v>910</v>
      </c>
      <c r="E106" s="229"/>
    </row>
    <row r="107" spans="1:5" x14ac:dyDescent="0.4">
      <c r="A107" t="s">
        <v>827</v>
      </c>
      <c r="B107">
        <f t="shared" si="0"/>
        <v>23.886255924170616</v>
      </c>
      <c r="C107" t="s">
        <v>910</v>
      </c>
      <c r="E107" s="229"/>
    </row>
    <row r="108" spans="1:5" x14ac:dyDescent="0.4">
      <c r="A108" t="s">
        <v>828</v>
      </c>
      <c r="B108">
        <f t="shared" si="0"/>
        <v>23.791469194312796</v>
      </c>
      <c r="C108" t="s">
        <v>910</v>
      </c>
      <c r="E108" s="229"/>
    </row>
    <row r="109" spans="1:5" x14ac:dyDescent="0.4">
      <c r="A109" t="s">
        <v>829</v>
      </c>
      <c r="B109">
        <f t="shared" si="0"/>
        <v>27.772511848341232</v>
      </c>
      <c r="C109" t="s">
        <v>910</v>
      </c>
      <c r="E109" s="229"/>
    </row>
    <row r="110" spans="1:5" x14ac:dyDescent="0.4">
      <c r="A110" t="s">
        <v>830</v>
      </c>
      <c r="B110">
        <f t="shared" si="0"/>
        <v>28.05687203791469</v>
      </c>
      <c r="C110" t="s">
        <v>910</v>
      </c>
      <c r="E110" s="229"/>
    </row>
    <row r="111" spans="1:5" x14ac:dyDescent="0.4">
      <c r="A111" t="s">
        <v>831</v>
      </c>
      <c r="B111">
        <f t="shared" si="0"/>
        <v>31.848341232227487</v>
      </c>
      <c r="C111" t="s">
        <v>910</v>
      </c>
      <c r="E111" s="229"/>
    </row>
    <row r="112" spans="1:5" x14ac:dyDescent="0.4">
      <c r="A112" t="s">
        <v>832</v>
      </c>
      <c r="B112">
        <f t="shared" si="0"/>
        <v>28.81516587677725</v>
      </c>
      <c r="C112" t="s">
        <v>910</v>
      </c>
      <c r="E112" s="229"/>
    </row>
    <row r="113" spans="1:5" x14ac:dyDescent="0.4">
      <c r="A113" t="s">
        <v>833</v>
      </c>
      <c r="B113">
        <f t="shared" si="0"/>
        <v>29.004739336492889</v>
      </c>
      <c r="C113" t="s">
        <v>910</v>
      </c>
      <c r="E113" s="229"/>
    </row>
    <row r="114" spans="1:5" x14ac:dyDescent="0.4">
      <c r="A114" t="s">
        <v>834</v>
      </c>
      <c r="B114">
        <f t="shared" si="0"/>
        <v>28.05687203791469</v>
      </c>
      <c r="C114" t="s">
        <v>910</v>
      </c>
      <c r="E114" s="229"/>
    </row>
    <row r="115" spans="1:5" x14ac:dyDescent="0.4">
      <c r="A115" t="s">
        <v>835</v>
      </c>
      <c r="B115">
        <f t="shared" si="0"/>
        <v>28.05687203791469</v>
      </c>
      <c r="C115" t="s">
        <v>910</v>
      </c>
      <c r="E115" s="229"/>
    </row>
    <row r="116" spans="1:5" x14ac:dyDescent="0.4">
      <c r="A116" t="s">
        <v>836</v>
      </c>
      <c r="B116">
        <f t="shared" si="0"/>
        <v>29.763033175355449</v>
      </c>
      <c r="C116" t="s">
        <v>910</v>
      </c>
      <c r="E116" s="229"/>
    </row>
    <row r="117" spans="1:5" x14ac:dyDescent="0.4">
      <c r="A117" t="s">
        <v>837</v>
      </c>
      <c r="B117">
        <f t="shared" si="0"/>
        <v>29.857819905213269</v>
      </c>
      <c r="C117" t="s">
        <v>910</v>
      </c>
      <c r="E117" s="229"/>
    </row>
    <row r="118" spans="1:5" x14ac:dyDescent="0.4">
      <c r="A118" t="s">
        <v>838</v>
      </c>
      <c r="B118">
        <f t="shared" si="0"/>
        <v>26.824644549763033</v>
      </c>
      <c r="C118" t="s">
        <v>910</v>
      </c>
      <c r="E118" s="229"/>
    </row>
    <row r="119" spans="1:5" x14ac:dyDescent="0.4">
      <c r="A119" t="s">
        <v>839</v>
      </c>
      <c r="B119">
        <f t="shared" si="0"/>
        <v>30.142180094786731</v>
      </c>
      <c r="C119" t="s">
        <v>910</v>
      </c>
      <c r="E119" s="229"/>
    </row>
    <row r="120" spans="1:5" x14ac:dyDescent="0.4">
      <c r="A120" t="s">
        <v>840</v>
      </c>
      <c r="B120">
        <f t="shared" si="0"/>
        <v>25.402843601895736</v>
      </c>
      <c r="C120" t="s">
        <v>910</v>
      </c>
      <c r="E120" s="229"/>
    </row>
    <row r="121" spans="1:5" x14ac:dyDescent="0.4">
      <c r="A121" t="s">
        <v>841</v>
      </c>
      <c r="B121">
        <f t="shared" si="0"/>
        <v>29.763033175355449</v>
      </c>
      <c r="C121" t="s">
        <v>910</v>
      </c>
      <c r="E121" s="229"/>
    </row>
    <row r="122" spans="1:5" x14ac:dyDescent="0.4">
      <c r="A122" t="s">
        <v>842</v>
      </c>
      <c r="B122">
        <f t="shared" si="0"/>
        <v>27.677725118483412</v>
      </c>
      <c r="C122" t="s">
        <v>910</v>
      </c>
      <c r="E122" s="229"/>
    </row>
    <row r="123" spans="1:5" x14ac:dyDescent="0.4">
      <c r="A123" t="s">
        <v>843</v>
      </c>
      <c r="B123">
        <f t="shared" si="0"/>
        <v>29.57345971563981</v>
      </c>
      <c r="C123" t="s">
        <v>910</v>
      </c>
      <c r="E123" s="229"/>
    </row>
    <row r="124" spans="1:5" x14ac:dyDescent="0.4">
      <c r="A124" t="s">
        <v>844</v>
      </c>
      <c r="B124">
        <f t="shared" si="0"/>
        <v>29.857819905213269</v>
      </c>
      <c r="C124" t="s">
        <v>910</v>
      </c>
      <c r="E124" s="229"/>
    </row>
    <row r="125" spans="1:5" x14ac:dyDescent="0.4">
      <c r="A125" t="s">
        <v>845</v>
      </c>
      <c r="B125">
        <f t="shared" si="0"/>
        <v>29.57345971563981</v>
      </c>
      <c r="C125" t="s">
        <v>910</v>
      </c>
      <c r="E125" s="229"/>
    </row>
    <row r="126" spans="1:5" x14ac:dyDescent="0.4">
      <c r="A126" t="s">
        <v>846</v>
      </c>
      <c r="B126">
        <f t="shared" si="0"/>
        <v>29.857819905213269</v>
      </c>
      <c r="C126" t="s">
        <v>910</v>
      </c>
      <c r="E126" s="229"/>
    </row>
    <row r="127" spans="1:5" x14ac:dyDescent="0.4">
      <c r="A127" t="s">
        <v>847</v>
      </c>
      <c r="B127">
        <f t="shared" si="0"/>
        <v>29.57345971563981</v>
      </c>
      <c r="C127" t="s">
        <v>910</v>
      </c>
      <c r="E127" s="229"/>
    </row>
    <row r="128" spans="1:5" x14ac:dyDescent="0.4">
      <c r="A128" t="s">
        <v>848</v>
      </c>
      <c r="B128">
        <f t="shared" si="0"/>
        <v>29.57345971563981</v>
      </c>
      <c r="C128" t="s">
        <v>910</v>
      </c>
      <c r="E128" s="229"/>
    </row>
    <row r="129" spans="1:5" x14ac:dyDescent="0.4">
      <c r="A129" t="s">
        <v>849</v>
      </c>
      <c r="B129">
        <f t="shared" si="0"/>
        <v>28.246445497630333</v>
      </c>
      <c r="C129" t="s">
        <v>910</v>
      </c>
      <c r="E129" s="229"/>
    </row>
    <row r="130" spans="1:5" x14ac:dyDescent="0.4">
      <c r="A130" t="s">
        <v>850</v>
      </c>
      <c r="B130">
        <f t="shared" si="0"/>
        <v>28.246445497630333</v>
      </c>
      <c r="C130" t="s">
        <v>910</v>
      </c>
      <c r="E130" s="229"/>
    </row>
    <row r="131" spans="1:5" x14ac:dyDescent="0.4">
      <c r="A131" t="s">
        <v>851</v>
      </c>
      <c r="B131">
        <f t="shared" si="0"/>
        <v>20</v>
      </c>
      <c r="C131" t="s">
        <v>910</v>
      </c>
      <c r="E131" s="229"/>
    </row>
    <row r="132" spans="1:5" x14ac:dyDescent="0.4">
      <c r="A132" t="s">
        <v>852</v>
      </c>
      <c r="B132">
        <f t="shared" ref="B132:B163" si="1">B37*$C$96/$C$95</f>
        <v>25.118483412322274</v>
      </c>
      <c r="C132" t="s">
        <v>910</v>
      </c>
      <c r="E132" s="229"/>
    </row>
    <row r="133" spans="1:5" x14ac:dyDescent="0.4">
      <c r="A133" t="s">
        <v>853</v>
      </c>
      <c r="B133">
        <f t="shared" si="1"/>
        <v>26.919431279620852</v>
      </c>
      <c r="C133" t="s">
        <v>910</v>
      </c>
      <c r="E133" s="229"/>
    </row>
    <row r="134" spans="1:5" x14ac:dyDescent="0.4">
      <c r="A134" t="s">
        <v>854</v>
      </c>
      <c r="B134">
        <f t="shared" si="1"/>
        <v>27.488151658767773</v>
      </c>
      <c r="C134" t="s">
        <v>910</v>
      </c>
      <c r="E134" s="229"/>
    </row>
    <row r="135" spans="1:5" x14ac:dyDescent="0.4">
      <c r="A135" t="s">
        <v>855</v>
      </c>
      <c r="B135">
        <f t="shared" si="1"/>
        <v>26.729857819905213</v>
      </c>
      <c r="C135" t="s">
        <v>910</v>
      </c>
      <c r="E135" s="229"/>
    </row>
    <row r="136" spans="1:5" x14ac:dyDescent="0.4">
      <c r="A136" t="s">
        <v>856</v>
      </c>
      <c r="B136">
        <f t="shared" si="1"/>
        <v>27.677725118483412</v>
      </c>
      <c r="C136" t="s">
        <v>910</v>
      </c>
      <c r="E136" s="229"/>
    </row>
    <row r="137" spans="1:5" x14ac:dyDescent="0.4">
      <c r="A137" t="s">
        <v>857</v>
      </c>
      <c r="B137">
        <f t="shared" si="1"/>
        <v>23.696682464454977</v>
      </c>
      <c r="C137" t="s">
        <v>910</v>
      </c>
      <c r="E137" s="229"/>
    </row>
    <row r="138" spans="1:5" x14ac:dyDescent="0.4">
      <c r="A138" t="s">
        <v>858</v>
      </c>
      <c r="B138">
        <f t="shared" si="1"/>
        <v>24.644549763033176</v>
      </c>
      <c r="C138" t="s">
        <v>910</v>
      </c>
      <c r="E138" s="229"/>
    </row>
    <row r="139" spans="1:5" x14ac:dyDescent="0.4">
      <c r="A139" t="s">
        <v>859</v>
      </c>
      <c r="B139">
        <f t="shared" si="1"/>
        <v>26.729857819905213</v>
      </c>
      <c r="C139" t="s">
        <v>910</v>
      </c>
      <c r="E139" s="229"/>
    </row>
    <row r="140" spans="1:5" x14ac:dyDescent="0.4">
      <c r="A140" t="s">
        <v>860</v>
      </c>
      <c r="B140">
        <f t="shared" si="1"/>
        <v>28.341232227488153</v>
      </c>
      <c r="C140" t="s">
        <v>910</v>
      </c>
      <c r="E140" s="229"/>
    </row>
    <row r="141" spans="1:5" x14ac:dyDescent="0.4">
      <c r="A141" t="s">
        <v>861</v>
      </c>
      <c r="B141">
        <f t="shared" si="1"/>
        <v>23.127962085308056</v>
      </c>
      <c r="C141" t="s">
        <v>910</v>
      </c>
      <c r="E141" s="229"/>
    </row>
    <row r="142" spans="1:5" x14ac:dyDescent="0.4">
      <c r="A142" t="s">
        <v>862</v>
      </c>
      <c r="B142">
        <f t="shared" si="1"/>
        <v>23.222748815165875</v>
      </c>
      <c r="C142" t="s">
        <v>910</v>
      </c>
      <c r="E142" s="229"/>
    </row>
    <row r="143" spans="1:5" x14ac:dyDescent="0.4">
      <c r="A143" t="s">
        <v>863</v>
      </c>
      <c r="B143">
        <f t="shared" si="1"/>
        <v>26.540284360189574</v>
      </c>
      <c r="C143" t="s">
        <v>910</v>
      </c>
      <c r="E143" s="229"/>
    </row>
    <row r="144" spans="1:5" x14ac:dyDescent="0.4">
      <c r="A144" t="s">
        <v>864</v>
      </c>
      <c r="B144">
        <f t="shared" si="1"/>
        <v>27.488151658767773</v>
      </c>
      <c r="C144" t="s">
        <v>910</v>
      </c>
      <c r="E144" s="229"/>
    </row>
    <row r="145" spans="1:5" x14ac:dyDescent="0.4">
      <c r="A145" t="s">
        <v>865</v>
      </c>
      <c r="B145">
        <f t="shared" si="1"/>
        <v>28.90995260663507</v>
      </c>
      <c r="C145" t="s">
        <v>910</v>
      </c>
      <c r="E145" s="229"/>
    </row>
    <row r="146" spans="1:5" x14ac:dyDescent="0.4">
      <c r="A146" t="s">
        <v>866</v>
      </c>
      <c r="B146">
        <f t="shared" si="1"/>
        <v>25.213270142180093</v>
      </c>
      <c r="C146" t="s">
        <v>910</v>
      </c>
      <c r="E146" s="229"/>
    </row>
    <row r="147" spans="1:5" x14ac:dyDescent="0.4">
      <c r="A147" t="s">
        <v>867</v>
      </c>
      <c r="B147">
        <f t="shared" si="1"/>
        <v>21.137440758293838</v>
      </c>
      <c r="C147" t="s">
        <v>910</v>
      </c>
      <c r="E147" s="229"/>
    </row>
    <row r="148" spans="1:5" x14ac:dyDescent="0.4">
      <c r="A148" t="s">
        <v>868</v>
      </c>
      <c r="B148">
        <f t="shared" si="1"/>
        <v>26.540284360189574</v>
      </c>
      <c r="C148" t="s">
        <v>910</v>
      </c>
      <c r="E148" s="229"/>
    </row>
    <row r="149" spans="1:5" x14ac:dyDescent="0.4">
      <c r="A149" t="s">
        <v>869</v>
      </c>
      <c r="B149">
        <f t="shared" si="1"/>
        <v>21.327014218009477</v>
      </c>
      <c r="C149" t="s">
        <v>910</v>
      </c>
      <c r="E149" s="229"/>
    </row>
    <row r="150" spans="1:5" x14ac:dyDescent="0.4">
      <c r="A150" t="s">
        <v>870</v>
      </c>
      <c r="B150">
        <f t="shared" si="1"/>
        <v>26.066350710900473</v>
      </c>
      <c r="C150" t="s">
        <v>910</v>
      </c>
      <c r="E150" s="229"/>
    </row>
    <row r="151" spans="1:5" x14ac:dyDescent="0.4">
      <c r="A151" t="s">
        <v>871</v>
      </c>
      <c r="B151">
        <f t="shared" si="1"/>
        <v>28.05687203791469</v>
      </c>
      <c r="C151" t="s">
        <v>910</v>
      </c>
      <c r="E151" s="229"/>
    </row>
    <row r="152" spans="1:5" x14ac:dyDescent="0.4">
      <c r="A152" t="s">
        <v>872</v>
      </c>
      <c r="B152">
        <f t="shared" si="1"/>
        <v>26.540284360189574</v>
      </c>
      <c r="C152" t="s">
        <v>910</v>
      </c>
      <c r="E152" s="229"/>
    </row>
    <row r="153" spans="1:5" x14ac:dyDescent="0.4">
      <c r="A153" t="s">
        <v>873</v>
      </c>
      <c r="B153">
        <f t="shared" si="1"/>
        <v>27.582938388625593</v>
      </c>
      <c r="C153" t="s">
        <v>910</v>
      </c>
      <c r="E153" s="229"/>
    </row>
    <row r="154" spans="1:5" x14ac:dyDescent="0.4">
      <c r="A154" t="s">
        <v>874</v>
      </c>
      <c r="B154">
        <f t="shared" si="1"/>
        <v>25.592417061611375</v>
      </c>
      <c r="C154" t="s">
        <v>910</v>
      </c>
      <c r="E154" s="229"/>
    </row>
    <row r="155" spans="1:5" x14ac:dyDescent="0.4">
      <c r="A155" t="s">
        <v>875</v>
      </c>
      <c r="B155">
        <f t="shared" si="1"/>
        <v>20</v>
      </c>
      <c r="C155" t="s">
        <v>910</v>
      </c>
      <c r="E155" s="229"/>
    </row>
    <row r="156" spans="1:5" x14ac:dyDescent="0.4">
      <c r="A156" t="s">
        <v>876</v>
      </c>
      <c r="B156">
        <f t="shared" si="1"/>
        <v>28.05687203791469</v>
      </c>
      <c r="C156" t="s">
        <v>910</v>
      </c>
      <c r="E156" s="229"/>
    </row>
    <row r="157" spans="1:5" x14ac:dyDescent="0.4">
      <c r="A157" t="s">
        <v>877</v>
      </c>
      <c r="B157">
        <f t="shared" si="1"/>
        <v>26.255924170616115</v>
      </c>
      <c r="C157" t="s">
        <v>910</v>
      </c>
      <c r="E157" s="229"/>
    </row>
    <row r="158" spans="1:5" x14ac:dyDescent="0.4">
      <c r="A158" t="s">
        <v>878</v>
      </c>
      <c r="B158">
        <f t="shared" si="1"/>
        <v>28.436018957345972</v>
      </c>
      <c r="C158" t="s">
        <v>910</v>
      </c>
      <c r="E158" s="229"/>
    </row>
    <row r="159" spans="1:5" x14ac:dyDescent="0.4">
      <c r="A159" t="s">
        <v>879</v>
      </c>
      <c r="B159">
        <f t="shared" si="1"/>
        <v>27.298578199052134</v>
      </c>
      <c r="C159" t="s">
        <v>910</v>
      </c>
      <c r="E159" s="229"/>
    </row>
    <row r="160" spans="1:5" x14ac:dyDescent="0.4">
      <c r="A160" t="s">
        <v>880</v>
      </c>
      <c r="B160">
        <f t="shared" si="1"/>
        <v>25.023696682464454</v>
      </c>
      <c r="C160" t="s">
        <v>910</v>
      </c>
      <c r="E160" s="229"/>
    </row>
    <row r="161" spans="1:5" x14ac:dyDescent="0.4">
      <c r="A161" t="s">
        <v>881</v>
      </c>
      <c r="B161">
        <f t="shared" si="1"/>
        <v>26.919431279620852</v>
      </c>
      <c r="C161" t="s">
        <v>910</v>
      </c>
      <c r="E161" s="229"/>
    </row>
    <row r="162" spans="1:5" x14ac:dyDescent="0.4">
      <c r="A162" t="s">
        <v>882</v>
      </c>
      <c r="B162">
        <f t="shared" si="1"/>
        <v>27.298578199052134</v>
      </c>
      <c r="C162" t="s">
        <v>910</v>
      </c>
      <c r="E162" s="229"/>
    </row>
    <row r="163" spans="1:5" x14ac:dyDescent="0.4">
      <c r="A163" t="s">
        <v>883</v>
      </c>
      <c r="B163">
        <f t="shared" si="1"/>
        <v>28.81516587677725</v>
      </c>
      <c r="C163" t="s">
        <v>910</v>
      </c>
      <c r="E163" s="229"/>
    </row>
    <row r="164" spans="1:5" x14ac:dyDescent="0.4">
      <c r="A164" t="s">
        <v>884</v>
      </c>
      <c r="B164">
        <f t="shared" ref="B164:B186" si="2">B69*$C$96/$C$95</f>
        <v>25.118483412322274</v>
      </c>
      <c r="C164" t="s">
        <v>910</v>
      </c>
      <c r="E164" s="229"/>
    </row>
    <row r="165" spans="1:5" x14ac:dyDescent="0.4">
      <c r="A165" t="s">
        <v>885</v>
      </c>
      <c r="B165">
        <f t="shared" si="2"/>
        <v>28.90995260663507</v>
      </c>
      <c r="C165" t="s">
        <v>910</v>
      </c>
      <c r="E165" s="229"/>
    </row>
    <row r="166" spans="1:5" x14ac:dyDescent="0.4">
      <c r="A166" t="s">
        <v>886</v>
      </c>
      <c r="B166">
        <f t="shared" si="2"/>
        <v>28.530805687203792</v>
      </c>
      <c r="C166" t="s">
        <v>910</v>
      </c>
      <c r="E166" s="229"/>
    </row>
    <row r="167" spans="1:5" x14ac:dyDescent="0.4">
      <c r="A167" t="s">
        <v>887</v>
      </c>
      <c r="B167">
        <f t="shared" si="2"/>
        <v>27.582938388625593</v>
      </c>
      <c r="C167" t="s">
        <v>910</v>
      </c>
      <c r="E167" s="229"/>
    </row>
    <row r="168" spans="1:5" x14ac:dyDescent="0.4">
      <c r="A168" t="s">
        <v>888</v>
      </c>
      <c r="B168">
        <f t="shared" si="2"/>
        <v>26.919431279620852</v>
      </c>
      <c r="C168" t="s">
        <v>910</v>
      </c>
      <c r="E168" s="229"/>
    </row>
    <row r="169" spans="1:5" x14ac:dyDescent="0.4">
      <c r="A169" t="s">
        <v>889</v>
      </c>
      <c r="B169">
        <f t="shared" si="2"/>
        <v>25.213270142180093</v>
      </c>
      <c r="C169" t="s">
        <v>910</v>
      </c>
      <c r="E169" s="229"/>
    </row>
    <row r="170" spans="1:5" x14ac:dyDescent="0.4">
      <c r="A170" t="s">
        <v>890</v>
      </c>
      <c r="B170">
        <f t="shared" si="2"/>
        <v>28.436018957345972</v>
      </c>
      <c r="C170" t="s">
        <v>910</v>
      </c>
      <c r="E170" s="229"/>
    </row>
    <row r="171" spans="1:5" x14ac:dyDescent="0.4">
      <c r="A171" t="s">
        <v>891</v>
      </c>
      <c r="B171">
        <f t="shared" si="2"/>
        <v>26.350710900473935</v>
      </c>
      <c r="C171" t="s">
        <v>910</v>
      </c>
      <c r="E171" s="229"/>
    </row>
    <row r="172" spans="1:5" x14ac:dyDescent="0.4">
      <c r="A172" t="s">
        <v>892</v>
      </c>
      <c r="B172">
        <f t="shared" si="2"/>
        <v>25.876777251184834</v>
      </c>
      <c r="C172" t="s">
        <v>910</v>
      </c>
      <c r="E172" s="229"/>
    </row>
    <row r="173" spans="1:5" x14ac:dyDescent="0.4">
      <c r="A173" t="s">
        <v>893</v>
      </c>
      <c r="B173">
        <f t="shared" si="2"/>
        <v>24.834123222748815</v>
      </c>
      <c r="C173" t="s">
        <v>910</v>
      </c>
      <c r="E173" s="229"/>
    </row>
    <row r="174" spans="1:5" x14ac:dyDescent="0.4">
      <c r="A174" t="s">
        <v>894</v>
      </c>
      <c r="B174">
        <f t="shared" si="2"/>
        <v>26.824644549763033</v>
      </c>
      <c r="C174" t="s">
        <v>910</v>
      </c>
      <c r="E174" s="229"/>
    </row>
    <row r="175" spans="1:5" x14ac:dyDescent="0.4">
      <c r="A175" t="s">
        <v>895</v>
      </c>
      <c r="B175">
        <f t="shared" si="2"/>
        <v>27.677725118483412</v>
      </c>
      <c r="C175" t="s">
        <v>910</v>
      </c>
      <c r="E175" s="229"/>
    </row>
    <row r="176" spans="1:5" x14ac:dyDescent="0.4">
      <c r="A176" t="s">
        <v>896</v>
      </c>
      <c r="B176">
        <f t="shared" si="2"/>
        <v>22.654028436018958</v>
      </c>
      <c r="C176" t="s">
        <v>910</v>
      </c>
      <c r="E176" s="229"/>
    </row>
    <row r="177" spans="1:11" x14ac:dyDescent="0.4">
      <c r="A177" t="s">
        <v>897</v>
      </c>
      <c r="B177">
        <f t="shared" si="2"/>
        <v>25.118483412322274</v>
      </c>
      <c r="C177" t="s">
        <v>910</v>
      </c>
      <c r="E177" s="229"/>
    </row>
    <row r="178" spans="1:11" x14ac:dyDescent="0.4">
      <c r="A178" t="s">
        <v>898</v>
      </c>
      <c r="B178">
        <f t="shared" si="2"/>
        <v>26.540284360189574</v>
      </c>
      <c r="C178" t="s">
        <v>910</v>
      </c>
      <c r="E178" s="229"/>
    </row>
    <row r="179" spans="1:11" x14ac:dyDescent="0.4">
      <c r="A179" t="s">
        <v>899</v>
      </c>
      <c r="B179">
        <f t="shared" si="2"/>
        <v>27.867298578199051</v>
      </c>
      <c r="C179" t="s">
        <v>910</v>
      </c>
      <c r="E179" s="229"/>
    </row>
    <row r="180" spans="1:11" x14ac:dyDescent="0.4">
      <c r="A180" t="s">
        <v>900</v>
      </c>
      <c r="B180">
        <f t="shared" si="2"/>
        <v>27.298578199052134</v>
      </c>
      <c r="C180" t="s">
        <v>910</v>
      </c>
      <c r="E180" s="229"/>
    </row>
    <row r="181" spans="1:11" x14ac:dyDescent="0.4">
      <c r="A181" t="s">
        <v>901</v>
      </c>
      <c r="B181">
        <f t="shared" si="2"/>
        <v>26.066350710900473</v>
      </c>
      <c r="C181" t="s">
        <v>910</v>
      </c>
      <c r="E181" s="229"/>
    </row>
    <row r="182" spans="1:11" x14ac:dyDescent="0.4">
      <c r="A182" t="s">
        <v>902</v>
      </c>
      <c r="B182">
        <f t="shared" si="2"/>
        <v>27.488151658767773</v>
      </c>
      <c r="C182" t="s">
        <v>910</v>
      </c>
      <c r="E182" s="229"/>
    </row>
    <row r="183" spans="1:11" x14ac:dyDescent="0.4">
      <c r="A183" t="s">
        <v>903</v>
      </c>
      <c r="B183">
        <f t="shared" si="2"/>
        <v>24.644549763033176</v>
      </c>
      <c r="C183" t="s">
        <v>910</v>
      </c>
      <c r="E183" s="229"/>
    </row>
    <row r="184" spans="1:11" x14ac:dyDescent="0.4">
      <c r="A184" t="s">
        <v>904</v>
      </c>
      <c r="B184">
        <f t="shared" si="2"/>
        <v>25.592417061611375</v>
      </c>
      <c r="C184" t="s">
        <v>910</v>
      </c>
      <c r="E184" s="229"/>
    </row>
    <row r="185" spans="1:11" x14ac:dyDescent="0.4">
      <c r="A185" t="s">
        <v>905</v>
      </c>
      <c r="B185">
        <f t="shared" si="2"/>
        <v>27.203791469194314</v>
      </c>
      <c r="C185" t="s">
        <v>910</v>
      </c>
      <c r="E185" s="229"/>
    </row>
    <row r="186" spans="1:11" x14ac:dyDescent="0.4">
      <c r="A186" t="s">
        <v>906</v>
      </c>
      <c r="B186">
        <f t="shared" si="2"/>
        <v>26.161137440758292</v>
      </c>
      <c r="C186" t="s">
        <v>910</v>
      </c>
      <c r="E186" s="229"/>
    </row>
    <row r="187" spans="1:11" x14ac:dyDescent="0.4">
      <c r="E187" s="229"/>
    </row>
    <row r="188" spans="1:11" x14ac:dyDescent="0.4">
      <c r="A188" t="s">
        <v>912</v>
      </c>
      <c r="B188">
        <f>AVERAGE(B100:B186)</f>
        <v>26.74293185160974</v>
      </c>
      <c r="C188" t="s">
        <v>910</v>
      </c>
      <c r="E188" s="229"/>
    </row>
    <row r="189" spans="1:11" x14ac:dyDescent="0.4">
      <c r="E189" s="229"/>
    </row>
    <row r="190" spans="1:11" ht="26.15" x14ac:dyDescent="0.7">
      <c r="A190" s="233"/>
    </row>
    <row r="191" spans="1:11" s="234" customFormat="1" x14ac:dyDescent="0.4"/>
    <row r="192" spans="1:11" x14ac:dyDescent="0.4">
      <c r="H192" s="30"/>
      <c r="I192" s="30"/>
      <c r="J192" s="30"/>
      <c r="K192" s="30"/>
    </row>
    <row r="193" spans="8:11" x14ac:dyDescent="0.4">
      <c r="H193" s="30"/>
      <c r="I193" s="30"/>
      <c r="J193" s="30"/>
      <c r="K193" s="30"/>
    </row>
    <row r="194" spans="8:11" x14ac:dyDescent="0.4">
      <c r="H194" s="30"/>
      <c r="I194" s="30"/>
      <c r="J194" s="30"/>
      <c r="K194" s="30"/>
    </row>
    <row r="195" spans="8:11" x14ac:dyDescent="0.4">
      <c r="H195" s="30"/>
      <c r="I195" s="30"/>
      <c r="J195" s="30"/>
      <c r="K195" s="30"/>
    </row>
    <row r="196" spans="8:11" x14ac:dyDescent="0.4">
      <c r="H196" s="30"/>
      <c r="I196" s="30"/>
      <c r="J196" s="30"/>
      <c r="K196" s="30"/>
    </row>
    <row r="197" spans="8:11" x14ac:dyDescent="0.4">
      <c r="H197" s="30"/>
      <c r="I197" s="30"/>
      <c r="J197" s="30"/>
      <c r="K197" s="30"/>
    </row>
    <row r="198" spans="8:11" x14ac:dyDescent="0.4">
      <c r="H198" s="30"/>
      <c r="I198" s="30"/>
      <c r="J198" s="30"/>
      <c r="K198" s="30"/>
    </row>
    <row r="199" spans="8:11" x14ac:dyDescent="0.4">
      <c r="H199" s="30"/>
      <c r="I199" s="30"/>
      <c r="J199" s="30"/>
      <c r="K199" s="30"/>
    </row>
    <row r="200" spans="8:11" x14ac:dyDescent="0.4">
      <c r="H200" s="30"/>
      <c r="I200" s="30"/>
      <c r="J200" s="30"/>
      <c r="K200" s="30"/>
    </row>
    <row r="201" spans="8:11" x14ac:dyDescent="0.4">
      <c r="H201" s="30"/>
      <c r="I201" s="30"/>
      <c r="J201" s="30"/>
      <c r="K201" s="30"/>
    </row>
    <row r="202" spans="8:11" x14ac:dyDescent="0.4">
      <c r="H202" s="30"/>
      <c r="I202" s="30"/>
      <c r="J202" s="30"/>
      <c r="K202" s="30"/>
    </row>
    <row r="203" spans="8:11" x14ac:dyDescent="0.4">
      <c r="H203" s="30"/>
      <c r="I203" s="30"/>
      <c r="J203" s="30"/>
      <c r="K203" s="30"/>
    </row>
    <row r="204" spans="8:11" x14ac:dyDescent="0.4">
      <c r="H204" s="30"/>
      <c r="I204" s="30"/>
      <c r="J204" s="30"/>
      <c r="K204" s="30"/>
    </row>
    <row r="205" spans="8:11" x14ac:dyDescent="0.4">
      <c r="H205" s="30"/>
      <c r="I205" s="30"/>
      <c r="J205" s="30"/>
      <c r="K205" s="30"/>
    </row>
    <row r="206" spans="8:11" x14ac:dyDescent="0.4">
      <c r="H206" s="30"/>
      <c r="I206" s="30"/>
      <c r="J206" s="30"/>
      <c r="K206" s="30"/>
    </row>
    <row r="207" spans="8:11" x14ac:dyDescent="0.4">
      <c r="H207" s="30"/>
      <c r="I207" s="30"/>
      <c r="J207" s="30"/>
      <c r="K207" s="30"/>
    </row>
    <row r="208" spans="8:11" x14ac:dyDescent="0.4">
      <c r="H208" s="30"/>
      <c r="I208" s="30"/>
      <c r="J208" s="30"/>
      <c r="K208" s="30"/>
    </row>
    <row r="209" spans="8:11" x14ac:dyDescent="0.4">
      <c r="H209" s="30"/>
      <c r="I209" s="30"/>
      <c r="J209" s="30"/>
      <c r="K209" s="30"/>
    </row>
    <row r="210" spans="8:11" x14ac:dyDescent="0.4">
      <c r="H210" s="30"/>
      <c r="I210" s="30"/>
      <c r="J210" s="30"/>
      <c r="K210" s="30"/>
    </row>
    <row r="211" spans="8:11" x14ac:dyDescent="0.4">
      <c r="H211" s="30"/>
      <c r="I211" s="30"/>
      <c r="J211" s="30"/>
      <c r="K211" s="30"/>
    </row>
    <row r="212" spans="8:11" x14ac:dyDescent="0.4">
      <c r="H212" s="30"/>
      <c r="I212" s="30"/>
      <c r="J212" s="30"/>
      <c r="K212" s="30"/>
    </row>
    <row r="213" spans="8:11" x14ac:dyDescent="0.4">
      <c r="H213" s="30"/>
      <c r="I213" s="30"/>
      <c r="J213" s="30"/>
      <c r="K213" s="30"/>
    </row>
    <row r="214" spans="8:11" x14ac:dyDescent="0.4">
      <c r="H214" s="30"/>
      <c r="I214" s="30"/>
      <c r="J214" s="30"/>
      <c r="K214" s="30"/>
    </row>
    <row r="215" spans="8:11" x14ac:dyDescent="0.4">
      <c r="H215" s="30"/>
      <c r="I215" s="30"/>
      <c r="J215" s="30"/>
      <c r="K215" s="30"/>
    </row>
    <row r="216" spans="8:11" x14ac:dyDescent="0.4">
      <c r="H216" s="30"/>
      <c r="I216" s="30"/>
      <c r="J216" s="30"/>
      <c r="K216" s="30"/>
    </row>
    <row r="217" spans="8:11" x14ac:dyDescent="0.4">
      <c r="H217" s="30"/>
      <c r="I217" s="30"/>
      <c r="J217" s="30"/>
      <c r="K217" s="30"/>
    </row>
    <row r="218" spans="8:11" x14ac:dyDescent="0.4">
      <c r="H218" s="30"/>
      <c r="I218" s="30"/>
      <c r="J218" s="30"/>
      <c r="K218" s="30"/>
    </row>
    <row r="219" spans="8:11" x14ac:dyDescent="0.4">
      <c r="H219" s="30"/>
      <c r="I219" s="30"/>
      <c r="J219" s="30"/>
      <c r="K219" s="30"/>
    </row>
    <row r="220" spans="8:11" x14ac:dyDescent="0.4">
      <c r="H220" s="30"/>
      <c r="I220" s="30"/>
      <c r="J220" s="30"/>
      <c r="K220" s="30"/>
    </row>
    <row r="221" spans="8:11" x14ac:dyDescent="0.4">
      <c r="H221" s="30"/>
      <c r="I221" s="30"/>
      <c r="J221" s="30"/>
      <c r="K221" s="30"/>
    </row>
    <row r="222" spans="8:11" x14ac:dyDescent="0.4">
      <c r="H222" s="30"/>
      <c r="I222" s="30"/>
      <c r="J222" s="30"/>
      <c r="K222" s="30"/>
    </row>
    <row r="223" spans="8:11" x14ac:dyDescent="0.4">
      <c r="H223" s="30"/>
      <c r="I223" s="30"/>
      <c r="J223" s="30"/>
      <c r="K223" s="30"/>
    </row>
    <row r="224" spans="8:11" x14ac:dyDescent="0.4">
      <c r="H224" s="30"/>
      <c r="I224" s="30"/>
      <c r="J224" s="30"/>
      <c r="K224" s="30"/>
    </row>
    <row r="225" spans="8:11" x14ac:dyDescent="0.4">
      <c r="H225" s="30"/>
      <c r="I225" s="30"/>
      <c r="J225" s="30"/>
      <c r="K225" s="30"/>
    </row>
    <row r="226" spans="8:11" x14ac:dyDescent="0.4">
      <c r="H226" s="30"/>
      <c r="I226" s="30"/>
      <c r="J226" s="30"/>
      <c r="K226" s="30"/>
    </row>
    <row r="227" spans="8:11" x14ac:dyDescent="0.4">
      <c r="H227" s="30"/>
      <c r="I227" s="30"/>
      <c r="J227" s="30"/>
      <c r="K227" s="30"/>
    </row>
    <row r="228" spans="8:11" x14ac:dyDescent="0.4">
      <c r="H228" s="30"/>
      <c r="I228" s="30"/>
      <c r="J228" s="30"/>
      <c r="K228" s="30"/>
    </row>
    <row r="229" spans="8:11" x14ac:dyDescent="0.4">
      <c r="H229" s="30"/>
      <c r="I229" s="30"/>
      <c r="J229" s="30"/>
      <c r="K229" s="30"/>
    </row>
    <row r="230" spans="8:11" x14ac:dyDescent="0.4">
      <c r="H230" s="30"/>
      <c r="I230" s="30"/>
      <c r="J230" s="30"/>
      <c r="K230" s="30"/>
    </row>
    <row r="231" spans="8:11" x14ac:dyDescent="0.4">
      <c r="H231" s="30"/>
      <c r="I231" s="30"/>
      <c r="J231" s="30"/>
      <c r="K231" s="30"/>
    </row>
    <row r="232" spans="8:11" x14ac:dyDescent="0.4">
      <c r="H232" s="30"/>
      <c r="I232" s="30"/>
      <c r="J232" s="30"/>
      <c r="K232" s="30"/>
    </row>
    <row r="233" spans="8:11" x14ac:dyDescent="0.4">
      <c r="H233" s="30"/>
      <c r="I233" s="30"/>
      <c r="J233" s="30"/>
      <c r="K233" s="30"/>
    </row>
    <row r="234" spans="8:11" x14ac:dyDescent="0.4">
      <c r="H234" s="30"/>
      <c r="I234" s="30"/>
      <c r="J234" s="30"/>
      <c r="K234" s="30"/>
    </row>
    <row r="235" spans="8:11" x14ac:dyDescent="0.4">
      <c r="H235" s="30"/>
      <c r="I235" s="30"/>
      <c r="J235" s="30"/>
      <c r="K235" s="30"/>
    </row>
    <row r="236" spans="8:11" x14ac:dyDescent="0.4">
      <c r="H236" s="30"/>
      <c r="I236" s="30"/>
      <c r="J236" s="30"/>
      <c r="K236" s="30"/>
    </row>
    <row r="237" spans="8:11" x14ac:dyDescent="0.4">
      <c r="H237" s="30"/>
      <c r="I237" s="30"/>
      <c r="J237" s="30"/>
      <c r="K237" s="30"/>
    </row>
    <row r="238" spans="8:11" x14ac:dyDescent="0.4">
      <c r="H238" s="30"/>
      <c r="I238" s="30"/>
      <c r="J238" s="30"/>
      <c r="K238" s="30"/>
    </row>
    <row r="239" spans="8:11" x14ac:dyDescent="0.4">
      <c r="H239" s="30"/>
      <c r="I239" s="30"/>
      <c r="J239" s="30"/>
      <c r="K239" s="30"/>
    </row>
    <row r="240" spans="8:11" x14ac:dyDescent="0.4">
      <c r="H240" s="30"/>
      <c r="I240" s="30"/>
      <c r="J240" s="30"/>
      <c r="K240" s="30"/>
    </row>
    <row r="241" spans="8:11" x14ac:dyDescent="0.4">
      <c r="H241" s="30"/>
      <c r="I241" s="30"/>
      <c r="J241" s="30"/>
      <c r="K241" s="30"/>
    </row>
    <row r="242" spans="8:11" x14ac:dyDescent="0.4">
      <c r="H242" s="30"/>
      <c r="I242" s="30"/>
      <c r="J242" s="30"/>
      <c r="K242" s="30"/>
    </row>
    <row r="243" spans="8:11" x14ac:dyDescent="0.4">
      <c r="H243" s="30"/>
      <c r="I243" s="30"/>
      <c r="J243" s="30"/>
      <c r="K243" s="30"/>
    </row>
    <row r="244" spans="8:11" x14ac:dyDescent="0.4">
      <c r="H244" s="30"/>
      <c r="I244" s="30"/>
      <c r="J244" s="30"/>
      <c r="K244" s="30"/>
    </row>
    <row r="245" spans="8:11" x14ac:dyDescent="0.4">
      <c r="H245" s="30"/>
      <c r="I245" s="30"/>
      <c r="J245" s="30"/>
      <c r="K245" s="30"/>
    </row>
    <row r="246" spans="8:11" x14ac:dyDescent="0.4">
      <c r="H246" s="30"/>
      <c r="I246" s="30"/>
      <c r="J246" s="30"/>
      <c r="K246" s="30"/>
    </row>
    <row r="247" spans="8:11" x14ac:dyDescent="0.4">
      <c r="H247" s="30"/>
      <c r="I247" s="30"/>
      <c r="J247" s="30"/>
      <c r="K247" s="30"/>
    </row>
    <row r="248" spans="8:11" x14ac:dyDescent="0.4">
      <c r="H248" s="30"/>
      <c r="I248" s="30"/>
      <c r="J248" s="30"/>
      <c r="K248" s="30"/>
    </row>
    <row r="249" spans="8:11" x14ac:dyDescent="0.4">
      <c r="H249" s="30"/>
      <c r="I249" s="30"/>
      <c r="J249" s="30"/>
      <c r="K249" s="30"/>
    </row>
    <row r="250" spans="8:11" x14ac:dyDescent="0.4">
      <c r="H250" s="30"/>
      <c r="I250" s="30"/>
      <c r="J250" s="30"/>
      <c r="K250" s="30"/>
    </row>
    <row r="251" spans="8:11" x14ac:dyDescent="0.4">
      <c r="H251" s="30"/>
      <c r="I251" s="30"/>
      <c r="J251" s="30"/>
      <c r="K251" s="30"/>
    </row>
    <row r="252" spans="8:11" x14ac:dyDescent="0.4">
      <c r="H252" s="30"/>
      <c r="I252" s="30"/>
      <c r="J252" s="30"/>
      <c r="K252" s="30"/>
    </row>
    <row r="253" spans="8:11" x14ac:dyDescent="0.4">
      <c r="H253" s="30"/>
      <c r="I253" s="30"/>
      <c r="J253" s="30"/>
      <c r="K253" s="30"/>
    </row>
    <row r="254" spans="8:11" x14ac:dyDescent="0.4">
      <c r="H254" s="30"/>
      <c r="I254" s="30"/>
      <c r="J254" s="30"/>
      <c r="K254" s="30"/>
    </row>
    <row r="255" spans="8:11" x14ac:dyDescent="0.4">
      <c r="H255" s="30"/>
      <c r="I255" s="30"/>
      <c r="J255" s="30"/>
      <c r="K255" s="30"/>
    </row>
    <row r="256" spans="8:11" x14ac:dyDescent="0.4">
      <c r="H256" s="30"/>
      <c r="I256" s="30"/>
      <c r="J256" s="30"/>
      <c r="K256" s="30"/>
    </row>
    <row r="257" spans="8:11" x14ac:dyDescent="0.4">
      <c r="H257" s="30"/>
      <c r="I257" s="30"/>
      <c r="J257" s="30"/>
      <c r="K257" s="30"/>
    </row>
    <row r="258" spans="8:11" x14ac:dyDescent="0.4">
      <c r="H258" s="30"/>
      <c r="I258" s="30"/>
      <c r="J258" s="30"/>
      <c r="K258" s="30"/>
    </row>
    <row r="259" spans="8:11" x14ac:dyDescent="0.4">
      <c r="H259" s="30"/>
      <c r="I259" s="30"/>
      <c r="J259" s="30"/>
      <c r="K259" s="30"/>
    </row>
    <row r="260" spans="8:11" x14ac:dyDescent="0.4">
      <c r="H260" s="30"/>
      <c r="I260" s="30"/>
      <c r="J260" s="30"/>
      <c r="K260" s="30"/>
    </row>
    <row r="261" spans="8:11" x14ac:dyDescent="0.4">
      <c r="H261" s="30"/>
      <c r="I261" s="30"/>
      <c r="J261" s="30"/>
      <c r="K261" s="30"/>
    </row>
    <row r="262" spans="8:11" x14ac:dyDescent="0.4">
      <c r="H262" s="30"/>
      <c r="I262" s="30"/>
      <c r="J262" s="30"/>
      <c r="K262" s="30"/>
    </row>
    <row r="263" spans="8:11" x14ac:dyDescent="0.4">
      <c r="H263" s="30"/>
      <c r="I263" s="30"/>
      <c r="J263" s="30"/>
      <c r="K263" s="30"/>
    </row>
    <row r="264" spans="8:11" x14ac:dyDescent="0.4">
      <c r="H264" s="30"/>
      <c r="I264" s="30"/>
      <c r="J264" s="30"/>
      <c r="K264" s="30"/>
    </row>
    <row r="265" spans="8:11" x14ac:dyDescent="0.4">
      <c r="H265" s="30"/>
      <c r="I265" s="30"/>
      <c r="J265" s="30"/>
      <c r="K265" s="30"/>
    </row>
    <row r="266" spans="8:11" x14ac:dyDescent="0.4">
      <c r="H266" s="30"/>
      <c r="I266" s="30"/>
      <c r="J266" s="30"/>
      <c r="K266" s="30"/>
    </row>
    <row r="267" spans="8:11" x14ac:dyDescent="0.4">
      <c r="H267" s="30"/>
      <c r="I267" s="30"/>
      <c r="J267" s="30"/>
      <c r="K267" s="30"/>
    </row>
    <row r="268" spans="8:11" x14ac:dyDescent="0.4">
      <c r="H268" s="30"/>
      <c r="I268" s="30"/>
      <c r="J268" s="30"/>
      <c r="K268" s="30"/>
    </row>
    <row r="269" spans="8:11" x14ac:dyDescent="0.4">
      <c r="H269" s="30"/>
      <c r="I269" s="30"/>
      <c r="J269" s="30"/>
      <c r="K269" s="30"/>
    </row>
    <row r="270" spans="8:11" x14ac:dyDescent="0.4">
      <c r="H270" s="30"/>
      <c r="I270" s="30"/>
      <c r="J270" s="30"/>
      <c r="K270" s="30"/>
    </row>
    <row r="271" spans="8:11" x14ac:dyDescent="0.4">
      <c r="H271" s="30"/>
      <c r="I271" s="30"/>
      <c r="J271" s="30"/>
      <c r="K271" s="30"/>
    </row>
    <row r="272" spans="8:11" x14ac:dyDescent="0.4">
      <c r="H272" s="30"/>
      <c r="I272" s="30"/>
      <c r="J272" s="30"/>
      <c r="K272" s="30"/>
    </row>
    <row r="273" spans="8:11" x14ac:dyDescent="0.4">
      <c r="H273" s="30"/>
      <c r="I273" s="30"/>
      <c r="J273" s="30"/>
      <c r="K273" s="30"/>
    </row>
    <row r="274" spans="8:11" x14ac:dyDescent="0.4">
      <c r="H274" s="30"/>
      <c r="I274" s="30"/>
      <c r="J274" s="30"/>
      <c r="K274" s="30"/>
    </row>
    <row r="275" spans="8:11" x14ac:dyDescent="0.4">
      <c r="H275" s="30"/>
      <c r="I275" s="30"/>
      <c r="J275" s="30"/>
      <c r="K275" s="30"/>
    </row>
    <row r="276" spans="8:11" x14ac:dyDescent="0.4">
      <c r="H276" s="30"/>
      <c r="I276" s="30"/>
      <c r="J276" s="30"/>
      <c r="K276" s="30"/>
    </row>
    <row r="277" spans="8:11" x14ac:dyDescent="0.4">
      <c r="H277" s="30"/>
      <c r="I277" s="30"/>
      <c r="J277" s="30"/>
      <c r="K277" s="30"/>
    </row>
    <row r="278" spans="8:11" x14ac:dyDescent="0.4">
      <c r="H278" s="30"/>
      <c r="I278" s="30"/>
      <c r="J278" s="30"/>
      <c r="K278" s="30"/>
    </row>
    <row r="375" spans="1:1" x14ac:dyDescent="0.4">
      <c r="A375" s="228"/>
    </row>
  </sheetData>
  <sortState ref="A95:B181">
    <sortCondition ref="B95:B181"/>
  </sortState>
  <hyperlinks>
    <hyperlink ref="E5" r:id="rId1" display="https://www.epa.gov/sites/production/files/2019-12/documents/sire-deter-2019-11-26.pdf"/>
    <hyperlink ref="E6" r:id="rId2" display="https://www.epa.gov/sites/production/files/2019-05/documents/andersons-denison-deter-ltr-2019-03-21.pdf"/>
    <hyperlink ref="E7" r:id="rId3" display="https://www.epa.gov/sites/production/files/2018-11/documents/andersons-clymers-deter-ltr-2018-10-24.pdf"/>
    <hyperlink ref="E8" r:id="rId4" display="https://www.epa.gov/sites/production/files/2018-03/documents/element-colwich-deter-ltr-2018-03-27.pdf"/>
    <hyperlink ref="E9" r:id="rId5" display="https://www.epa.gov/sites/production/files/2017-12/documents/big-river-dyersville-deter-ltr-2017-11-29.pdf"/>
    <hyperlink ref="E10" r:id="rId6" display="https://www.epa.gov/sites/production/files/2017-12/documents/big-river-galva-deter-ltr-2017-11-29.pdf"/>
    <hyperlink ref="E11" r:id="rId7" display="https://www.epa.gov/sites/production/files/2017-11/documents/absolute-st-ansgar-deter-ltr-2017-11-14.pdf"/>
    <hyperlink ref="E12" r:id="rId8" display="https://www.epa.gov/sites/production/files/2017-11/documents/homeland-lawler-deter-ltr-2017-11-14.pdf"/>
    <hyperlink ref="E13" r:id="rId9" display="https://www.epa.gov/sites/production/files/2017-10/documents/little-sioux-corn-prod-deter-ltr-2017-10-24.pdf"/>
    <hyperlink ref="E14" r:id="rId10" display="https://www.epa.gov/sites/production/files/2017-09/documents/andersons-greenvilleetermination-letter-2017-09-12.pdf"/>
    <hyperlink ref="E15" r:id="rId11" display="https://www.epa.gov/sites/production/files/2017-08/documents/al-corn-acf-claremont-deter-ltr-2017-08-15.pdf"/>
    <hyperlink ref="E16" r:id="rId12" display="https://www.epa.gov/sites/production/files/2017-05/documents/didion-cambria-deter-ltr-2017-05-09.pdf"/>
    <hyperlink ref="E17" r:id="rId13" display="https://www.epa.gov/sites/production/files/2017-03/documents/poet-caro-deter-ltr-2017-03-13.pdf"/>
    <hyperlink ref="E18" r:id="rId14" display="https://www.epa.gov/sites/production/files/2017-03/documents/poet-corning-deter-ltr-2017-03-13.pdf"/>
    <hyperlink ref="E19" r:id="rId15" display="https://www.epa.gov/sites/production/files/2017-03/documents/poet-emmetsburg-deter-ltr-2017-03-13_0.pdf"/>
    <hyperlink ref="E20" r:id="rId16" display="https://www.epa.gov/sites/production/files/2017-03/documents/poet-gowrie-deter-ltr-2017-03-13.pdf"/>
    <hyperlink ref="E21" r:id="rId17" display="https://www.epa.gov/sites/production/files/2017-03/documents/poet-hanlontown-deter-ltr-2017-03-13.pdf"/>
    <hyperlink ref="E22" r:id="rId18" display="https://www.epa.gov/sites/production/files/2017-03/documents/poet-hudson-deter-ltr-2017-03-13.pdf"/>
    <hyperlink ref="E23" r:id="rId19" display="https://www.epa.gov/sites/production/files/2017-03/documents/poet-jewell-deter-ltr-2017-03-13.pdf"/>
    <hyperlink ref="E24" r:id="rId20" display="https://www.epa.gov/sites/production/files/2017-01/documents/commonw-agri-energy-deter-ltr-2016-12-15.pdf"/>
    <hyperlink ref="E25" r:id="rId21" display="https://www.epa.gov/sites/production/files/2016-10/documents/redfield-energy-deter-ltr-2016-10-27.pdf"/>
    <hyperlink ref="E26" r:id="rId22" display="https://www.epa.gov/sites/production/files/2016-09/documents/poet-biorefining-lake-crystal-mn-deter-ltr-2016-09-19.pdf"/>
    <hyperlink ref="E27" r:id="rId23" display="https://www.epa.gov/sites/production/files/2016-08/documents/green-plains-obion-deter-ltr-2016-07-27.pdf"/>
    <hyperlink ref="E28" r:id="rId24" display="https://www.epa.gov/sites/production/files/2016-08/documents/poet-alexandria-determination-letter-2106-08-09.pdf"/>
    <hyperlink ref="E29" r:id="rId25" display="https://www.epa.gov/sites/production/files/2016-08/documents/poet-fostoria-determination-letter-2016-08-09.pdf"/>
    <hyperlink ref="E30" r:id="rId26" display="https://www.epa.gov/sites/production/files/2016-08/documents/poet-leipsic-determination-letter-2016-08-09.pdf"/>
    <hyperlink ref="E31" r:id="rId27" display="https://www.epa.gov/sites/production/files/2016-08/documents/poet-marion-determination-letter-2016-08-09.pdf"/>
    <hyperlink ref="E32" r:id="rId28" display="https://www.epa.gov/sites/production/files/2016-08/documents/poet-manchester-determination-letter-2016-08-09.pdf"/>
    <hyperlink ref="E33" r:id="rId29" display="https://www.epa.gov/sites/production/files/2016-08/documents/poet-portland-determination-letter-2016-08-09.pdf"/>
    <hyperlink ref="E34" r:id="rId30" display="https://www.epa.gov/sites/production/files/2016-05/documents/heartland-winthrop-deter-ltr-2016-05-19.pdf"/>
    <hyperlink ref="E35" r:id="rId31" display="https://www.epa.gov/sites/production/files/2016-03/documents/green-plains-bluffton-deter-ltr-2016-03-16.pdf"/>
    <hyperlink ref="E36" r:id="rId32" display="https://www.epa.gov/sites/production/files/2016-08/documents/kansas-ethanol-lyons-determination-letter-2016-08-09.pdf"/>
    <hyperlink ref="E37" r:id="rId33" display="https://www.epa.gov/sites/production/files/2015-11/documents/corn-lp-deter-ltr-2015-11-19.pdf"/>
    <hyperlink ref="E38" r:id="rId34" display="https://www.epa.gov/sites/production/files/2015-11/documents/andersons-albion-deter-ltr.pdf"/>
    <hyperlink ref="E39" r:id="rId35" display="https://www.epa.gov/sites/production/files/2015-11/documents/fhr-camilla-deter-ltr.pdf"/>
    <hyperlink ref="E40" r:id="rId36" display="https://www.epa.gov/sites/production/files/2015-11/documents/fhr-fairmont-deter-ltr.pdf"/>
    <hyperlink ref="E41" r:id="rId37" display="https://www.epa.gov/sites/production/files/2015-11/documents/fhr-iowa-falls-deter-ltr.pdf"/>
    <hyperlink ref="E42" r:id="rId38" display="https://www.epa.gov/sites/production/files/2015-09/documents/valero-bloomingburgn-merged-deter-ltr.pdf"/>
    <hyperlink ref="E43" r:id="rId39" display="https://www.epa.gov/sites/production/files/2015-09/documents/valero-albion-merged-deter-ltr.pdf"/>
    <hyperlink ref="E44" r:id="rId40" display="https://www.epa.gov/sites/production/files/2015-09/documents/valero-linden-merged-deter-ltr.pdf"/>
    <hyperlink ref="E45" r:id="rId41" display="https://www.epa.gov/sites/production/files/2015-09/documents/cgbe_lake_odessa-merged-deter-ltr.pdf"/>
    <hyperlink ref="E46" r:id="rId42" display="https://www.epa.gov/sites/production/files/2015-08/documents/valero-albert-city-merged-deter-ltr-2015-08-19.pdf"/>
    <hyperlink ref="E47" r:id="rId43" display="https://www.epa.gov/sites/production/files/2015-08/documents/valero-charles-city-determination-letter-2015-06-29_1.pdf"/>
    <hyperlink ref="E48" r:id="rId44" display="https://www.epa.gov/renewable-fuel-standard-program/valero-aurora-approval"/>
    <hyperlink ref="E49" r:id="rId45" display="https://www.epa.gov/renewable-fuel-standard-program/oee-gibson-city-approval"/>
    <hyperlink ref="E50" r:id="rId46" display="https://www.epa.gov/renewable-fuel-standard-program/ibec-approval"/>
    <hyperlink ref="E51" r:id="rId47" display="https://www.epa.gov/renewable-fuel-standard-program/adkins-lena-approval"/>
    <hyperlink ref="E52" r:id="rId48" display="https://www.epa.gov/renewable-fuel-standard-program/east-kansas-agri-energy-llc-approval"/>
    <hyperlink ref="E53" r:id="rId49" display="https://www.epa.gov/renewable-fuel-standard-program/nugen-marion-approval"/>
    <hyperlink ref="E54" r:id="rId50" display="https://www.epa.gov/renewable-fuel-standard-program/poet-laddonia-approval"/>
    <hyperlink ref="E55" r:id="rId51" display="https://www.epa.gov/sites/production/files/2016-08/documents/ref-onida-determination-letter-2016-08-09.pdf"/>
    <hyperlink ref="E56" r:id="rId52" display="https://www.epa.gov/renewable-fuel-standard-program/bushmills-atwater-approval"/>
    <hyperlink ref="E57" r:id="rId53" display="https://www.epa.gov/renewable-fuel-standard-program/gle-watertown-approval"/>
    <hyperlink ref="E58" r:id="rId54" display="https://www.epa.gov/sites/production/files/2015-08/documents/aberdeen-merged-deter-ltr.pdf"/>
    <hyperlink ref="E59" r:id="rId55" display="https://www.epa.gov/renewable-fuel-standard-program/granite-falls-approval"/>
    <hyperlink ref="E60" r:id="rId56" display="https://www.epa.gov/renewable-fuel-standard-program/kansas-ethanol-lyons-approval"/>
    <hyperlink ref="E61" r:id="rId57" display="https://www.epa.gov/sites/production/files/2015-08/documents/sme-carrollton-merged-deter-ltr.pdf"/>
    <hyperlink ref="E62" r:id="rId58" display="https://www.epa.gov/sites/production/files/2015-08/documents/valero-hartley-merged-deter-ltr.pdf"/>
    <hyperlink ref="E63" r:id="rId59" display="https://www.epa.gov/sites/production/files/2015-08/documents/wnye-medina-merged-deter-ltr.pdf"/>
    <hyperlink ref="E64" r:id="rId60" display="https://www.epa.gov/renewable-fuel-standard-program/heron-lake-bioenergy-llc-approval"/>
    <hyperlink ref="E65" r:id="rId61" display="https://www.epa.gov/sites/production/files/2015-08/documents/united-wisconsin-ltr-determination.pdf"/>
    <hyperlink ref="E66" r:id="rId62" display="https://www.epa.gov/sites/production/files/2015-08/documents/guardian-lima-ltr-determination.pdf"/>
    <hyperlink ref="E67" r:id="rId63" display="https://www.epa.gov/renewable-fuel-standard-program/mid-missouri-energy-llc-approval"/>
    <hyperlink ref="E68" r:id="rId64" display="https://www.epa.gov/sites/production/files/2015-08/documents/green-plains-ltr-determination.pdf"/>
    <hyperlink ref="E69" r:id="rId65" display="https://www.epa.gov/sites/production/files/2015-08/documents/oar-15-000-4554-badger-signed.pdf"/>
    <hyperlink ref="E70" r:id="rId66" display="https://www.epa.gov/sites/production/files/2015-08/documents/oar-15-000-4554-green-plains-ord-signed.pdf"/>
    <hyperlink ref="E71" r:id="rId67" display="https://www.epa.gov/sites/production/files/2015-08/documents/oar-15-000-4554-lincolnland-signed.pdf"/>
    <hyperlink ref="E72" r:id="rId68" display="https://www.epa.gov/renewable-fuel-standard-program/tharaldson-ethanol-plant-1-llc-approval"/>
    <hyperlink ref="E73" r:id="rId69" display="https://www.epa.gov/renewable-fuel-standard-program/dakota-ethanol-llc-approval"/>
    <hyperlink ref="E74" r:id="rId70" display="https://www.epa.gov/renewable-fuel-standard-program/dakota-ethanol-llc-approval"/>
    <hyperlink ref="E75" r:id="rId71" display="https://www.epa.gov/renewable-fuel-standard-program/lincolnway-energy-llc-approval"/>
    <hyperlink ref="E76" r:id="rId72" display="https://www.epa.gov/renewable-fuel-standard-program/farmers-energy-cardinal-llc-approval"/>
    <hyperlink ref="E77" r:id="rId73" display="https://www.epa.gov/renewable-fuel-standard-program/highwater-ethanol-llc-approval"/>
    <hyperlink ref="E78" r:id="rId74" display="https://www.epa.gov/renewable-fuel-standard-program/quad-county-corn-processors-approval"/>
    <hyperlink ref="E79" r:id="rId75" display="https://www.epa.gov/renewable-fuel-standard-program/cardinal-union-city-approval"/>
    <hyperlink ref="E80" r:id="rId76" display="https://www.epa.gov/renewable-fuel-standard-program/chs-rochelle-approval"/>
    <hyperlink ref="E81" r:id="rId77" display="https://www.epa.gov/renewable-fuel-standard-program/husker-plainview-approval"/>
    <hyperlink ref="E82" r:id="rId78" display="https://www.epa.gov/renewable-fuel-standard-program/lscp-marcus-approval"/>
    <hyperlink ref="E83" r:id="rId79" display="https://www.epa.gov/renewable-fuel-standard-program/nugen-marion-approval-2"/>
    <hyperlink ref="E84" r:id="rId80" display="https://www.epa.gov/renewable-fuel-standard-program/patriot-annawan-approval"/>
    <hyperlink ref="E85" r:id="rId81" display="https://www.epa.gov/renewable-fuel-standard-program/red-trail-richardton-approval"/>
    <hyperlink ref="E86" r:id="rId82" display="https://www.epa.gov/renewable-fuel-standard-program/siouxland-jackson-approval"/>
    <hyperlink ref="E87" r:id="rId83" display="https://www.epa.gov/renewable-fuel-standard-program/marquis-energy-hennepin-approval"/>
    <hyperlink ref="E88" r:id="rId84" display="https://www.epa.gov/renewable-fuel-standard-program/e-energy-adams-approval"/>
    <hyperlink ref="E89" r:id="rId85" display="https://www.epa.gov/renewable-fuel-standard-program/marquis-renewable-energy-wisconsin-approval"/>
    <hyperlink ref="E90" r:id="rId86" display="https://www.epa.gov/renewable-fuel-standard-program/dakota-spirit-agenergy-llc-approval"/>
    <hyperlink ref="E91" r:id="rId87" display="https://www.epa.gov/renewable-fuel-standard-program/absolute-energy-llc-approval"/>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N277"/>
  <sheetViews>
    <sheetView topLeftCell="A158" zoomScale="70" zoomScaleNormal="100" workbookViewId="0">
      <selection activeCell="C180" activeCellId="1" sqref="C170 C180"/>
    </sheetView>
  </sheetViews>
  <sheetFormatPr defaultRowHeight="14.6" x14ac:dyDescent="0.4"/>
  <cols>
    <col min="1" max="1" width="45" bestFit="1" customWidth="1"/>
    <col min="2" max="2" width="75.4609375" customWidth="1"/>
    <col min="3" max="3" width="15.84375" bestFit="1" customWidth="1"/>
    <col min="4" max="4" width="20.07421875" bestFit="1" customWidth="1"/>
    <col min="5" max="5" width="10.23046875" bestFit="1" customWidth="1"/>
    <col min="6" max="6" width="12.3828125" bestFit="1" customWidth="1"/>
    <col min="7" max="7" width="2.3828125" bestFit="1" customWidth="1"/>
    <col min="8" max="8" width="3.69140625" bestFit="1" customWidth="1"/>
    <col min="9" max="9" width="4.15234375" bestFit="1" customWidth="1"/>
    <col min="10" max="10" width="92.84375" bestFit="1" customWidth="1"/>
  </cols>
  <sheetData>
    <row r="1" spans="1:14" ht="17.600000000000001" x14ac:dyDescent="0.4">
      <c r="A1" s="101" t="s">
        <v>484</v>
      </c>
      <c r="B1" s="102"/>
    </row>
    <row r="2" spans="1:14" x14ac:dyDescent="0.4">
      <c r="A2" s="103" t="s">
        <v>96</v>
      </c>
      <c r="B2" s="103" t="str">
        <f ca="1">CONCATENATE("Excel Sheet """, MID(CELL("filename",A1),FIND("]",CELL("filename",A1))+1,256),"""")</f>
        <v>Excel Sheet "3b. Biorefinery (AECOM)"</v>
      </c>
    </row>
    <row r="3" spans="1:14" x14ac:dyDescent="0.4">
      <c r="A3" s="103"/>
      <c r="B3" s="103"/>
    </row>
    <row r="4" spans="1:14" s="3" customFormat="1" ht="15.45" x14ac:dyDescent="0.4">
      <c r="A4" s="127" t="s">
        <v>0</v>
      </c>
      <c r="K4" s="2"/>
      <c r="L4" s="2"/>
    </row>
    <row r="5" spans="1:14" s="7" customFormat="1" x14ac:dyDescent="0.4">
      <c r="A5" s="5" t="s">
        <v>1</v>
      </c>
      <c r="B5" s="5" t="s">
        <v>2</v>
      </c>
      <c r="C5" s="6" t="s">
        <v>3</v>
      </c>
      <c r="D5" s="5" t="s">
        <v>4</v>
      </c>
      <c r="E5" s="5" t="s">
        <v>5</v>
      </c>
      <c r="F5" s="5" t="s">
        <v>6</v>
      </c>
      <c r="G5" s="5" t="s">
        <v>7</v>
      </c>
      <c r="H5" s="5" t="s">
        <v>8</v>
      </c>
      <c r="I5" s="5" t="s">
        <v>9</v>
      </c>
      <c r="J5" s="5" t="s">
        <v>10</v>
      </c>
      <c r="K5" s="7" t="s">
        <v>11</v>
      </c>
      <c r="L5" s="7" t="s">
        <v>12</v>
      </c>
      <c r="M5" s="7" t="s">
        <v>13</v>
      </c>
      <c r="N5" s="7" t="s">
        <v>14</v>
      </c>
    </row>
    <row r="6" spans="1:14" s="12" customFormat="1" x14ac:dyDescent="0.4">
      <c r="A6" s="124" t="s">
        <v>739</v>
      </c>
      <c r="B6" s="12" t="s">
        <v>747</v>
      </c>
      <c r="C6" s="12" t="str">
        <f>'Results Summary'!D8</f>
        <v>Non-denatured ethanol</v>
      </c>
      <c r="J6" s="12" t="str">
        <f ca="1">'Results Summary'!B2</f>
        <v>Excel Sheet "Results Summary"</v>
      </c>
    </row>
    <row r="7" spans="1:14" s="12" customFormat="1" x14ac:dyDescent="0.4">
      <c r="A7" s="214"/>
      <c r="C7" s="12">
        <f>'Results Summary'!E8</f>
        <v>0</v>
      </c>
      <c r="J7" s="12" t="str">
        <f ca="1">'Results Summary'!B2</f>
        <v>Excel Sheet "Results Summary"</v>
      </c>
    </row>
    <row r="8" spans="1:14" s="12" customFormat="1" x14ac:dyDescent="0.4">
      <c r="A8" s="214"/>
    </row>
    <row r="9" spans="1:14" s="12" customFormat="1" x14ac:dyDescent="0.4">
      <c r="A9" s="214"/>
      <c r="B9" s="12" t="s">
        <v>746</v>
      </c>
      <c r="C9" s="215" t="str">
        <f>'Results Summary'!B8</f>
        <v>Non-denatured ethanol</v>
      </c>
    </row>
    <row r="10" spans="1:14" x14ac:dyDescent="0.4">
      <c r="A10" s="124"/>
      <c r="C10" s="11"/>
    </row>
    <row r="11" spans="1:14" x14ac:dyDescent="0.4">
      <c r="A11" s="124" t="s">
        <v>24</v>
      </c>
      <c r="B11" t="s">
        <v>26</v>
      </c>
      <c r="C11" s="11">
        <v>22831.133968798753</v>
      </c>
      <c r="D11" t="s">
        <v>332</v>
      </c>
      <c r="J11" t="s">
        <v>247</v>
      </c>
    </row>
    <row r="12" spans="1:14" x14ac:dyDescent="0.4">
      <c r="A12" s="124"/>
      <c r="C12" s="11">
        <v>151978</v>
      </c>
      <c r="D12" t="s">
        <v>264</v>
      </c>
      <c r="J12" t="s">
        <v>265</v>
      </c>
    </row>
    <row r="13" spans="1:14" x14ac:dyDescent="0.4">
      <c r="A13" s="124"/>
      <c r="C13" s="11"/>
    </row>
    <row r="14" spans="1:14" x14ac:dyDescent="0.4">
      <c r="A14" s="124" t="s">
        <v>25</v>
      </c>
      <c r="B14" t="s">
        <v>331</v>
      </c>
      <c r="C14" s="11">
        <v>477008</v>
      </c>
      <c r="D14" t="s">
        <v>327</v>
      </c>
      <c r="J14" t="s">
        <v>248</v>
      </c>
    </row>
    <row r="15" spans="1:14" x14ac:dyDescent="0.4">
      <c r="A15" s="124"/>
      <c r="B15" t="s">
        <v>217</v>
      </c>
      <c r="C15" s="11">
        <v>15</v>
      </c>
      <c r="D15" t="s">
        <v>161</v>
      </c>
      <c r="J15" t="s">
        <v>249</v>
      </c>
    </row>
    <row r="16" spans="1:14" x14ac:dyDescent="0.4">
      <c r="A16" s="124"/>
      <c r="C16" s="11"/>
    </row>
    <row r="17" spans="1:10" x14ac:dyDescent="0.4">
      <c r="A17" s="124"/>
      <c r="B17" t="s">
        <v>335</v>
      </c>
      <c r="C17" s="11">
        <v>2.1299999999999999E-2</v>
      </c>
      <c r="D17" t="s">
        <v>336</v>
      </c>
      <c r="J17" t="s">
        <v>548</v>
      </c>
    </row>
    <row r="18" spans="1:10" x14ac:dyDescent="0.4">
      <c r="A18" s="124"/>
      <c r="C18" s="11"/>
    </row>
    <row r="19" spans="1:10" x14ac:dyDescent="0.4">
      <c r="A19" s="124"/>
      <c r="B19" t="s">
        <v>791</v>
      </c>
      <c r="C19" s="11">
        <v>151978</v>
      </c>
      <c r="D19" t="s">
        <v>264</v>
      </c>
      <c r="J19" t="s">
        <v>265</v>
      </c>
    </row>
    <row r="20" spans="1:10" x14ac:dyDescent="0.4">
      <c r="A20" s="124"/>
      <c r="C20" s="11"/>
    </row>
    <row r="21" spans="1:10" x14ac:dyDescent="0.4">
      <c r="A21" s="124"/>
      <c r="B21" t="s">
        <v>792</v>
      </c>
      <c r="C21" s="11">
        <v>3412.4189999999999</v>
      </c>
      <c r="D21" t="s">
        <v>264</v>
      </c>
      <c r="J21" t="s">
        <v>267</v>
      </c>
    </row>
    <row r="22" spans="1:10" x14ac:dyDescent="0.4">
      <c r="A22" s="124"/>
      <c r="C22" s="11"/>
    </row>
    <row r="23" spans="1:10" x14ac:dyDescent="0.4">
      <c r="A23" s="124"/>
      <c r="B23" t="s">
        <v>793</v>
      </c>
      <c r="C23" s="11">
        <v>155648</v>
      </c>
      <c r="D23" t="s">
        <v>264</v>
      </c>
      <c r="J23" t="s">
        <v>266</v>
      </c>
    </row>
    <row r="24" spans="1:10" x14ac:dyDescent="0.4">
      <c r="A24" s="124"/>
      <c r="B24" t="s">
        <v>794</v>
      </c>
      <c r="C24" s="11">
        <v>15558.2</v>
      </c>
      <c r="D24" t="s">
        <v>264</v>
      </c>
      <c r="J24" t="s">
        <v>268</v>
      </c>
    </row>
    <row r="25" spans="1:10" s="11" customFormat="1" x14ac:dyDescent="0.4">
      <c r="A25" s="124"/>
    </row>
    <row r="26" spans="1:10" x14ac:dyDescent="0.4">
      <c r="A26" s="124" t="s">
        <v>505</v>
      </c>
      <c r="B26" t="s">
        <v>29</v>
      </c>
      <c r="C26" s="11">
        <v>2229.038</v>
      </c>
      <c r="D26" s="11" t="s">
        <v>232</v>
      </c>
      <c r="J26" t="s">
        <v>250</v>
      </c>
    </row>
    <row r="27" spans="1:10" x14ac:dyDescent="0.4">
      <c r="A27" s="124"/>
      <c r="B27" t="s">
        <v>228</v>
      </c>
      <c r="C27">
        <v>349964</v>
      </c>
      <c r="D27" t="s">
        <v>231</v>
      </c>
      <c r="J27" t="s">
        <v>251</v>
      </c>
    </row>
    <row r="28" spans="1:10" x14ac:dyDescent="0.4">
      <c r="A28" s="124"/>
    </row>
    <row r="29" spans="1:10" x14ac:dyDescent="0.4">
      <c r="A29" s="124"/>
      <c r="B29" t="s">
        <v>30</v>
      </c>
      <c r="C29">
        <v>20500</v>
      </c>
      <c r="D29" t="s">
        <v>241</v>
      </c>
      <c r="J29" t="s">
        <v>252</v>
      </c>
    </row>
    <row r="30" spans="1:10" x14ac:dyDescent="0.4">
      <c r="A30" s="124"/>
    </row>
    <row r="31" spans="1:10" x14ac:dyDescent="0.4">
      <c r="A31" s="124" t="s">
        <v>33</v>
      </c>
      <c r="B31" t="s">
        <v>44</v>
      </c>
      <c r="C31">
        <v>65408.873584000001</v>
      </c>
      <c r="D31" t="s">
        <v>243</v>
      </c>
      <c r="E31" s="30"/>
      <c r="J31" t="s">
        <v>244</v>
      </c>
    </row>
    <row r="32" spans="1:10" x14ac:dyDescent="0.4">
      <c r="A32" s="124"/>
    </row>
    <row r="33" spans="1:11" s="39" customFormat="1" ht="15.75" customHeight="1" x14ac:dyDescent="0.4">
      <c r="A33" s="125" t="s">
        <v>31</v>
      </c>
      <c r="B33" s="39" t="s">
        <v>31</v>
      </c>
      <c r="C33" s="39">
        <v>890</v>
      </c>
      <c r="D33" s="39" t="s">
        <v>17</v>
      </c>
      <c r="J33" s="39" t="s">
        <v>245</v>
      </c>
    </row>
    <row r="34" spans="1:11" x14ac:dyDescent="0.4">
      <c r="A34" s="124"/>
    </row>
    <row r="35" spans="1:11" x14ac:dyDescent="0.4">
      <c r="A35" s="124" t="s">
        <v>34</v>
      </c>
      <c r="B35" t="s">
        <v>18</v>
      </c>
      <c r="C35">
        <v>353.71039374999998</v>
      </c>
      <c r="D35" t="s">
        <v>19</v>
      </c>
      <c r="J35" t="s">
        <v>253</v>
      </c>
      <c r="K35" s="8" t="s">
        <v>37</v>
      </c>
    </row>
    <row r="36" spans="1:11" x14ac:dyDescent="0.4">
      <c r="A36" s="124"/>
      <c r="K36" s="8"/>
    </row>
    <row r="37" spans="1:11" x14ac:dyDescent="0.4">
      <c r="A37" s="124"/>
      <c r="B37" t="s">
        <v>20</v>
      </c>
      <c r="C37">
        <v>502.99788000000001</v>
      </c>
      <c r="D37" t="s">
        <v>19</v>
      </c>
      <c r="J37" t="s">
        <v>254</v>
      </c>
      <c r="K37" s="8" t="s">
        <v>38</v>
      </c>
    </row>
    <row r="38" spans="1:11" x14ac:dyDescent="0.4">
      <c r="A38" s="124"/>
    </row>
    <row r="39" spans="1:11" x14ac:dyDescent="0.4">
      <c r="A39" s="124" t="s">
        <v>35</v>
      </c>
      <c r="B39" t="s">
        <v>40</v>
      </c>
      <c r="C39">
        <v>2539.6</v>
      </c>
      <c r="D39" t="s">
        <v>19</v>
      </c>
      <c r="J39" t="s">
        <v>255</v>
      </c>
      <c r="K39" t="s">
        <v>256</v>
      </c>
    </row>
    <row r="40" spans="1:11" x14ac:dyDescent="0.4">
      <c r="A40" s="124"/>
    </row>
    <row r="41" spans="1:11" x14ac:dyDescent="0.4">
      <c r="A41" s="124"/>
      <c r="B41" t="s">
        <v>41</v>
      </c>
      <c r="C41">
        <v>1010.426</v>
      </c>
      <c r="D41" t="s">
        <v>19</v>
      </c>
      <c r="J41" t="s">
        <v>257</v>
      </c>
      <c r="K41" t="s">
        <v>21</v>
      </c>
    </row>
    <row r="42" spans="1:11" x14ac:dyDescent="0.4">
      <c r="A42" s="124"/>
    </row>
    <row r="43" spans="1:11" x14ac:dyDescent="0.4">
      <c r="A43" s="124"/>
      <c r="B43" t="s">
        <v>42</v>
      </c>
      <c r="C43">
        <v>603.80359999999996</v>
      </c>
      <c r="D43" t="s">
        <v>19</v>
      </c>
      <c r="J43" t="s">
        <v>258</v>
      </c>
      <c r="K43" t="s">
        <v>22</v>
      </c>
    </row>
    <row r="44" spans="1:11" x14ac:dyDescent="0.4">
      <c r="A44" s="124"/>
    </row>
    <row r="45" spans="1:11" x14ac:dyDescent="0.4">
      <c r="A45" s="124" t="s">
        <v>36</v>
      </c>
      <c r="B45" t="s">
        <v>369</v>
      </c>
      <c r="C45">
        <v>563.78060665853195</v>
      </c>
      <c r="D45" t="s">
        <v>19</v>
      </c>
      <c r="J45" t="s">
        <v>259</v>
      </c>
      <c r="K45" t="s">
        <v>261</v>
      </c>
    </row>
    <row r="46" spans="1:11" x14ac:dyDescent="0.4">
      <c r="A46" s="124"/>
    </row>
    <row r="47" spans="1:11" x14ac:dyDescent="0.4">
      <c r="A47" s="124" t="s">
        <v>39</v>
      </c>
      <c r="B47" t="s">
        <v>43</v>
      </c>
      <c r="C47">
        <v>132.86750000000001</v>
      </c>
      <c r="D47" t="s">
        <v>19</v>
      </c>
      <c r="J47" t="s">
        <v>260</v>
      </c>
      <c r="K47" t="s">
        <v>23</v>
      </c>
    </row>
    <row r="48" spans="1:11" x14ac:dyDescent="0.4">
      <c r="A48" s="124"/>
    </row>
    <row r="49" spans="1:10" x14ac:dyDescent="0.4">
      <c r="A49" s="124" t="s">
        <v>507</v>
      </c>
      <c r="B49" t="s">
        <v>63</v>
      </c>
      <c r="C49">
        <v>1193755</v>
      </c>
      <c r="D49" t="s">
        <v>64</v>
      </c>
      <c r="J49" t="s">
        <v>509</v>
      </c>
    </row>
    <row r="50" spans="1:10" x14ac:dyDescent="0.4">
      <c r="A50" s="124"/>
      <c r="C50">
        <v>2702.5279999999998</v>
      </c>
      <c r="D50" t="s">
        <v>65</v>
      </c>
      <c r="J50" t="s">
        <v>66</v>
      </c>
    </row>
    <row r="51" spans="1:10" x14ac:dyDescent="0.4">
      <c r="A51" s="124"/>
      <c r="C51">
        <v>23.22</v>
      </c>
      <c r="D51" t="s">
        <v>72</v>
      </c>
      <c r="J51" t="s">
        <v>73</v>
      </c>
    </row>
    <row r="52" spans="1:10" x14ac:dyDescent="0.4">
      <c r="A52" s="124"/>
    </row>
    <row r="53" spans="1:10" x14ac:dyDescent="0.4">
      <c r="A53" s="124"/>
      <c r="B53" t="s">
        <v>62</v>
      </c>
      <c r="C53">
        <v>5280571</v>
      </c>
      <c r="D53" t="s">
        <v>60</v>
      </c>
      <c r="J53" t="s">
        <v>67</v>
      </c>
    </row>
    <row r="54" spans="1:10" x14ac:dyDescent="0.4">
      <c r="A54" s="124"/>
      <c r="C54">
        <v>11551.4</v>
      </c>
      <c r="D54" t="s">
        <v>61</v>
      </c>
      <c r="J54" t="s">
        <v>68</v>
      </c>
    </row>
    <row r="55" spans="1:10" x14ac:dyDescent="0.4">
      <c r="A55" s="124"/>
      <c r="C55">
        <v>816.59699999999998</v>
      </c>
      <c r="D55" t="s">
        <v>74</v>
      </c>
      <c r="J55" t="s">
        <v>75</v>
      </c>
    </row>
    <row r="56" spans="1:10" x14ac:dyDescent="0.4">
      <c r="A56" s="124"/>
    </row>
    <row r="57" spans="1:10" x14ac:dyDescent="0.4">
      <c r="A57" s="124"/>
      <c r="B57" t="s">
        <v>69</v>
      </c>
      <c r="C57">
        <v>1893838</v>
      </c>
      <c r="D57" t="s">
        <v>70</v>
      </c>
      <c r="J57" t="s">
        <v>77</v>
      </c>
    </row>
    <row r="58" spans="1:10" x14ac:dyDescent="0.4">
      <c r="A58" s="124"/>
      <c r="C58">
        <v>4630.54</v>
      </c>
      <c r="D58" t="s">
        <v>71</v>
      </c>
      <c r="J58" t="s">
        <v>79</v>
      </c>
    </row>
    <row r="59" spans="1:10" x14ac:dyDescent="0.4">
      <c r="A59" s="124"/>
      <c r="C59">
        <v>39.680999999999997</v>
      </c>
      <c r="D59" t="s">
        <v>76</v>
      </c>
      <c r="J59" t="s">
        <v>78</v>
      </c>
    </row>
    <row r="60" spans="1:10" x14ac:dyDescent="0.4">
      <c r="A60" s="124"/>
    </row>
    <row r="61" spans="1:10" x14ac:dyDescent="0.4">
      <c r="A61" s="124"/>
      <c r="B61" t="s">
        <v>80</v>
      </c>
      <c r="C61">
        <v>2189430</v>
      </c>
      <c r="D61" t="s">
        <v>70</v>
      </c>
      <c r="J61" t="s">
        <v>81</v>
      </c>
    </row>
    <row r="62" spans="1:10" x14ac:dyDescent="0.4">
      <c r="A62" s="124"/>
      <c r="C62">
        <v>6908.2889999999998</v>
      </c>
      <c r="D62" t="s">
        <v>71</v>
      </c>
      <c r="J62" t="s">
        <v>82</v>
      </c>
    </row>
    <row r="63" spans="1:10" x14ac:dyDescent="0.4">
      <c r="A63" s="124"/>
      <c r="C63">
        <v>44.881999999999998</v>
      </c>
      <c r="D63" t="s">
        <v>76</v>
      </c>
      <c r="J63" t="s">
        <v>83</v>
      </c>
    </row>
    <row r="64" spans="1:10" x14ac:dyDescent="0.4">
      <c r="A64" s="124"/>
    </row>
    <row r="65" spans="1:10" x14ac:dyDescent="0.4">
      <c r="A65" s="124"/>
      <c r="B65" t="s">
        <v>84</v>
      </c>
      <c r="C65">
        <v>40987</v>
      </c>
      <c r="D65" t="s">
        <v>70</v>
      </c>
      <c r="J65" t="s">
        <v>85</v>
      </c>
    </row>
    <row r="66" spans="1:10" x14ac:dyDescent="0.4">
      <c r="A66" s="124"/>
      <c r="C66">
        <v>79.177000000000007</v>
      </c>
      <c r="D66" t="s">
        <v>71</v>
      </c>
      <c r="J66" t="s">
        <v>86</v>
      </c>
    </row>
    <row r="67" spans="1:10" x14ac:dyDescent="0.4">
      <c r="A67" s="124"/>
      <c r="C67">
        <v>0.93700000000000006</v>
      </c>
      <c r="D67" t="s">
        <v>76</v>
      </c>
      <c r="J67" t="s">
        <v>87</v>
      </c>
    </row>
    <row r="68" spans="1:10" x14ac:dyDescent="0.4">
      <c r="A68" s="124"/>
    </row>
    <row r="69" spans="1:10" x14ac:dyDescent="0.4">
      <c r="A69" s="124"/>
      <c r="B69" t="s">
        <v>88</v>
      </c>
      <c r="C69">
        <v>977225</v>
      </c>
      <c r="D69" t="s">
        <v>70</v>
      </c>
      <c r="J69" t="s">
        <v>89</v>
      </c>
    </row>
    <row r="70" spans="1:10" x14ac:dyDescent="0.4">
      <c r="A70" s="124"/>
      <c r="C70">
        <v>5062.0010000000002</v>
      </c>
      <c r="D70" t="s">
        <v>71</v>
      </c>
      <c r="J70" t="s">
        <v>90</v>
      </c>
    </row>
    <row r="71" spans="1:10" x14ac:dyDescent="0.4">
      <c r="A71" s="124"/>
      <c r="C71">
        <v>35.670999999999999</v>
      </c>
      <c r="D71" t="s">
        <v>76</v>
      </c>
      <c r="J71" t="s">
        <v>91</v>
      </c>
    </row>
    <row r="72" spans="1:10" x14ac:dyDescent="0.4">
      <c r="A72" s="124"/>
    </row>
    <row r="73" spans="1:10" x14ac:dyDescent="0.4">
      <c r="A73" s="124"/>
      <c r="B73" t="s">
        <v>58</v>
      </c>
      <c r="C73">
        <v>1150379</v>
      </c>
      <c r="D73" t="s">
        <v>70</v>
      </c>
      <c r="J73" t="s">
        <v>92</v>
      </c>
    </row>
    <row r="74" spans="1:10" x14ac:dyDescent="0.4">
      <c r="A74" s="124"/>
      <c r="C74">
        <v>635.66600000000005</v>
      </c>
      <c r="D74" t="s">
        <v>71</v>
      </c>
      <c r="J74" t="s">
        <v>93</v>
      </c>
    </row>
    <row r="75" spans="1:10" x14ac:dyDescent="0.4">
      <c r="A75" s="124"/>
      <c r="C75">
        <v>1.075</v>
      </c>
      <c r="D75" t="s">
        <v>76</v>
      </c>
      <c r="J75" t="s">
        <v>91</v>
      </c>
    </row>
    <row r="76" spans="1:10" x14ac:dyDescent="0.4">
      <c r="A76" s="124"/>
    </row>
    <row r="77" spans="1:10" x14ac:dyDescent="0.4">
      <c r="A77" s="124"/>
      <c r="B77" t="s">
        <v>135</v>
      </c>
      <c r="C77">
        <v>2200947</v>
      </c>
      <c r="D77" t="s">
        <v>136</v>
      </c>
      <c r="J77" t="s">
        <v>139</v>
      </c>
    </row>
    <row r="78" spans="1:10" x14ac:dyDescent="0.4">
      <c r="A78" s="124"/>
      <c r="C78">
        <v>6677.87</v>
      </c>
      <c r="D78" t="s">
        <v>137</v>
      </c>
      <c r="J78" t="s">
        <v>140</v>
      </c>
    </row>
    <row r="79" spans="1:10" x14ac:dyDescent="0.4">
      <c r="A79" s="124"/>
      <c r="C79">
        <v>63.701999999999998</v>
      </c>
      <c r="D79" t="s">
        <v>138</v>
      </c>
      <c r="J79" t="s">
        <v>141</v>
      </c>
    </row>
    <row r="80" spans="1:10" x14ac:dyDescent="0.4">
      <c r="A80" s="124"/>
    </row>
    <row r="81" spans="1:11" x14ac:dyDescent="0.4">
      <c r="A81" s="124"/>
      <c r="B81" t="s">
        <v>337</v>
      </c>
      <c r="C81" s="2">
        <v>0.38029777840061507</v>
      </c>
      <c r="D81" s="3" t="s">
        <v>339</v>
      </c>
      <c r="E81" s="2" t="s">
        <v>339</v>
      </c>
      <c r="F81" s="2"/>
      <c r="G81" s="2"/>
      <c r="H81" s="2"/>
      <c r="I81" s="2"/>
      <c r="J81" s="2" t="s">
        <v>786</v>
      </c>
    </row>
    <row r="82" spans="1:11" x14ac:dyDescent="0.4">
      <c r="A82" s="124"/>
    </row>
    <row r="83" spans="1:11" x14ac:dyDescent="0.4">
      <c r="A83" s="124" t="s">
        <v>157</v>
      </c>
      <c r="B83" t="s">
        <v>674</v>
      </c>
      <c r="C83" s="211">
        <v>64.7</v>
      </c>
      <c r="D83" t="s">
        <v>158</v>
      </c>
      <c r="E83">
        <v>64.7</v>
      </c>
      <c r="F83">
        <v>3.06</v>
      </c>
      <c r="J83" s="2" t="s">
        <v>675</v>
      </c>
      <c r="K83" s="123" t="s">
        <v>676</v>
      </c>
    </row>
    <row r="84" spans="1:11" x14ac:dyDescent="0.4">
      <c r="A84" s="124"/>
    </row>
    <row r="85" spans="1:11" x14ac:dyDescent="0.4">
      <c r="A85" s="124" t="s">
        <v>212</v>
      </c>
      <c r="B85" s="55" t="str">
        <f>'Results Summary'!B12</f>
        <v>GREET 2019</v>
      </c>
      <c r="C85" s="30">
        <f>'Results Summary'!B13</f>
        <v>494</v>
      </c>
      <c r="D85" t="s">
        <v>95</v>
      </c>
      <c r="J85" s="30" t="str">
        <f ca="1">'NETL &amp; GREET Grid mix'!B2</f>
        <v>Excel Sheet "NETL &amp; GREET Grid mix"</v>
      </c>
    </row>
    <row r="86" spans="1:11" x14ac:dyDescent="0.4">
      <c r="A86" s="124"/>
      <c r="C86" s="30"/>
      <c r="E86" s="30"/>
    </row>
    <row r="87" spans="1:11" x14ac:dyDescent="0.4">
      <c r="A87" s="124" t="s">
        <v>128</v>
      </c>
      <c r="C87" s="30"/>
    </row>
    <row r="88" spans="1:11" x14ac:dyDescent="0.4">
      <c r="A88" s="124" t="str">
        <f>GWP!A45</f>
        <v>AR5, 100 yr</v>
      </c>
      <c r="B88" t="str">
        <f>GWP!B45</f>
        <v>GWP of CH4, AR5, 100 yr</v>
      </c>
      <c r="C88">
        <f>GWP!C45</f>
        <v>30</v>
      </c>
      <c r="D88" t="str">
        <f>GWP!D45</f>
        <v>kg CO2eq/kg</v>
      </c>
      <c r="J88" t="str">
        <f ca="1">GWP!$B$2</f>
        <v>Excel Sheet "GWP"</v>
      </c>
    </row>
    <row r="89" spans="1:11" x14ac:dyDescent="0.4">
      <c r="A89" s="124" t="str">
        <f>GWP!A51</f>
        <v>AR5, 100 yr</v>
      </c>
      <c r="B89" t="str">
        <f>GWP!B51</f>
        <v>GWP of N2O, AR5, 100 yr</v>
      </c>
      <c r="C89">
        <f>GWP!C51</f>
        <v>265</v>
      </c>
      <c r="D89" t="str">
        <f>GWP!D51</f>
        <v>kg CO2eq/kg</v>
      </c>
      <c r="J89" t="str">
        <f ca="1">GWP!$B$2</f>
        <v>Excel Sheet "GWP"</v>
      </c>
    </row>
    <row r="90" spans="1:11" x14ac:dyDescent="0.4">
      <c r="A90" s="124" t="str">
        <f>GWP!A57</f>
        <v>AR5, 100 yr</v>
      </c>
      <c r="B90" t="str">
        <f>GWP!B57</f>
        <v>GWP of SF6, AR5, 100 yr</v>
      </c>
      <c r="C90">
        <f>GWP!C57</f>
        <v>23500</v>
      </c>
      <c r="D90" t="str">
        <f>GWP!D57</f>
        <v>kg CO2eq/kg</v>
      </c>
      <c r="J90" t="str">
        <f ca="1">GWP!$B$2</f>
        <v>Excel Sheet "GWP"</v>
      </c>
    </row>
    <row r="91" spans="1:11" x14ac:dyDescent="0.4">
      <c r="A91" s="124"/>
    </row>
    <row r="92" spans="1:11" x14ac:dyDescent="0.4">
      <c r="A92" s="124" t="s">
        <v>162</v>
      </c>
      <c r="B92" t="s">
        <v>148</v>
      </c>
      <c r="C92">
        <v>95.459140000000005</v>
      </c>
      <c r="D92" t="s">
        <v>149</v>
      </c>
      <c r="J92" t="s">
        <v>262</v>
      </c>
    </row>
    <row r="93" spans="1:11" x14ac:dyDescent="0.4">
      <c r="A93" s="124"/>
      <c r="B93" t="s">
        <v>151</v>
      </c>
      <c r="C93">
        <v>15993</v>
      </c>
      <c r="D93" t="s">
        <v>153</v>
      </c>
      <c r="J93" t="s">
        <v>154</v>
      </c>
    </row>
    <row r="94" spans="1:11" x14ac:dyDescent="0.4">
      <c r="A94" s="124"/>
      <c r="B94" t="s">
        <v>152</v>
      </c>
      <c r="C94">
        <v>8703</v>
      </c>
      <c r="D94" t="s">
        <v>153</v>
      </c>
      <c r="J94" t="s">
        <v>155</v>
      </c>
    </row>
    <row r="95" spans="1:11" x14ac:dyDescent="0.4">
      <c r="A95" s="124"/>
      <c r="B95" s="12" t="s">
        <v>213</v>
      </c>
      <c r="C95">
        <v>47.153399999999998</v>
      </c>
      <c r="D95" t="s">
        <v>149</v>
      </c>
      <c r="E95" s="11"/>
      <c r="F95" s="11"/>
      <c r="J95" t="s">
        <v>246</v>
      </c>
    </row>
    <row r="96" spans="1:11" x14ac:dyDescent="0.4">
      <c r="A96" s="124"/>
      <c r="B96" t="s">
        <v>214</v>
      </c>
      <c r="C96">
        <v>11461.94</v>
      </c>
      <c r="D96" t="s">
        <v>153</v>
      </c>
      <c r="J96" t="s">
        <v>263</v>
      </c>
    </row>
    <row r="97" spans="1:13" x14ac:dyDescent="0.4">
      <c r="A97" s="124"/>
    </row>
    <row r="98" spans="1:13" x14ac:dyDescent="0.4">
      <c r="A98" s="124" t="s">
        <v>45</v>
      </c>
      <c r="B98" t="s">
        <v>46</v>
      </c>
      <c r="C98" s="10">
        <v>0.453592</v>
      </c>
      <c r="D98" s="11" t="s">
        <v>47</v>
      </c>
    </row>
    <row r="99" spans="1:13" x14ac:dyDescent="0.4">
      <c r="A99" s="124"/>
      <c r="B99" t="s">
        <v>48</v>
      </c>
      <c r="C99" s="11">
        <v>3.7854100000000002</v>
      </c>
      <c r="D99" s="11" t="s">
        <v>49</v>
      </c>
    </row>
    <row r="100" spans="1:13" x14ac:dyDescent="0.4">
      <c r="A100" s="124"/>
      <c r="B100" s="11" t="s">
        <v>50</v>
      </c>
      <c r="C100">
        <v>3600</v>
      </c>
      <c r="D100" s="11" t="s">
        <v>51</v>
      </c>
    </row>
    <row r="101" spans="1:13" x14ac:dyDescent="0.4">
      <c r="A101" s="124"/>
      <c r="B101" s="11" t="s">
        <v>52</v>
      </c>
      <c r="C101">
        <v>1341.02</v>
      </c>
      <c r="D101" s="11" t="s">
        <v>53</v>
      </c>
    </row>
    <row r="102" spans="1:13" x14ac:dyDescent="0.4">
      <c r="A102" s="124"/>
      <c r="B102" s="12" t="s">
        <v>54</v>
      </c>
      <c r="C102">
        <v>907</v>
      </c>
      <c r="D102" t="s">
        <v>47</v>
      </c>
    </row>
    <row r="103" spans="1:13" x14ac:dyDescent="0.4">
      <c r="A103" s="124"/>
      <c r="B103" s="10" t="s">
        <v>55</v>
      </c>
      <c r="C103">
        <v>9.47817E-4</v>
      </c>
      <c r="D103" s="11" t="s">
        <v>56</v>
      </c>
    </row>
    <row r="104" spans="1:13" x14ac:dyDescent="0.4">
      <c r="A104" s="124"/>
      <c r="B104" s="10" t="s">
        <v>150</v>
      </c>
      <c r="C104">
        <v>56</v>
      </c>
      <c r="D104" s="11" t="s">
        <v>57</v>
      </c>
    </row>
    <row r="105" spans="1:13" x14ac:dyDescent="0.4">
      <c r="A105" s="124"/>
      <c r="B105" s="10" t="s">
        <v>48</v>
      </c>
      <c r="C105">
        <v>0.13368099999999999</v>
      </c>
      <c r="D105" s="11" t="s">
        <v>147</v>
      </c>
    </row>
    <row r="106" spans="1:13" x14ac:dyDescent="0.4">
      <c r="A106" s="124"/>
      <c r="B106" s="128" t="s">
        <v>506</v>
      </c>
      <c r="C106" s="3">
        <v>907</v>
      </c>
      <c r="D106" s="12" t="s">
        <v>47</v>
      </c>
    </row>
    <row r="107" spans="1:13" s="3" customFormat="1" ht="15.45" x14ac:dyDescent="0.4">
      <c r="A107" s="127" t="s">
        <v>15</v>
      </c>
      <c r="E107" s="2"/>
      <c r="F107" s="12"/>
      <c r="K107" s="4"/>
      <c r="L107" s="4"/>
      <c r="M107" s="4"/>
    </row>
    <row r="108" spans="1:13" s="7" customFormat="1" x14ac:dyDescent="0.4">
      <c r="A108" s="5" t="s">
        <v>1</v>
      </c>
      <c r="B108" s="5" t="s">
        <v>2</v>
      </c>
      <c r="C108" s="6" t="s">
        <v>3</v>
      </c>
      <c r="D108" s="5" t="s">
        <v>4</v>
      </c>
      <c r="E108" s="5"/>
      <c r="F108" s="5"/>
      <c r="G108" s="5"/>
      <c r="H108" s="5"/>
      <c r="I108" s="5"/>
      <c r="J108" s="5" t="s">
        <v>11</v>
      </c>
    </row>
    <row r="109" spans="1:13" s="41" customFormat="1" x14ac:dyDescent="0.4">
      <c r="A109" s="124" t="s">
        <v>269</v>
      </c>
      <c r="B109" s="11" t="s">
        <v>215</v>
      </c>
      <c r="C109" s="11">
        <f>C14*(100-C15)/100</f>
        <v>405456.8</v>
      </c>
      <c r="D109" s="11" t="s">
        <v>264</v>
      </c>
      <c r="E109" s="40"/>
      <c r="F109" s="40"/>
      <c r="G109" s="40"/>
      <c r="H109" s="40"/>
      <c r="I109" s="40"/>
      <c r="J109" s="40"/>
    </row>
    <row r="110" spans="1:13" s="41" customFormat="1" x14ac:dyDescent="0.4">
      <c r="A110" s="124"/>
      <c r="B110" s="11"/>
      <c r="C110" s="11"/>
      <c r="D110" s="11"/>
      <c r="E110" s="40"/>
      <c r="F110" s="40"/>
      <c r="G110" s="40"/>
      <c r="H110" s="40"/>
      <c r="I110" s="40"/>
      <c r="J110" s="40"/>
    </row>
    <row r="111" spans="1:13" x14ac:dyDescent="0.4">
      <c r="A111" s="124" t="s">
        <v>211</v>
      </c>
      <c r="B111" s="11" t="s">
        <v>762</v>
      </c>
      <c r="C111" s="11">
        <f>C96*C95*C105*10^-6/C103</f>
        <v>76.228317725884708</v>
      </c>
      <c r="D111" s="11" t="s">
        <v>145</v>
      </c>
    </row>
    <row r="112" spans="1:13" x14ac:dyDescent="0.4">
      <c r="A112" s="124"/>
      <c r="B112" s="11"/>
      <c r="C112" s="11">
        <f>C111/C99</f>
        <v>20.13740063186939</v>
      </c>
      <c r="D112" s="11" t="s">
        <v>144</v>
      </c>
    </row>
    <row r="113" spans="1:4" x14ac:dyDescent="0.4">
      <c r="A113" s="124"/>
    </row>
    <row r="114" spans="1:4" x14ac:dyDescent="0.4">
      <c r="A114" s="124" t="s">
        <v>210</v>
      </c>
      <c r="B114" t="s">
        <v>27</v>
      </c>
      <c r="C114">
        <f>C12/C14</f>
        <v>0.31860681581860262</v>
      </c>
      <c r="D114" t="s">
        <v>218</v>
      </c>
    </row>
    <row r="115" spans="1:4" x14ac:dyDescent="0.4">
      <c r="A115" s="124"/>
      <c r="C115" s="11">
        <f>C19*C96/C14</f>
        <v>3651.8522065038746</v>
      </c>
      <c r="D115" t="s">
        <v>220</v>
      </c>
    </row>
    <row r="116" spans="1:4" x14ac:dyDescent="0.4">
      <c r="A116" s="124"/>
      <c r="C116" s="11">
        <f>C115/(10^6)/C103</f>
        <v>3.852908532452862</v>
      </c>
      <c r="D116" t="s">
        <v>219</v>
      </c>
    </row>
    <row r="117" spans="1:4" x14ac:dyDescent="0.4">
      <c r="A117" s="124"/>
      <c r="C117" s="11"/>
    </row>
    <row r="118" spans="1:4" x14ac:dyDescent="0.4">
      <c r="A118" s="124"/>
      <c r="B118" t="s">
        <v>28</v>
      </c>
      <c r="C118" s="11">
        <f>C21/C14</f>
        <v>7.1537982591486932E-3</v>
      </c>
      <c r="D118" t="s">
        <v>221</v>
      </c>
    </row>
    <row r="119" spans="1:4" x14ac:dyDescent="0.4">
      <c r="A119" s="124"/>
      <c r="C119" s="11">
        <f>C118*C93</f>
        <v>114.41069555856505</v>
      </c>
      <c r="D119" t="s">
        <v>222</v>
      </c>
    </row>
    <row r="120" spans="1:4" x14ac:dyDescent="0.4">
      <c r="A120" s="124"/>
      <c r="C120" s="11"/>
    </row>
    <row r="121" spans="1:4" x14ac:dyDescent="0.4">
      <c r="A121" s="124"/>
      <c r="B121" t="s">
        <v>32</v>
      </c>
      <c r="C121" s="11">
        <f>(C23-C24)/C14</f>
        <v>0.29368438265186325</v>
      </c>
      <c r="D121" t="s">
        <v>223</v>
      </c>
    </row>
    <row r="122" spans="1:4" x14ac:dyDescent="0.4">
      <c r="A122" s="124"/>
      <c r="C122" s="11">
        <f>C121*C94</f>
        <v>2555.9351822191657</v>
      </c>
      <c r="D122" t="s">
        <v>224</v>
      </c>
    </row>
    <row r="123" spans="1:4" x14ac:dyDescent="0.4">
      <c r="A123" s="124"/>
      <c r="C123" s="11"/>
    </row>
    <row r="124" spans="1:4" x14ac:dyDescent="0.4">
      <c r="A124" s="124"/>
      <c r="B124" t="s">
        <v>156</v>
      </c>
      <c r="C124" s="11">
        <f>C115+C119+C122</f>
        <v>6322.1980842816047</v>
      </c>
      <c r="D124" t="s">
        <v>225</v>
      </c>
    </row>
    <row r="125" spans="1:4" x14ac:dyDescent="0.4">
      <c r="A125" s="124"/>
      <c r="C125">
        <f>C114+C118+C121</f>
        <v>0.61944499672961451</v>
      </c>
      <c r="D125" t="s">
        <v>226</v>
      </c>
    </row>
    <row r="126" spans="1:4" x14ac:dyDescent="0.4">
      <c r="A126" s="124"/>
    </row>
    <row r="127" spans="1:4" x14ac:dyDescent="0.4">
      <c r="A127" s="124" t="s">
        <v>206</v>
      </c>
      <c r="B127" t="str">
        <f>B49</f>
        <v>Alfa-amylase</v>
      </c>
      <c r="C127" s="12">
        <f>C49+C50*$C$88+C51*$C$89</f>
        <v>1280984.1400000001</v>
      </c>
      <c r="D127" t="s">
        <v>129</v>
      </c>
    </row>
    <row r="128" spans="1:4" x14ac:dyDescent="0.4">
      <c r="A128" s="124"/>
      <c r="B128" t="str">
        <f>B53</f>
        <v>Gluco-amylase</v>
      </c>
      <c r="C128">
        <f>C53+C54*$C$88+C55*$C$89</f>
        <v>5843511.2050000001</v>
      </c>
      <c r="D128" t="s">
        <v>130</v>
      </c>
    </row>
    <row r="129" spans="1:4" x14ac:dyDescent="0.4">
      <c r="A129" s="124"/>
      <c r="B129" t="str">
        <f>B57</f>
        <v>Caustic (NaOH)</v>
      </c>
      <c r="C129">
        <f>C57+C58*$C$88+C59*$C$89</f>
        <v>2043269.665</v>
      </c>
      <c r="D129" t="s">
        <v>131</v>
      </c>
    </row>
    <row r="130" spans="1:4" x14ac:dyDescent="0.4">
      <c r="A130" s="124"/>
      <c r="B130" t="str">
        <f>B61</f>
        <v>NH3</v>
      </c>
      <c r="C130">
        <f>C61+C62*$C$88+C63*$C$89</f>
        <v>2408572.4</v>
      </c>
      <c r="D130" t="s">
        <v>508</v>
      </c>
    </row>
    <row r="131" spans="1:4" x14ac:dyDescent="0.4">
      <c r="A131" s="124"/>
      <c r="B131" t="str">
        <f>B65</f>
        <v>H2SO4</v>
      </c>
      <c r="C131">
        <f>C65+C66*$C$88+C67*$C$89</f>
        <v>43610.614999999998</v>
      </c>
      <c r="D131" t="s">
        <v>132</v>
      </c>
    </row>
    <row r="132" spans="1:4" x14ac:dyDescent="0.4">
      <c r="A132" s="124"/>
      <c r="B132" t="str">
        <f>B69</f>
        <v>Urea</v>
      </c>
      <c r="C132">
        <f>C69+C70*$C$88+C71*$C$89</f>
        <v>1138537.845</v>
      </c>
      <c r="D132" t="s">
        <v>134</v>
      </c>
    </row>
    <row r="133" spans="1:4" x14ac:dyDescent="0.4">
      <c r="A133" s="124"/>
      <c r="B133" t="str">
        <f>B73</f>
        <v>Lime</v>
      </c>
      <c r="C133">
        <f>C73+C74*$C$88+C75*$C$89</f>
        <v>1169733.855</v>
      </c>
      <c r="D133" t="s">
        <v>133</v>
      </c>
    </row>
    <row r="134" spans="1:4" x14ac:dyDescent="0.4">
      <c r="A134" s="124"/>
      <c r="B134" t="str">
        <f>B77</f>
        <v>Yeast cake</v>
      </c>
      <c r="C134">
        <f>C77+C78*$C$88+C79*$C$89</f>
        <v>2418164.13</v>
      </c>
      <c r="D134" t="s">
        <v>142</v>
      </c>
    </row>
    <row r="135" spans="1:4" x14ac:dyDescent="0.4">
      <c r="A135" s="124"/>
    </row>
    <row r="136" spans="1:4" x14ac:dyDescent="0.4">
      <c r="A136" s="124"/>
      <c r="B136" t="s">
        <v>18</v>
      </c>
      <c r="C136">
        <f>C35/$C$14</f>
        <v>7.4151878742075602E-4</v>
      </c>
      <c r="D136" t="s">
        <v>234</v>
      </c>
    </row>
    <row r="137" spans="1:4" x14ac:dyDescent="0.4">
      <c r="A137" s="124"/>
      <c r="C137">
        <f>C136*C127/C106</f>
        <v>1.0472699076053142</v>
      </c>
      <c r="D137" t="s">
        <v>233</v>
      </c>
    </row>
    <row r="138" spans="1:4" x14ac:dyDescent="0.4">
      <c r="A138" s="124"/>
    </row>
    <row r="139" spans="1:4" x14ac:dyDescent="0.4">
      <c r="A139" s="124"/>
      <c r="B139" t="s">
        <v>20</v>
      </c>
      <c r="C139">
        <f>C37/$C$14</f>
        <v>1.0544852077952571E-3</v>
      </c>
      <c r="D139" t="s">
        <v>235</v>
      </c>
    </row>
    <row r="140" spans="1:4" x14ac:dyDescent="0.4">
      <c r="A140" s="124"/>
      <c r="C140">
        <f>C128*C139/C106</f>
        <v>6.7937112759187857</v>
      </c>
      <c r="D140" t="s">
        <v>233</v>
      </c>
    </row>
    <row r="141" spans="1:4" x14ac:dyDescent="0.4">
      <c r="A141" s="124"/>
    </row>
    <row r="142" spans="1:4" x14ac:dyDescent="0.4">
      <c r="A142" s="124"/>
      <c r="B142" t="s">
        <v>40</v>
      </c>
      <c r="C142">
        <f>C39/$C$14</f>
        <v>5.3240197229396571E-3</v>
      </c>
      <c r="D142" t="s">
        <v>236</v>
      </c>
    </row>
    <row r="143" spans="1:4" x14ac:dyDescent="0.4">
      <c r="A143" s="124"/>
      <c r="C143">
        <f>C142*C129*0.5/C106</f>
        <v>5.9969173074665418</v>
      </c>
      <c r="D143" t="s">
        <v>233</v>
      </c>
    </row>
    <row r="144" spans="1:4" x14ac:dyDescent="0.4">
      <c r="A144" s="124"/>
    </row>
    <row r="145" spans="1:4" x14ac:dyDescent="0.4">
      <c r="A145" s="124"/>
      <c r="B145" t="s">
        <v>41</v>
      </c>
      <c r="C145">
        <f>C41/$C$14</f>
        <v>2.1182579747090198E-3</v>
      </c>
      <c r="D145" t="s">
        <v>237</v>
      </c>
    </row>
    <row r="146" spans="1:4" x14ac:dyDescent="0.4">
      <c r="A146" s="124"/>
      <c r="C146">
        <f>C145*C131*0.98/C106</f>
        <v>9.9813629928997241E-2</v>
      </c>
      <c r="D146" t="s">
        <v>233</v>
      </c>
    </row>
    <row r="147" spans="1:4" x14ac:dyDescent="0.4">
      <c r="A147" s="124"/>
    </row>
    <row r="148" spans="1:4" x14ac:dyDescent="0.4">
      <c r="A148" s="124"/>
      <c r="B148" t="s">
        <v>42</v>
      </c>
      <c r="C148">
        <f>C43/$C$14</f>
        <v>1.2658144098212189E-3</v>
      </c>
      <c r="D148" t="s">
        <v>238</v>
      </c>
    </row>
    <row r="149" spans="1:4" x14ac:dyDescent="0.4">
      <c r="A149" s="124"/>
      <c r="C149">
        <f>C148*C133/C106</f>
        <v>1.6324872870063112</v>
      </c>
      <c r="D149" t="s">
        <v>233</v>
      </c>
    </row>
    <row r="150" spans="1:4" x14ac:dyDescent="0.4">
      <c r="A150" s="124"/>
    </row>
    <row r="151" spans="1:4" x14ac:dyDescent="0.4">
      <c r="A151" s="124"/>
      <c r="B151" t="s">
        <v>59</v>
      </c>
      <c r="C151">
        <f>C45*0.3/$C$14</f>
        <v>3.5457305118060826E-4</v>
      </c>
      <c r="D151" t="s">
        <v>239</v>
      </c>
    </row>
    <row r="152" spans="1:4" x14ac:dyDescent="0.4">
      <c r="A152" s="124"/>
      <c r="C152">
        <f>C151*C130/C106</f>
        <v>0.94158198991995634</v>
      </c>
      <c r="D152" t="s">
        <v>233</v>
      </c>
    </row>
    <row r="153" spans="1:4" x14ac:dyDescent="0.4">
      <c r="A153" s="124"/>
    </row>
    <row r="154" spans="1:4" x14ac:dyDescent="0.4">
      <c r="A154" s="124"/>
      <c r="B154" t="s">
        <v>43</v>
      </c>
      <c r="C154">
        <f>C47/$C$14</f>
        <v>2.7854354643947274E-4</v>
      </c>
      <c r="D154" t="s">
        <v>240</v>
      </c>
    </row>
    <row r="155" spans="1:4" x14ac:dyDescent="0.4">
      <c r="A155" s="124"/>
      <c r="C155">
        <f>C154*C134/C106</f>
        <v>0.74262845936375099</v>
      </c>
      <c r="D155" t="s">
        <v>233</v>
      </c>
    </row>
    <row r="156" spans="1:4" x14ac:dyDescent="0.4">
      <c r="A156" s="124"/>
    </row>
    <row r="157" spans="1:4" x14ac:dyDescent="0.4">
      <c r="A157" s="124"/>
      <c r="B157" t="s">
        <v>338</v>
      </c>
      <c r="C157">
        <f>C17*C12</f>
        <v>3237.1313999999998</v>
      </c>
      <c r="D157" t="s">
        <v>264</v>
      </c>
    </row>
    <row r="158" spans="1:4" x14ac:dyDescent="0.4">
      <c r="A158" s="124"/>
      <c r="C158">
        <f>C81*C157</f>
        <v>1231.0738798108728</v>
      </c>
      <c r="D158" s="12" t="s">
        <v>340</v>
      </c>
    </row>
    <row r="159" spans="1:4" x14ac:dyDescent="0.4">
      <c r="A159" s="124"/>
      <c r="C159">
        <f>C158*1000/C14/C98</f>
        <v>5.6897484706366326</v>
      </c>
      <c r="D159" t="s">
        <v>233</v>
      </c>
    </row>
    <row r="160" spans="1:4" x14ac:dyDescent="0.4">
      <c r="A160" s="124"/>
    </row>
    <row r="161" spans="1:4" x14ac:dyDescent="0.4">
      <c r="A161" s="124"/>
      <c r="B161" s="35" t="s">
        <v>743</v>
      </c>
      <c r="C161" s="35">
        <f>C137+C140+C143+C146+C149+C152+C155+C159</f>
        <v>22.944158327846292</v>
      </c>
      <c r="D161" s="35" t="s">
        <v>233</v>
      </c>
    </row>
    <row r="162" spans="1:4" x14ac:dyDescent="0.4">
      <c r="A162" s="124"/>
      <c r="B162" s="35" t="s">
        <v>744</v>
      </c>
      <c r="C162" s="35">
        <f>C137+C140+C143+C146+C149+C152+C155</f>
        <v>17.254409857209659</v>
      </c>
      <c r="D162" s="35" t="s">
        <v>233</v>
      </c>
    </row>
    <row r="163" spans="1:4" x14ac:dyDescent="0.4">
      <c r="A163" s="124"/>
      <c r="B163" s="35"/>
      <c r="C163" s="213"/>
      <c r="D163" s="35"/>
    </row>
    <row r="164" spans="1:4" x14ac:dyDescent="0.4">
      <c r="A164" s="124"/>
      <c r="B164" s="35" t="s">
        <v>492</v>
      </c>
      <c r="C164" s="213">
        <f>IF(C9=C6, C162,C161)</f>
        <v>17.254409857209659</v>
      </c>
      <c r="D164" s="35" t="s">
        <v>233</v>
      </c>
    </row>
    <row r="165" spans="1:4" x14ac:dyDescent="0.4">
      <c r="A165" s="124"/>
      <c r="B165" s="35"/>
      <c r="C165" s="30">
        <f>$C$98*C164</f>
        <v>7.8264622759514433</v>
      </c>
      <c r="D165" t="s">
        <v>227</v>
      </c>
    </row>
    <row r="166" spans="1:4" x14ac:dyDescent="0.4">
      <c r="A166" s="124"/>
      <c r="B166" s="35"/>
      <c r="C166">
        <f>C165*($C$14/$C$11)</f>
        <v>163.51728838475518</v>
      </c>
      <c r="D166" t="s">
        <v>742</v>
      </c>
    </row>
    <row r="167" spans="1:4" x14ac:dyDescent="0.4">
      <c r="A167" s="124"/>
      <c r="B167" s="35"/>
      <c r="C167">
        <f>C166/$C$111</f>
        <v>2.1450990034013295</v>
      </c>
      <c r="D167" t="s">
        <v>741</v>
      </c>
    </row>
    <row r="168" spans="1:4" x14ac:dyDescent="0.4">
      <c r="A168" s="124"/>
    </row>
    <row r="169" spans="1:4" x14ac:dyDescent="0.4">
      <c r="A169" s="124" t="s">
        <v>205</v>
      </c>
      <c r="B169" t="s">
        <v>159</v>
      </c>
      <c r="C169">
        <f>C26*C27/C14</f>
        <v>1635.3668169758159</v>
      </c>
      <c r="D169" t="s">
        <v>229</v>
      </c>
    </row>
    <row r="170" spans="1:4" x14ac:dyDescent="0.4">
      <c r="A170" s="124"/>
      <c r="C170">
        <f>C169/(10^6)</f>
        <v>1.6353668169758159E-3</v>
      </c>
      <c r="D170" t="s">
        <v>230</v>
      </c>
    </row>
    <row r="171" spans="1:4" x14ac:dyDescent="0.4">
      <c r="A171" s="124"/>
      <c r="C171">
        <f>C170*C83/C103</f>
        <v>111.63360971404322</v>
      </c>
      <c r="D171" t="s">
        <v>227</v>
      </c>
    </row>
    <row r="172" spans="1:4" x14ac:dyDescent="0.4">
      <c r="A172" s="124"/>
      <c r="B172" s="38" t="s">
        <v>493</v>
      </c>
      <c r="C172" s="117">
        <f>C171/C98</f>
        <v>246.11018208884465</v>
      </c>
      <c r="D172" s="38" t="s">
        <v>216</v>
      </c>
    </row>
    <row r="173" spans="1:4" x14ac:dyDescent="0.4">
      <c r="A173" s="124"/>
      <c r="B173" s="38"/>
      <c r="C173" s="30">
        <f>$C$98*C172</f>
        <v>111.63360971404322</v>
      </c>
      <c r="D173" t="s">
        <v>227</v>
      </c>
    </row>
    <row r="174" spans="1:4" x14ac:dyDescent="0.4">
      <c r="A174" s="124"/>
      <c r="B174" s="38"/>
      <c r="C174">
        <f>C173*($C$14/$C$11)</f>
        <v>2332.3469160685777</v>
      </c>
      <c r="D174" t="s">
        <v>742</v>
      </c>
    </row>
    <row r="175" spans="1:4" x14ac:dyDescent="0.4">
      <c r="A175" s="124"/>
      <c r="B175" s="38"/>
      <c r="C175">
        <f>C174/$C$111</f>
        <v>30.596856727911064</v>
      </c>
      <c r="D175" t="s">
        <v>741</v>
      </c>
    </row>
    <row r="176" spans="1:4" x14ac:dyDescent="0.4">
      <c r="A176" s="124"/>
      <c r="B176" s="38"/>
      <c r="C176" s="117"/>
      <c r="D176" s="38"/>
    </row>
    <row r="177" spans="1:6" ht="87.45" x14ac:dyDescent="0.4">
      <c r="A177" s="124" t="s">
        <v>209</v>
      </c>
      <c r="B177" s="38" t="s">
        <v>783</v>
      </c>
      <c r="C177" s="38">
        <f>C31/C14/C98*1000</f>
        <v>302.30520242847081</v>
      </c>
      <c r="D177" s="119" t="s">
        <v>216</v>
      </c>
      <c r="E177" s="153" t="s">
        <v>146</v>
      </c>
      <c r="F177" s="153" t="s">
        <v>160</v>
      </c>
    </row>
    <row r="178" spans="1:6" x14ac:dyDescent="0.4">
      <c r="A178" s="124"/>
    </row>
    <row r="179" spans="1:6" x14ac:dyDescent="0.4">
      <c r="A179" s="124" t="s">
        <v>207</v>
      </c>
      <c r="B179" t="str">
        <f>B29</f>
        <v>Power Purchased</v>
      </c>
      <c r="C179">
        <f>C29/C14</f>
        <v>4.2976218428202463E-2</v>
      </c>
      <c r="D179" t="s">
        <v>242</v>
      </c>
    </row>
    <row r="180" spans="1:6" x14ac:dyDescent="0.4">
      <c r="A180" s="124"/>
      <c r="B180" s="35" t="s">
        <v>491</v>
      </c>
      <c r="C180" s="116">
        <f>C179*C85/C98</f>
        <v>46.804731793179812</v>
      </c>
      <c r="D180" s="35" t="s">
        <v>216</v>
      </c>
    </row>
    <row r="181" spans="1:6" x14ac:dyDescent="0.4">
      <c r="A181" s="124"/>
      <c r="B181" s="35"/>
      <c r="C181" s="30">
        <f>$C$98*C180</f>
        <v>21.230251903532018</v>
      </c>
      <c r="D181" t="s">
        <v>227</v>
      </c>
    </row>
    <row r="182" spans="1:6" x14ac:dyDescent="0.4">
      <c r="A182" s="124"/>
      <c r="B182" s="35"/>
      <c r="C182">
        <f>C181*($C$14/$C$11)</f>
        <v>443.56097309225447</v>
      </c>
      <c r="D182" t="s">
        <v>742</v>
      </c>
    </row>
    <row r="183" spans="1:6" x14ac:dyDescent="0.4">
      <c r="A183" s="124"/>
      <c r="B183" s="35"/>
      <c r="C183">
        <f>C182/$C$111</f>
        <v>5.8188477238509924</v>
      </c>
      <c r="D183" t="s">
        <v>741</v>
      </c>
    </row>
    <row r="184" spans="1:6" x14ac:dyDescent="0.4">
      <c r="A184" s="124"/>
      <c r="B184" s="35"/>
      <c r="C184" s="116"/>
      <c r="D184" s="35"/>
    </row>
    <row r="185" spans="1:6" x14ac:dyDescent="0.4">
      <c r="A185" s="124"/>
    </row>
    <row r="186" spans="1:6" x14ac:dyDescent="0.4">
      <c r="A186" s="124" t="s">
        <v>208</v>
      </c>
      <c r="B186" t="s">
        <v>745</v>
      </c>
      <c r="C186" s="30">
        <f>C161+C172+C180</f>
        <v>315.85907220987076</v>
      </c>
      <c r="D186" t="s">
        <v>216</v>
      </c>
    </row>
    <row r="187" spans="1:6" x14ac:dyDescent="0.4">
      <c r="A187" s="124"/>
      <c r="C187" s="30">
        <f>$C$98*C186</f>
        <v>143.27114828181971</v>
      </c>
      <c r="D187" t="s">
        <v>227</v>
      </c>
    </row>
    <row r="188" spans="1:6" s="34" customFormat="1" ht="18.45" x14ac:dyDescent="0.5">
      <c r="A188" s="124"/>
      <c r="C188">
        <f>C187*($C$14/$C$11)</f>
        <v>2993.3460157086538</v>
      </c>
      <c r="D188" t="s">
        <v>742</v>
      </c>
    </row>
    <row r="189" spans="1:6" x14ac:dyDescent="0.4">
      <c r="A189" s="124"/>
      <c r="C189">
        <f>C188/$C$111</f>
        <v>39.268163131615445</v>
      </c>
      <c r="D189" t="s">
        <v>741</v>
      </c>
    </row>
    <row r="190" spans="1:6" x14ac:dyDescent="0.4">
      <c r="A190" s="124"/>
    </row>
    <row r="191" spans="1:6" x14ac:dyDescent="0.4">
      <c r="A191" s="124"/>
      <c r="B191" t="s">
        <v>768</v>
      </c>
      <c r="C191" s="30">
        <f>C162+C172+C180</f>
        <v>310.16932373923413</v>
      </c>
      <c r="D191" t="s">
        <v>216</v>
      </c>
    </row>
    <row r="192" spans="1:6" x14ac:dyDescent="0.4">
      <c r="A192" s="124"/>
      <c r="C192" s="30">
        <f>$C$98*C191</f>
        <v>140.69032389352668</v>
      </c>
      <c r="D192" t="s">
        <v>227</v>
      </c>
    </row>
    <row r="193" spans="1:4" ht="18.45" x14ac:dyDescent="0.5">
      <c r="A193" s="124"/>
      <c r="B193" s="34"/>
      <c r="C193">
        <f>C192*($C$14/$C$11)</f>
        <v>2939.4251775455878</v>
      </c>
      <c r="D193" t="s">
        <v>742</v>
      </c>
    </row>
    <row r="194" spans="1:4" x14ac:dyDescent="0.4">
      <c r="A194" s="124"/>
      <c r="C194">
        <f>C193/$C$111</f>
        <v>38.560803455163388</v>
      </c>
      <c r="D194" t="s">
        <v>741</v>
      </c>
    </row>
    <row r="195" spans="1:4" x14ac:dyDescent="0.4">
      <c r="A195" s="124"/>
    </row>
    <row r="196" spans="1:4" x14ac:dyDescent="0.4">
      <c r="A196" s="124"/>
      <c r="B196" t="s">
        <v>911</v>
      </c>
      <c r="C196">
        <f>C183+C175</f>
        <v>36.415704451762053</v>
      </c>
    </row>
    <row r="199" spans="1:4" x14ac:dyDescent="0.4">
      <c r="A199" t="s">
        <v>609</v>
      </c>
      <c r="B199" s="9" t="s">
        <v>772</v>
      </c>
    </row>
    <row r="217" spans="1:1" x14ac:dyDescent="0.4">
      <c r="A217" s="9"/>
    </row>
    <row r="218" spans="1:1" x14ac:dyDescent="0.4">
      <c r="A218" s="9"/>
    </row>
    <row r="219" spans="1:1" x14ac:dyDescent="0.4">
      <c r="A219" s="9"/>
    </row>
    <row r="220" spans="1:1" x14ac:dyDescent="0.4">
      <c r="A220" s="9"/>
    </row>
    <row r="221" spans="1:1" x14ac:dyDescent="0.4">
      <c r="A221" s="9"/>
    </row>
    <row r="222" spans="1:1" x14ac:dyDescent="0.4">
      <c r="A222" s="9"/>
    </row>
    <row r="223" spans="1:1" x14ac:dyDescent="0.4">
      <c r="A223" s="9"/>
    </row>
    <row r="224" spans="1:1" x14ac:dyDescent="0.4">
      <c r="A224" s="9"/>
    </row>
    <row r="225" spans="1:1" x14ac:dyDescent="0.4">
      <c r="A225" s="9"/>
    </row>
    <row r="226" spans="1:1" x14ac:dyDescent="0.4">
      <c r="A226" s="9"/>
    </row>
    <row r="227" spans="1:1" x14ac:dyDescent="0.4">
      <c r="A227" s="9"/>
    </row>
    <row r="228" spans="1:1" x14ac:dyDescent="0.4">
      <c r="A228" s="9"/>
    </row>
    <row r="229" spans="1:1" x14ac:dyDescent="0.4">
      <c r="A229" s="9"/>
    </row>
    <row r="230" spans="1:1" x14ac:dyDescent="0.4">
      <c r="A230" s="9"/>
    </row>
    <row r="231" spans="1:1" x14ac:dyDescent="0.4">
      <c r="A231" s="9"/>
    </row>
    <row r="232" spans="1:1" x14ac:dyDescent="0.4">
      <c r="A232" s="9"/>
    </row>
    <row r="233" spans="1:1" x14ac:dyDescent="0.4">
      <c r="A233" s="9"/>
    </row>
    <row r="234" spans="1:1" x14ac:dyDescent="0.4">
      <c r="A234" s="9"/>
    </row>
    <row r="235" spans="1:1" x14ac:dyDescent="0.4">
      <c r="A235" s="9"/>
    </row>
    <row r="236" spans="1:1" x14ac:dyDescent="0.4">
      <c r="A236" s="9"/>
    </row>
    <row r="237" spans="1:1" x14ac:dyDescent="0.4">
      <c r="A237" s="9"/>
    </row>
    <row r="238" spans="1:1" x14ac:dyDescent="0.4">
      <c r="A238" s="9"/>
    </row>
    <row r="239" spans="1:1" x14ac:dyDescent="0.4">
      <c r="A239" s="9"/>
    </row>
    <row r="240" spans="1:1" x14ac:dyDescent="0.4">
      <c r="A240" s="9"/>
    </row>
    <row r="241" spans="1:1" x14ac:dyDescent="0.4">
      <c r="A241" s="9"/>
    </row>
    <row r="242" spans="1:1" x14ac:dyDescent="0.4">
      <c r="A242" s="9"/>
    </row>
    <row r="243" spans="1:1" x14ac:dyDescent="0.4">
      <c r="A243" s="9"/>
    </row>
    <row r="244" spans="1:1" x14ac:dyDescent="0.4">
      <c r="A244" s="9"/>
    </row>
    <row r="245" spans="1:1" x14ac:dyDescent="0.4">
      <c r="A245" s="9"/>
    </row>
    <row r="246" spans="1:1" x14ac:dyDescent="0.4">
      <c r="A246" s="9"/>
    </row>
    <row r="247" spans="1:1" x14ac:dyDescent="0.4">
      <c r="A247" s="9"/>
    </row>
    <row r="248" spans="1:1" x14ac:dyDescent="0.4">
      <c r="A248" s="9"/>
    </row>
    <row r="249" spans="1:1" x14ac:dyDescent="0.4">
      <c r="A249" s="9"/>
    </row>
    <row r="250" spans="1:1" x14ac:dyDescent="0.4">
      <c r="A250" s="9"/>
    </row>
    <row r="251" spans="1:1" x14ac:dyDescent="0.4">
      <c r="A251" s="9"/>
    </row>
    <row r="252" spans="1:1" x14ac:dyDescent="0.4">
      <c r="A252" s="9"/>
    </row>
    <row r="253" spans="1:1" x14ac:dyDescent="0.4">
      <c r="A253" s="9"/>
    </row>
    <row r="254" spans="1:1" x14ac:dyDescent="0.4">
      <c r="A254" s="9"/>
    </row>
    <row r="255" spans="1:1" x14ac:dyDescent="0.4">
      <c r="A255" s="9"/>
    </row>
    <row r="256" spans="1:1" x14ac:dyDescent="0.4">
      <c r="A256" s="9"/>
    </row>
    <row r="257" spans="1:1" x14ac:dyDescent="0.4">
      <c r="A257" s="9"/>
    </row>
    <row r="258" spans="1:1" x14ac:dyDescent="0.4">
      <c r="A258" s="9"/>
    </row>
    <row r="259" spans="1:1" x14ac:dyDescent="0.4">
      <c r="A259" s="9"/>
    </row>
    <row r="260" spans="1:1" x14ac:dyDescent="0.4">
      <c r="A260" s="9"/>
    </row>
    <row r="261" spans="1:1" x14ac:dyDescent="0.4">
      <c r="A261" s="9"/>
    </row>
    <row r="262" spans="1:1" x14ac:dyDescent="0.4">
      <c r="A262" s="9"/>
    </row>
    <row r="263" spans="1:1" x14ac:dyDescent="0.4">
      <c r="A263" s="9"/>
    </row>
    <row r="264" spans="1:1" x14ac:dyDescent="0.4">
      <c r="A264" s="9"/>
    </row>
    <row r="265" spans="1:1" x14ac:dyDescent="0.4">
      <c r="A265" s="9"/>
    </row>
    <row r="266" spans="1:1" x14ac:dyDescent="0.4">
      <c r="A266" s="9"/>
    </row>
    <row r="267" spans="1:1" x14ac:dyDescent="0.4">
      <c r="A267" s="9"/>
    </row>
    <row r="268" spans="1:1" x14ac:dyDescent="0.4">
      <c r="A268" s="9"/>
    </row>
    <row r="269" spans="1:1" x14ac:dyDescent="0.4">
      <c r="A269" s="9"/>
    </row>
    <row r="270" spans="1:1" x14ac:dyDescent="0.4">
      <c r="A270" s="9"/>
    </row>
    <row r="271" spans="1:1" x14ac:dyDescent="0.4">
      <c r="A271" s="9"/>
    </row>
    <row r="272" spans="1:1" x14ac:dyDescent="0.4">
      <c r="A272" s="9"/>
    </row>
    <row r="273" spans="1:1" x14ac:dyDescent="0.4">
      <c r="A273" s="9"/>
    </row>
    <row r="274" spans="1:1" x14ac:dyDescent="0.4">
      <c r="A274" s="9"/>
    </row>
    <row r="275" spans="1:1" x14ac:dyDescent="0.4">
      <c r="A275" s="9"/>
    </row>
    <row r="276" spans="1:1" x14ac:dyDescent="0.4">
      <c r="A276" s="9"/>
    </row>
    <row r="277" spans="1:1" x14ac:dyDescent="0.4">
      <c r="A277" s="9"/>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L46"/>
  <sheetViews>
    <sheetView zoomScale="85" zoomScaleNormal="85" workbookViewId="0">
      <selection activeCell="B2" sqref="B2"/>
    </sheetView>
  </sheetViews>
  <sheetFormatPr defaultRowHeight="14.6" x14ac:dyDescent="0.4"/>
  <cols>
    <col min="1" max="1" width="28.84375" bestFit="1" customWidth="1"/>
    <col min="2" max="2" width="69.53515625" bestFit="1" customWidth="1"/>
    <col min="3" max="3" width="31.15234375" customWidth="1"/>
    <col min="4" max="4" width="16.4609375" bestFit="1" customWidth="1"/>
    <col min="5" max="5" width="6.53515625" bestFit="1" customWidth="1"/>
    <col min="7" max="7" width="9.61328125" bestFit="1" customWidth="1"/>
    <col min="10" max="10" width="39.61328125" bestFit="1" customWidth="1"/>
  </cols>
  <sheetData>
    <row r="1" spans="1:12" ht="26.15" x14ac:dyDescent="0.7">
      <c r="A1" s="42" t="s">
        <v>190</v>
      </c>
      <c r="B1" s="225" t="s">
        <v>784</v>
      </c>
    </row>
    <row r="2" spans="1:12" x14ac:dyDescent="0.4">
      <c r="A2" s="103" t="s">
        <v>96</v>
      </c>
      <c r="B2" s="103" t="str">
        <f ca="1">CONCATENATE("Excel Sheet """, MID(CELL("filename",A1),FIND("]",CELL("filename",A1))+1,256),"""")</f>
        <v>Excel Sheet "3c. Sequestration"</v>
      </c>
    </row>
    <row r="3" spans="1:12" x14ac:dyDescent="0.4">
      <c r="A3" s="103"/>
      <c r="B3" s="103"/>
    </row>
    <row r="4" spans="1:12" ht="15.45" x14ac:dyDescent="0.4">
      <c r="A4" s="127" t="s">
        <v>0</v>
      </c>
      <c r="B4" s="44"/>
      <c r="C4" s="43"/>
      <c r="D4" s="43"/>
      <c r="E4" s="43"/>
      <c r="F4" s="43"/>
      <c r="G4" s="43"/>
      <c r="H4" s="43"/>
      <c r="I4" s="43"/>
      <c r="J4" s="43"/>
      <c r="K4" s="43"/>
      <c r="L4" s="43"/>
    </row>
    <row r="5" spans="1:12" s="7" customFormat="1" x14ac:dyDescent="0.4">
      <c r="A5" s="5" t="s">
        <v>1</v>
      </c>
      <c r="B5" s="5" t="s">
        <v>2</v>
      </c>
      <c r="C5" s="6" t="s">
        <v>3</v>
      </c>
      <c r="D5" s="5" t="s">
        <v>4</v>
      </c>
      <c r="E5" s="5" t="s">
        <v>5</v>
      </c>
      <c r="F5" s="5" t="s">
        <v>6</v>
      </c>
      <c r="G5" s="5" t="s">
        <v>7</v>
      </c>
      <c r="H5" s="5" t="s">
        <v>8</v>
      </c>
      <c r="I5" s="5" t="s">
        <v>9</v>
      </c>
      <c r="J5" s="5" t="s">
        <v>10</v>
      </c>
      <c r="K5" s="7" t="s">
        <v>11</v>
      </c>
      <c r="L5" s="7" t="s">
        <v>12</v>
      </c>
    </row>
    <row r="6" spans="1:12" x14ac:dyDescent="0.4">
      <c r="A6" s="124" t="s">
        <v>191</v>
      </c>
      <c r="B6" t="s">
        <v>192</v>
      </c>
      <c r="C6" s="55" t="str">
        <f>'Results Summary'!B15</f>
        <v>Vented</v>
      </c>
      <c r="D6" s="62"/>
      <c r="E6" s="11"/>
      <c r="F6" s="11"/>
      <c r="G6" s="11"/>
      <c r="H6" s="11"/>
      <c r="I6" s="11"/>
      <c r="J6" s="11"/>
    </row>
    <row r="7" spans="1:12" x14ac:dyDescent="0.4">
      <c r="A7" s="124"/>
      <c r="B7" s="106" t="s">
        <v>194</v>
      </c>
      <c r="C7" s="106" t="s">
        <v>193</v>
      </c>
      <c r="D7" s="11"/>
      <c r="E7" s="11"/>
      <c r="F7" s="11"/>
      <c r="G7" s="11"/>
      <c r="H7" s="11"/>
      <c r="I7" s="11"/>
      <c r="J7" s="11"/>
    </row>
    <row r="8" spans="1:12" x14ac:dyDescent="0.4">
      <c r="A8" s="124"/>
      <c r="B8" s="106"/>
      <c r="C8" s="106" t="s">
        <v>195</v>
      </c>
      <c r="D8" s="11"/>
      <c r="E8" s="11"/>
      <c r="F8" s="11"/>
      <c r="G8" s="11"/>
      <c r="H8" s="11"/>
      <c r="I8" s="11"/>
      <c r="J8" s="11"/>
    </row>
    <row r="9" spans="1:12" x14ac:dyDescent="0.4">
      <c r="A9" s="124"/>
    </row>
    <row r="10" spans="1:12" x14ac:dyDescent="0.4">
      <c r="A10" s="124" t="s">
        <v>196</v>
      </c>
      <c r="B10" t="s">
        <v>197</v>
      </c>
      <c r="C10" s="105">
        <f>'3b. Biorefinery (AECOM)'!C31</f>
        <v>65408.873584000001</v>
      </c>
      <c r="D10" t="s">
        <v>325</v>
      </c>
      <c r="J10" s="105" t="str">
        <f ca="1">'3b. Biorefinery (AECOM)'!$B$2</f>
        <v>Excel Sheet "3b. Biorefinery (AECOM)"</v>
      </c>
    </row>
    <row r="11" spans="1:12" x14ac:dyDescent="0.4">
      <c r="A11" s="124"/>
      <c r="B11" s="53" t="s">
        <v>326</v>
      </c>
      <c r="C11" s="105">
        <f>'3b. Biorefinery (AECOM)'!C14</f>
        <v>477008</v>
      </c>
      <c r="D11" s="53" t="s">
        <v>327</v>
      </c>
      <c r="J11" s="105" t="str">
        <f ca="1">'3b. Biorefinery (AECOM)'!$B$2</f>
        <v>Excel Sheet "3b. Biorefinery (AECOM)"</v>
      </c>
    </row>
    <row r="12" spans="1:12" x14ac:dyDescent="0.4">
      <c r="A12" s="124"/>
    </row>
    <row r="13" spans="1:12" ht="19.3" x14ac:dyDescent="0.5">
      <c r="A13" s="124" t="s">
        <v>198</v>
      </c>
      <c r="B13" t="s">
        <v>199</v>
      </c>
      <c r="C13" s="11">
        <v>0.25</v>
      </c>
      <c r="D13" t="s">
        <v>200</v>
      </c>
      <c r="G13" s="54"/>
      <c r="J13" s="219" t="s">
        <v>784</v>
      </c>
    </row>
    <row r="14" spans="1:12" ht="19.3" x14ac:dyDescent="0.5">
      <c r="A14" s="124"/>
      <c r="B14" t="s">
        <v>201</v>
      </c>
      <c r="C14">
        <v>2.5000000000000001E-2</v>
      </c>
      <c r="D14" t="s">
        <v>200</v>
      </c>
      <c r="J14" s="219" t="s">
        <v>785</v>
      </c>
    </row>
    <row r="15" spans="1:12" x14ac:dyDescent="0.4">
      <c r="A15" s="124"/>
    </row>
    <row r="16" spans="1:12" x14ac:dyDescent="0.4">
      <c r="A16" t="s">
        <v>94</v>
      </c>
      <c r="B16" s="55" t="str">
        <f>'Results Summary'!B12</f>
        <v>GREET 2019</v>
      </c>
      <c r="C16" s="45">
        <f>'Results Summary'!B13</f>
        <v>494</v>
      </c>
      <c r="D16" t="s">
        <v>95</v>
      </c>
      <c r="J16" s="45" t="str">
        <f ca="1">'NETL &amp; GREET Grid mix'!B2</f>
        <v>Excel Sheet "NETL &amp; GREET Grid mix"</v>
      </c>
    </row>
    <row r="17" spans="1:10" x14ac:dyDescent="0.4">
      <c r="A17" s="124"/>
    </row>
    <row r="18" spans="1:10" x14ac:dyDescent="0.4">
      <c r="A18" s="124"/>
      <c r="B18" t="s">
        <v>203</v>
      </c>
      <c r="C18" s="66">
        <v>44.01</v>
      </c>
      <c r="D18" s="12" t="s">
        <v>47</v>
      </c>
    </row>
    <row r="19" spans="1:10" x14ac:dyDescent="0.4">
      <c r="A19" s="124"/>
      <c r="B19" t="s">
        <v>498</v>
      </c>
      <c r="C19" s="45">
        <v>379.4</v>
      </c>
      <c r="D19" t="s">
        <v>204</v>
      </c>
      <c r="G19" s="107"/>
      <c r="J19" t="s">
        <v>499</v>
      </c>
    </row>
    <row r="20" spans="1:10" x14ac:dyDescent="0.4">
      <c r="A20" s="124"/>
      <c r="B20" t="s">
        <v>46</v>
      </c>
      <c r="C20" s="68">
        <v>0.453592</v>
      </c>
      <c r="D20" s="11" t="s">
        <v>47</v>
      </c>
    </row>
    <row r="21" spans="1:10" x14ac:dyDescent="0.4">
      <c r="A21" s="124"/>
      <c r="C21" s="68"/>
      <c r="D21" s="11"/>
    </row>
    <row r="22" spans="1:10" ht="15.45" x14ac:dyDescent="0.4">
      <c r="A22" s="127" t="s">
        <v>15</v>
      </c>
      <c r="B22" s="44"/>
      <c r="C22" s="49"/>
      <c r="D22" s="50"/>
    </row>
    <row r="23" spans="1:10" s="7" customFormat="1" x14ac:dyDescent="0.4">
      <c r="A23" s="5" t="s">
        <v>1</v>
      </c>
      <c r="B23" s="5" t="s">
        <v>2</v>
      </c>
      <c r="C23" s="6" t="s">
        <v>3</v>
      </c>
      <c r="D23" s="5" t="s">
        <v>4</v>
      </c>
      <c r="E23" s="5" t="s">
        <v>11</v>
      </c>
      <c r="F23" s="5"/>
      <c r="G23" s="5"/>
      <c r="H23" s="5"/>
      <c r="I23" s="5"/>
      <c r="J23" s="5"/>
    </row>
    <row r="24" spans="1:10" x14ac:dyDescent="0.4">
      <c r="A24" s="124" t="s">
        <v>313</v>
      </c>
      <c r="B24" t="s">
        <v>313</v>
      </c>
      <c r="C24" s="105">
        <f>C10/C18</f>
        <v>1486.2275297432402</v>
      </c>
      <c r="D24" s="10" t="s">
        <v>314</v>
      </c>
    </row>
    <row r="25" spans="1:10" x14ac:dyDescent="0.4">
      <c r="A25" s="124"/>
      <c r="C25" s="105">
        <f>C24*C19/C20</f>
        <v>1243131.9881845035</v>
      </c>
      <c r="D25" s="10" t="s">
        <v>315</v>
      </c>
    </row>
    <row r="26" spans="1:10" x14ac:dyDescent="0.4">
      <c r="A26" s="124"/>
      <c r="C26" s="45">
        <f>C25*24/1000000</f>
        <v>29.835167716428085</v>
      </c>
      <c r="D26" s="10" t="s">
        <v>16</v>
      </c>
    </row>
    <row r="27" spans="1:10" x14ac:dyDescent="0.4">
      <c r="A27" s="124"/>
      <c r="D27" s="10"/>
      <c r="G27" s="30"/>
    </row>
    <row r="28" spans="1:10" x14ac:dyDescent="0.4">
      <c r="A28" s="124" t="s">
        <v>504</v>
      </c>
      <c r="B28" t="str">
        <f>B13</f>
        <v xml:space="preserve">Power requirement for compression to bring fermentor CO2 to pipeline pressure </v>
      </c>
      <c r="C28" s="45">
        <f>$C$26*(C13)</f>
        <v>7.4587919291070213</v>
      </c>
      <c r="D28" s="10" t="s">
        <v>202</v>
      </c>
    </row>
    <row r="29" spans="1:10" x14ac:dyDescent="0.4">
      <c r="A29" s="124"/>
      <c r="C29" s="104">
        <f>C28/$C$11/C20</f>
        <v>3.4472870123727496E-5</v>
      </c>
      <c r="D29" t="s">
        <v>328</v>
      </c>
    </row>
    <row r="30" spans="1:10" x14ac:dyDescent="0.4">
      <c r="A30" s="124"/>
    </row>
    <row r="31" spans="1:10" x14ac:dyDescent="0.4">
      <c r="A31" s="124"/>
      <c r="B31" t="s">
        <v>316</v>
      </c>
      <c r="C31" s="45">
        <f>$C$26*(C14)</f>
        <v>0.74587919291070215</v>
      </c>
      <c r="D31" s="10" t="s">
        <v>202</v>
      </c>
    </row>
    <row r="32" spans="1:10" x14ac:dyDescent="0.4">
      <c r="A32" s="124"/>
      <c r="C32" s="55">
        <f>C31/$C$11/C20</f>
        <v>3.4472870123727499E-6</v>
      </c>
      <c r="D32" t="s">
        <v>328</v>
      </c>
    </row>
    <row r="33" spans="1:4" x14ac:dyDescent="0.4">
      <c r="A33" s="124"/>
    </row>
    <row r="34" spans="1:4" x14ac:dyDescent="0.4">
      <c r="A34" s="124"/>
      <c r="B34" t="s">
        <v>317</v>
      </c>
      <c r="C34" s="55">
        <f>C32+C29</f>
        <v>3.7920157136100243E-5</v>
      </c>
      <c r="D34" t="s">
        <v>328</v>
      </c>
    </row>
    <row r="35" spans="1:4" x14ac:dyDescent="0.4">
      <c r="A35" s="124"/>
    </row>
    <row r="36" spans="1:4" x14ac:dyDescent="0.4">
      <c r="A36" s="124" t="s">
        <v>318</v>
      </c>
      <c r="B36" s="38" t="s">
        <v>318</v>
      </c>
      <c r="C36" s="118">
        <f>IF($C$6=$C$7,0,C34*C16)</f>
        <v>0</v>
      </c>
      <c r="D36" s="38" t="s">
        <v>329</v>
      </c>
    </row>
    <row r="37" spans="1:4" x14ac:dyDescent="0.4">
      <c r="A37" s="124"/>
      <c r="C37" s="30"/>
    </row>
    <row r="38" spans="1:4" x14ac:dyDescent="0.4">
      <c r="A38" s="9"/>
      <c r="C38" s="30"/>
    </row>
    <row r="39" spans="1:4" x14ac:dyDescent="0.4">
      <c r="C39" s="30"/>
    </row>
    <row r="40" spans="1:4" x14ac:dyDescent="0.4">
      <c r="C40" s="30"/>
    </row>
    <row r="44" spans="1:4" x14ac:dyDescent="0.4">
      <c r="C44" s="55"/>
    </row>
    <row r="46" spans="1:4" x14ac:dyDescent="0.4">
      <c r="C46" s="30"/>
    </row>
  </sheetData>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U54"/>
  <sheetViews>
    <sheetView topLeftCell="A14" zoomScale="85" zoomScaleNormal="85" workbookViewId="0">
      <selection activeCell="C41" sqref="C41"/>
    </sheetView>
  </sheetViews>
  <sheetFormatPr defaultRowHeight="15" customHeight="1" x14ac:dyDescent="0.4"/>
  <cols>
    <col min="1" max="1" width="48.4609375" bestFit="1" customWidth="1"/>
    <col min="2" max="2" width="43.53515625" bestFit="1" customWidth="1"/>
    <col min="3" max="3" width="13.4609375" bestFit="1" customWidth="1"/>
    <col min="4" max="4" width="32.84375" bestFit="1" customWidth="1"/>
    <col min="5" max="5" width="13.53515625" bestFit="1" customWidth="1"/>
  </cols>
  <sheetData>
    <row r="1" spans="1:21" ht="15" customHeight="1" x14ac:dyDescent="0.4">
      <c r="A1" s="42" t="s">
        <v>500</v>
      </c>
      <c r="B1" s="43"/>
    </row>
    <row r="2" spans="1:21" ht="15" customHeight="1" x14ac:dyDescent="0.4">
      <c r="A2" s="103" t="s">
        <v>96</v>
      </c>
      <c r="B2" s="103" t="str">
        <f ca="1">CONCATENATE("Excel Sheet """, MID(CELL("filename",A1),FIND("]",CELL("filename",A1))+1,256),"""")</f>
        <v>Excel Sheet "4. EtOH Transport"</v>
      </c>
    </row>
    <row r="3" spans="1:21" ht="15" customHeight="1" x14ac:dyDescent="0.4">
      <c r="A3" s="103"/>
      <c r="B3" s="103"/>
    </row>
    <row r="4" spans="1:21" ht="15" customHeight="1" x14ac:dyDescent="0.4">
      <c r="A4" s="127" t="s">
        <v>0</v>
      </c>
      <c r="B4" s="44"/>
      <c r="C4" s="43"/>
      <c r="D4" s="43"/>
      <c r="E4" s="43"/>
      <c r="F4" s="43"/>
      <c r="G4" s="43"/>
      <c r="H4" s="43"/>
      <c r="I4" s="43"/>
      <c r="J4" s="43"/>
      <c r="K4" s="43"/>
      <c r="L4" s="43"/>
    </row>
    <row r="5" spans="1:21" s="7" customFormat="1" ht="14.6" x14ac:dyDescent="0.4">
      <c r="A5" s="5" t="s">
        <v>1</v>
      </c>
      <c r="B5" s="5" t="s">
        <v>2</v>
      </c>
      <c r="C5" s="6" t="s">
        <v>3</v>
      </c>
      <c r="D5" s="5" t="s">
        <v>4</v>
      </c>
      <c r="E5" s="5" t="s">
        <v>5</v>
      </c>
      <c r="F5" s="5" t="s">
        <v>6</v>
      </c>
      <c r="G5" s="5" t="s">
        <v>7</v>
      </c>
      <c r="H5" s="5" t="s">
        <v>8</v>
      </c>
      <c r="I5" s="5" t="s">
        <v>9</v>
      </c>
      <c r="J5" s="5" t="s">
        <v>10</v>
      </c>
      <c r="K5" s="7" t="s">
        <v>11</v>
      </c>
      <c r="L5" s="7" t="s">
        <v>12</v>
      </c>
    </row>
    <row r="6" spans="1:21" ht="15" customHeight="1" x14ac:dyDescent="0.4">
      <c r="A6" s="124" t="s">
        <v>330</v>
      </c>
      <c r="B6" t="str">
        <f>'3b. Biorefinery (AECOM)'!B14</f>
        <v>corn input (wet)</v>
      </c>
      <c r="C6">
        <f>'3b. Biorefinery (AECOM)'!C14</f>
        <v>477008</v>
      </c>
      <c r="D6" t="str">
        <f>'3b. Biorefinery (AECOM)'!D14</f>
        <v>lb wet corn/h</v>
      </c>
      <c r="J6" t="s">
        <v>309</v>
      </c>
      <c r="Q6" s="11"/>
      <c r="R6" s="11"/>
      <c r="S6" s="11"/>
      <c r="T6" s="11"/>
      <c r="U6" s="11"/>
    </row>
    <row r="7" spans="1:21" ht="15" customHeight="1" x14ac:dyDescent="0.4">
      <c r="A7" s="124" t="s">
        <v>272</v>
      </c>
      <c r="B7" t="s">
        <v>310</v>
      </c>
      <c r="C7" s="45">
        <f>'3b. Biorefinery (AECOM)'!C12</f>
        <v>151978</v>
      </c>
      <c r="D7" t="s">
        <v>301</v>
      </c>
      <c r="J7" t="s">
        <v>309</v>
      </c>
      <c r="Q7" s="11"/>
      <c r="R7" s="11"/>
      <c r="S7" s="11"/>
      <c r="T7" s="11"/>
      <c r="U7" s="11"/>
    </row>
    <row r="8" spans="1:21" ht="15" customHeight="1" x14ac:dyDescent="0.4">
      <c r="A8" s="124"/>
      <c r="C8" s="45">
        <f>'3b. Biorefinery (AECOM)'!C11</f>
        <v>22831.133968798753</v>
      </c>
      <c r="D8" s="45" t="str">
        <f>'3b. Biorefinery (AECOM)'!D11</f>
        <v>gal/h</v>
      </c>
      <c r="J8" t="s">
        <v>309</v>
      </c>
      <c r="Q8" s="11"/>
      <c r="R8" s="11"/>
      <c r="S8" s="11"/>
      <c r="T8" s="11"/>
      <c r="U8" s="11"/>
    </row>
    <row r="9" spans="1:21" ht="15" customHeight="1" x14ac:dyDescent="0.4">
      <c r="A9" s="124"/>
      <c r="B9" t="s">
        <v>143</v>
      </c>
      <c r="C9">
        <f>'3b. Biorefinery (AECOM)'!C111</f>
        <v>76.228317725884708</v>
      </c>
      <c r="D9" t="str">
        <f>'3b. Biorefinery (AECOM)'!D111</f>
        <v>MJ/gal</v>
      </c>
      <c r="J9" t="s">
        <v>308</v>
      </c>
      <c r="Q9" s="11"/>
      <c r="R9" s="11"/>
      <c r="S9" s="11"/>
      <c r="T9" s="11"/>
      <c r="U9" s="11"/>
    </row>
    <row r="10" spans="1:21" ht="15" customHeight="1" x14ac:dyDescent="0.4">
      <c r="A10" s="124"/>
      <c r="Q10" s="11"/>
      <c r="R10" s="11"/>
      <c r="S10" s="11"/>
      <c r="T10" s="11"/>
      <c r="U10" s="11"/>
    </row>
    <row r="11" spans="1:21" ht="15" customHeight="1" x14ac:dyDescent="0.4">
      <c r="A11" s="124" t="s">
        <v>273</v>
      </c>
      <c r="B11" t="s">
        <v>274</v>
      </c>
      <c r="C11">
        <v>520</v>
      </c>
      <c r="D11" t="s">
        <v>275</v>
      </c>
      <c r="J11" t="s">
        <v>319</v>
      </c>
      <c r="Q11" s="11"/>
      <c r="R11" s="11"/>
      <c r="S11" s="11"/>
      <c r="T11" s="11"/>
      <c r="U11" s="11"/>
    </row>
    <row r="12" spans="1:21" ht="15" customHeight="1" x14ac:dyDescent="0.4">
      <c r="A12" s="124"/>
      <c r="B12" t="s">
        <v>276</v>
      </c>
      <c r="C12" s="46">
        <v>0.13200000000000001</v>
      </c>
      <c r="J12" t="s">
        <v>320</v>
      </c>
      <c r="Q12" s="11"/>
      <c r="R12" s="11"/>
      <c r="S12" s="11"/>
      <c r="T12" s="11"/>
      <c r="U12" s="11"/>
    </row>
    <row r="13" spans="1:21" ht="15" customHeight="1" x14ac:dyDescent="0.4">
      <c r="A13" s="124"/>
      <c r="Q13" s="11"/>
      <c r="R13" s="11"/>
      <c r="S13" s="11"/>
      <c r="T13" s="11"/>
      <c r="U13" s="11"/>
    </row>
    <row r="14" spans="1:21" ht="15" customHeight="1" x14ac:dyDescent="0.4">
      <c r="A14" s="124"/>
      <c r="B14" t="s">
        <v>277</v>
      </c>
      <c r="C14">
        <v>800</v>
      </c>
      <c r="D14" t="s">
        <v>275</v>
      </c>
      <c r="J14" t="s">
        <v>321</v>
      </c>
      <c r="Q14" s="11"/>
      <c r="R14" s="11"/>
      <c r="S14" s="11"/>
      <c r="T14" s="11"/>
      <c r="U14" s="11"/>
    </row>
    <row r="15" spans="1:21" ht="15" customHeight="1" x14ac:dyDescent="0.4">
      <c r="A15" s="124"/>
      <c r="B15" t="s">
        <v>278</v>
      </c>
      <c r="C15" s="46">
        <v>0.78900000000000003</v>
      </c>
      <c r="J15" t="s">
        <v>322</v>
      </c>
    </row>
    <row r="16" spans="1:21" ht="15" customHeight="1" x14ac:dyDescent="0.4">
      <c r="A16" s="124"/>
    </row>
    <row r="17" spans="1:13" ht="15" customHeight="1" x14ac:dyDescent="0.4">
      <c r="A17" s="124"/>
      <c r="B17" t="s">
        <v>279</v>
      </c>
      <c r="C17" s="11">
        <v>80</v>
      </c>
      <c r="D17" t="s">
        <v>275</v>
      </c>
      <c r="J17" t="s">
        <v>323</v>
      </c>
    </row>
    <row r="18" spans="1:13" ht="15" customHeight="1" x14ac:dyDescent="0.4">
      <c r="A18" s="124"/>
      <c r="B18" t="s">
        <v>280</v>
      </c>
      <c r="C18" s="46">
        <v>7.9000000000000001E-2</v>
      </c>
      <c r="D18" t="s">
        <v>161</v>
      </c>
      <c r="J18" t="s">
        <v>324</v>
      </c>
    </row>
    <row r="19" spans="1:13" ht="15" customHeight="1" x14ac:dyDescent="0.4">
      <c r="A19" s="124"/>
      <c r="C19" s="47">
        <f>C18+C15+C12</f>
        <v>1</v>
      </c>
    </row>
    <row r="20" spans="1:13" ht="15" customHeight="1" x14ac:dyDescent="0.4">
      <c r="A20" s="124"/>
    </row>
    <row r="21" spans="1:13" ht="15" customHeight="1" x14ac:dyDescent="0.4">
      <c r="A21" s="124" t="s">
        <v>281</v>
      </c>
      <c r="B21" t="s">
        <v>302</v>
      </c>
      <c r="C21" s="45">
        <f>'Waterway Transport'!C57</f>
        <v>2.1210087168599713E-2</v>
      </c>
      <c r="D21" t="s">
        <v>285</v>
      </c>
      <c r="J21" s="45" t="str">
        <f ca="1">'Waterway Transport'!B2</f>
        <v>Excel Sheet "Waterway Transport"</v>
      </c>
    </row>
    <row r="22" spans="1:13" ht="15" customHeight="1" x14ac:dyDescent="0.4">
      <c r="A22" s="124"/>
      <c r="B22" t="s">
        <v>303</v>
      </c>
      <c r="C22" s="68">
        <f>Transport!C36</f>
        <v>153.84615384615384</v>
      </c>
      <c r="D22" t="s">
        <v>304</v>
      </c>
      <c r="J22" t="str">
        <f ca="1">Transport!$B$2</f>
        <v>Excel Sheet "Transport"</v>
      </c>
    </row>
    <row r="23" spans="1:13" ht="15" customHeight="1" x14ac:dyDescent="0.4">
      <c r="A23" s="124"/>
      <c r="B23" t="s">
        <v>305</v>
      </c>
      <c r="C23" s="45">
        <f>Transport!C9</f>
        <v>289</v>
      </c>
      <c r="D23" t="s">
        <v>306</v>
      </c>
      <c r="J23" s="45" t="str">
        <f ca="1">Transport!B2</f>
        <v>Excel Sheet "Transport"</v>
      </c>
    </row>
    <row r="24" spans="1:13" ht="15" customHeight="1" x14ac:dyDescent="0.4">
      <c r="A24" s="124"/>
      <c r="C24" s="45"/>
    </row>
    <row r="25" spans="1:13" ht="15" customHeight="1" x14ac:dyDescent="0.4">
      <c r="A25" s="124" t="s">
        <v>282</v>
      </c>
      <c r="B25" t="s">
        <v>180</v>
      </c>
      <c r="C25" s="45">
        <f>'Fuel Properties'!C30</f>
        <v>129488</v>
      </c>
      <c r="D25" t="s">
        <v>181</v>
      </c>
      <c r="J25" s="45" t="str">
        <f ca="1">'Fuel Properties'!B2</f>
        <v>Excel Sheet "Fuel Properties"</v>
      </c>
    </row>
    <row r="26" spans="1:13" ht="15" customHeight="1" x14ac:dyDescent="0.4">
      <c r="A26" s="124"/>
      <c r="B26" t="s">
        <v>182</v>
      </c>
      <c r="C26" s="45">
        <f>'Fuel Properties'!C57</f>
        <v>90.436546801724219</v>
      </c>
      <c r="D26" t="s">
        <v>179</v>
      </c>
      <c r="J26" s="45" t="str">
        <f ca="1">'Fuel Properties'!B2</f>
        <v>Excel Sheet "Fuel Properties"</v>
      </c>
    </row>
    <row r="27" spans="1:13" ht="15" customHeight="1" x14ac:dyDescent="0.4">
      <c r="A27" s="124"/>
    </row>
    <row r="28" spans="1:13" ht="15" customHeight="1" x14ac:dyDescent="0.4">
      <c r="A28" s="124" t="s">
        <v>45</v>
      </c>
      <c r="B28" s="12" t="s">
        <v>54</v>
      </c>
      <c r="C28">
        <v>907</v>
      </c>
      <c r="D28" t="s">
        <v>47</v>
      </c>
    </row>
    <row r="29" spans="1:13" ht="15" customHeight="1" x14ac:dyDescent="0.4">
      <c r="B29" t="s">
        <v>46</v>
      </c>
      <c r="C29" s="10">
        <v>0.453592</v>
      </c>
      <c r="D29" s="11" t="s">
        <v>47</v>
      </c>
      <c r="E29" s="48"/>
    </row>
    <row r="30" spans="1:13" ht="15" customHeight="1" x14ac:dyDescent="0.4">
      <c r="C30" s="10"/>
      <c r="D30" s="11"/>
      <c r="E30" s="48"/>
    </row>
    <row r="31" spans="1:13" ht="15" customHeight="1" x14ac:dyDescent="0.4">
      <c r="A31" s="127" t="s">
        <v>15</v>
      </c>
      <c r="E31" s="50"/>
      <c r="K31" s="4"/>
      <c r="L31" s="4"/>
      <c r="M31" s="4"/>
    </row>
    <row r="32" spans="1:13" s="7" customFormat="1" ht="14.6" x14ac:dyDescent="0.4">
      <c r="A32" s="5" t="s">
        <v>1</v>
      </c>
      <c r="B32" s="5" t="s">
        <v>2</v>
      </c>
      <c r="C32" s="6" t="s">
        <v>3</v>
      </c>
      <c r="D32" s="5" t="s">
        <v>4</v>
      </c>
      <c r="E32" s="5"/>
      <c r="F32" s="5"/>
      <c r="G32" s="5"/>
      <c r="H32" s="5"/>
      <c r="I32" s="5"/>
      <c r="J32" s="5" t="s">
        <v>11</v>
      </c>
    </row>
    <row r="33" spans="1:13" ht="15" customHeight="1" x14ac:dyDescent="0.4">
      <c r="A33" s="124" t="s">
        <v>283</v>
      </c>
      <c r="B33" t="s">
        <v>284</v>
      </c>
      <c r="C33">
        <f>(C26*C25/1000000)/C22</f>
        <v>7.6117909219700838E-2</v>
      </c>
      <c r="D33" t="s">
        <v>285</v>
      </c>
    </row>
    <row r="34" spans="1:13" ht="15" customHeight="1" x14ac:dyDescent="0.4">
      <c r="A34" s="124"/>
      <c r="B34" t="s">
        <v>286</v>
      </c>
      <c r="C34">
        <f>C23*C26/1000000</f>
        <v>2.6136162025698302E-2</v>
      </c>
      <c r="D34" t="s">
        <v>285</v>
      </c>
    </row>
    <row r="35" spans="1:13" ht="15" customHeight="1" x14ac:dyDescent="0.4">
      <c r="A35" s="124"/>
    </row>
    <row r="36" spans="1:13" ht="15" customHeight="1" x14ac:dyDescent="0.4">
      <c r="A36" s="124" t="s">
        <v>287</v>
      </c>
      <c r="B36" t="s">
        <v>307</v>
      </c>
      <c r="C36" s="30">
        <f>C9*C8</f>
        <v>1740378.9342158304</v>
      </c>
      <c r="D36" t="s">
        <v>288</v>
      </c>
    </row>
    <row r="37" spans="1:13" ht="15" customHeight="1" x14ac:dyDescent="0.4">
      <c r="A37" s="124"/>
    </row>
    <row r="38" spans="1:13" ht="15" customHeight="1" x14ac:dyDescent="0.4">
      <c r="A38" s="124" t="s">
        <v>289</v>
      </c>
      <c r="B38" t="s">
        <v>310</v>
      </c>
      <c r="C38" s="30">
        <f>C7*C29/C28</f>
        <v>76.00441562954795</v>
      </c>
      <c r="D38" t="s">
        <v>290</v>
      </c>
    </row>
    <row r="39" spans="1:13" ht="15" customHeight="1" x14ac:dyDescent="0.4">
      <c r="A39" s="124"/>
    </row>
    <row r="40" spans="1:13" ht="15" customHeight="1" x14ac:dyDescent="0.4">
      <c r="A40" s="124" t="s">
        <v>291</v>
      </c>
      <c r="B40" t="s">
        <v>292</v>
      </c>
      <c r="C40" s="30">
        <f>C38*C11*C12</f>
        <v>5216.9430888121715</v>
      </c>
      <c r="D40" t="s">
        <v>293</v>
      </c>
    </row>
    <row r="41" spans="1:13" ht="15" customHeight="1" x14ac:dyDescent="0.4">
      <c r="A41" s="124"/>
      <c r="C41">
        <f>C40*C21</f>
        <v>110.65181766732999</v>
      </c>
      <c r="D41" t="s">
        <v>294</v>
      </c>
    </row>
    <row r="42" spans="1:13" ht="15" customHeight="1" x14ac:dyDescent="0.4">
      <c r="A42" s="124"/>
      <c r="C42" s="11"/>
      <c r="D42" s="11"/>
      <c r="E42" s="11"/>
      <c r="F42" s="11"/>
      <c r="G42" s="11"/>
      <c r="H42" s="11"/>
      <c r="I42" s="11"/>
      <c r="J42" s="51"/>
      <c r="K42" s="4"/>
      <c r="L42" s="4"/>
      <c r="M42" s="4"/>
    </row>
    <row r="43" spans="1:13" ht="15" customHeight="1" x14ac:dyDescent="0.4">
      <c r="A43" s="124" t="s">
        <v>295</v>
      </c>
      <c r="B43" t="s">
        <v>296</v>
      </c>
      <c r="C43" s="30">
        <f>C14*C38*C15</f>
        <v>47973.987145370666</v>
      </c>
      <c r="D43" t="s">
        <v>293</v>
      </c>
    </row>
    <row r="44" spans="1:13" ht="15" customHeight="1" x14ac:dyDescent="0.4">
      <c r="A44" s="124"/>
      <c r="C44" s="52">
        <f>C43*C34</f>
        <v>1253.8559010501754</v>
      </c>
      <c r="D44" t="s">
        <v>294</v>
      </c>
    </row>
    <row r="45" spans="1:13" ht="15" customHeight="1" x14ac:dyDescent="0.4">
      <c r="A45" s="124"/>
    </row>
    <row r="46" spans="1:13" ht="15" customHeight="1" x14ac:dyDescent="0.4">
      <c r="A46" s="124" t="s">
        <v>297</v>
      </c>
      <c r="B46" t="s">
        <v>298</v>
      </c>
      <c r="C46" s="30">
        <f>C17*C18*C38</f>
        <v>480.34790677874304</v>
      </c>
      <c r="D46" t="s">
        <v>293</v>
      </c>
    </row>
    <row r="47" spans="1:13" ht="15" customHeight="1" x14ac:dyDescent="0.4">
      <c r="A47" s="124"/>
      <c r="C47" s="30">
        <f>C46*C33</f>
        <v>36.563078362057681</v>
      </c>
      <c r="D47" t="s">
        <v>294</v>
      </c>
    </row>
    <row r="48" spans="1:13" ht="15" customHeight="1" x14ac:dyDescent="0.4">
      <c r="A48" s="124"/>
    </row>
    <row r="49" spans="1:4" ht="15" customHeight="1" x14ac:dyDescent="0.4">
      <c r="A49" s="124" t="s">
        <v>299</v>
      </c>
      <c r="B49" t="s">
        <v>300</v>
      </c>
      <c r="C49" s="52">
        <f>C47+C44+C41</f>
        <v>1401.0707970795631</v>
      </c>
      <c r="D49" t="s">
        <v>294</v>
      </c>
    </row>
    <row r="50" spans="1:4" ht="15" customHeight="1" x14ac:dyDescent="0.4">
      <c r="A50" s="124"/>
      <c r="C50">
        <f>C49/C36</f>
        <v>8.0503778202236699E-4</v>
      </c>
      <c r="D50" t="s">
        <v>311</v>
      </c>
    </row>
    <row r="51" spans="1:4" ht="15" customHeight="1" x14ac:dyDescent="0.4">
      <c r="A51" s="9"/>
      <c r="C51">
        <f>C50*1000</f>
        <v>0.80503778202236698</v>
      </c>
      <c r="D51" t="s">
        <v>312</v>
      </c>
    </row>
    <row r="52" spans="1:4" ht="15" customHeight="1" x14ac:dyDescent="0.4">
      <c r="A52" s="9"/>
      <c r="C52" s="30">
        <f>C49*1000/C6</f>
        <v>2.9372060784715628</v>
      </c>
      <c r="D52" t="s">
        <v>333</v>
      </c>
    </row>
    <row r="53" spans="1:4" ht="15" customHeight="1" x14ac:dyDescent="0.4">
      <c r="A53" s="9"/>
      <c r="B53" s="35" t="s">
        <v>300</v>
      </c>
      <c r="C53" s="120">
        <f>C52/C29</f>
        <v>6.4754362477106362</v>
      </c>
      <c r="D53" s="35" t="s">
        <v>334</v>
      </c>
    </row>
    <row r="54" spans="1:4" ht="15" customHeight="1" x14ac:dyDescent="0.4">
      <c r="A54" s="9"/>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M54"/>
  <sheetViews>
    <sheetView topLeftCell="A16" workbookViewId="0">
      <selection activeCell="C29" sqref="C29:C35"/>
    </sheetView>
  </sheetViews>
  <sheetFormatPr defaultRowHeight="14.6" x14ac:dyDescent="0.4"/>
  <cols>
    <col min="1" max="1" width="33.84375" bestFit="1" customWidth="1"/>
    <col min="2" max="2" width="46.3828125" bestFit="1" customWidth="1"/>
  </cols>
  <sheetData>
    <row r="1" spans="1:12" ht="15" customHeight="1" x14ac:dyDescent="0.4">
      <c r="A1" s="42" t="s">
        <v>748</v>
      </c>
      <c r="B1" s="43"/>
    </row>
    <row r="2" spans="1:12" ht="15" customHeight="1" x14ac:dyDescent="0.4">
      <c r="A2" s="103" t="s">
        <v>96</v>
      </c>
      <c r="B2" s="103" t="str">
        <f ca="1">CONCATENATE("Excel Sheet """, MID(CELL("filename",A1),FIND("]",CELL("filename",A1))+1,256),"""")</f>
        <v>Excel Sheet "5. End Use"</v>
      </c>
    </row>
    <row r="3" spans="1:12" ht="15" customHeight="1" x14ac:dyDescent="0.4">
      <c r="A3" s="103"/>
      <c r="B3" s="103"/>
    </row>
    <row r="4" spans="1:12" ht="15" customHeight="1" x14ac:dyDescent="0.4">
      <c r="A4" s="127" t="s">
        <v>0</v>
      </c>
      <c r="B4" s="44"/>
      <c r="C4" s="43"/>
      <c r="D4" s="43"/>
      <c r="E4" s="43"/>
      <c r="F4" s="43"/>
      <c r="G4" s="43"/>
      <c r="H4" s="43"/>
      <c r="I4" s="43"/>
      <c r="J4" s="43"/>
      <c r="K4" s="43"/>
      <c r="L4" s="43"/>
    </row>
    <row r="5" spans="1:12" s="7" customFormat="1" x14ac:dyDescent="0.4">
      <c r="A5" s="5" t="s">
        <v>1</v>
      </c>
      <c r="B5" s="5" t="s">
        <v>2</v>
      </c>
      <c r="C5" s="6" t="s">
        <v>3</v>
      </c>
      <c r="D5" s="5" t="s">
        <v>4</v>
      </c>
      <c r="E5" s="5" t="s">
        <v>5</v>
      </c>
      <c r="F5" s="5" t="s">
        <v>6</v>
      </c>
      <c r="G5" s="5" t="s">
        <v>7</v>
      </c>
      <c r="H5" s="5" t="s">
        <v>8</v>
      </c>
      <c r="I5" s="5" t="s">
        <v>9</v>
      </c>
      <c r="J5" s="5" t="s">
        <v>10</v>
      </c>
      <c r="K5" s="7" t="s">
        <v>11</v>
      </c>
      <c r="L5" s="7" t="s">
        <v>12</v>
      </c>
    </row>
    <row r="6" spans="1:12" x14ac:dyDescent="0.4">
      <c r="A6" t="s">
        <v>757</v>
      </c>
      <c r="B6" t="s">
        <v>752</v>
      </c>
      <c r="C6">
        <v>269</v>
      </c>
      <c r="D6" t="s">
        <v>787</v>
      </c>
      <c r="J6" t="s">
        <v>750</v>
      </c>
    </row>
    <row r="7" spans="1:12" x14ac:dyDescent="0.4">
      <c r="B7" t="s">
        <v>749</v>
      </c>
      <c r="C7">
        <v>611</v>
      </c>
      <c r="D7" t="s">
        <v>787</v>
      </c>
      <c r="J7" t="s">
        <v>750</v>
      </c>
    </row>
    <row r="10" spans="1:12" x14ac:dyDescent="0.4">
      <c r="A10" t="s">
        <v>547</v>
      </c>
      <c r="B10" t="s">
        <v>753</v>
      </c>
      <c r="C10">
        <v>21</v>
      </c>
      <c r="D10" t="str">
        <f>GWP!D43</f>
        <v>kg CO2eq/kg</v>
      </c>
      <c r="J10" t="s">
        <v>751</v>
      </c>
    </row>
    <row r="11" spans="1:12" x14ac:dyDescent="0.4">
      <c r="B11" t="s">
        <v>754</v>
      </c>
      <c r="C11">
        <v>310</v>
      </c>
      <c r="D11" t="str">
        <f>GWP!D49</f>
        <v>kg CO2eq/kg</v>
      </c>
      <c r="J11" t="s">
        <v>751</v>
      </c>
    </row>
    <row r="13" spans="1:12" x14ac:dyDescent="0.4">
      <c r="B13" t="s">
        <v>755</v>
      </c>
      <c r="C13">
        <f>GWP!C47</f>
        <v>30</v>
      </c>
      <c r="D13" t="str">
        <f>GWP!D47</f>
        <v>kg CO2eq/kg</v>
      </c>
      <c r="J13" t="str">
        <f ca="1">GWP!B2</f>
        <v>Excel Sheet "GWP"</v>
      </c>
    </row>
    <row r="14" spans="1:12" x14ac:dyDescent="0.4">
      <c r="B14" t="s">
        <v>756</v>
      </c>
      <c r="C14">
        <f>GWP!C53</f>
        <v>265</v>
      </c>
      <c r="D14" t="str">
        <f>GWP!D53</f>
        <v>kg CO2eq/kg</v>
      </c>
      <c r="J14" t="str">
        <f ca="1">GWP!B2</f>
        <v>Excel Sheet "GWP"</v>
      </c>
    </row>
    <row r="16" spans="1:12" x14ac:dyDescent="0.4">
      <c r="A16" t="s">
        <v>795</v>
      </c>
      <c r="B16" t="str">
        <f>'3b. Biorefinery (AECOM)'!B19</f>
        <v>Ethanol production rate (non-denatured)</v>
      </c>
      <c r="C16">
        <f>'3b. Biorefinery (AECOM)'!C19</f>
        <v>151978</v>
      </c>
      <c r="D16" t="str">
        <f>'3b. Biorefinery (AECOM)'!D19</f>
        <v>lb/h</v>
      </c>
      <c r="J16" t="str">
        <f ca="1">'3b. Biorefinery (AECOM)'!B2</f>
        <v>Excel Sheet "3b. Biorefinery (AECOM)"</v>
      </c>
    </row>
    <row r="17" spans="1:13" x14ac:dyDescent="0.4">
      <c r="B17" t="str">
        <f>'3b. Biorefinery (AECOM)'!B17</f>
        <v>Denaturant ratio</v>
      </c>
      <c r="C17">
        <f>'3b. Biorefinery (AECOM)'!C17</f>
        <v>2.1299999999999999E-2</v>
      </c>
      <c r="D17" t="str">
        <f>'3b. Biorefinery (AECOM)'!D17</f>
        <v>lb denaturant/lb non-denatured ethanol</v>
      </c>
      <c r="J17" t="str">
        <f ca="1">'3b. Biorefinery (AECOM)'!B2</f>
        <v>Excel Sheet "3b. Biorefinery (AECOM)"</v>
      </c>
    </row>
    <row r="19" spans="1:13" x14ac:dyDescent="0.4">
      <c r="B19" t="s">
        <v>797</v>
      </c>
      <c r="C19">
        <v>112194</v>
      </c>
      <c r="D19" s="3" t="s">
        <v>798</v>
      </c>
      <c r="J19" t="s">
        <v>799</v>
      </c>
    </row>
    <row r="20" spans="1:13" x14ac:dyDescent="0.4">
      <c r="B20" s="220" t="s">
        <v>800</v>
      </c>
      <c r="C20">
        <v>2836</v>
      </c>
      <c r="D20" t="s">
        <v>431</v>
      </c>
      <c r="J20" t="s">
        <v>799</v>
      </c>
    </row>
    <row r="22" spans="1:13" x14ac:dyDescent="0.4">
      <c r="B22" s="3" t="s">
        <v>801</v>
      </c>
      <c r="C22" s="3">
        <v>76330</v>
      </c>
      <c r="D22" s="3" t="s">
        <v>798</v>
      </c>
      <c r="E22" s="3"/>
      <c r="F22" s="3"/>
      <c r="G22" s="3"/>
      <c r="H22" s="3"/>
      <c r="I22" s="3"/>
      <c r="J22" s="12" t="s">
        <v>802</v>
      </c>
    </row>
    <row r="23" spans="1:13" x14ac:dyDescent="0.4">
      <c r="B23" t="s">
        <v>803</v>
      </c>
      <c r="C23">
        <v>2988</v>
      </c>
      <c r="D23" t="s">
        <v>431</v>
      </c>
      <c r="J23" t="s">
        <v>802</v>
      </c>
    </row>
    <row r="25" spans="1:13" x14ac:dyDescent="0.4">
      <c r="A25" t="s">
        <v>641</v>
      </c>
      <c r="B25" s="10" t="s">
        <v>55</v>
      </c>
      <c r="C25">
        <v>9.47817E-4</v>
      </c>
      <c r="D25" s="11" t="s">
        <v>56</v>
      </c>
    </row>
    <row r="26" spans="1:13" x14ac:dyDescent="0.4">
      <c r="B26" t="s">
        <v>46</v>
      </c>
      <c r="C26" s="10">
        <v>0.453592</v>
      </c>
      <c r="D26" s="11" t="s">
        <v>47</v>
      </c>
    </row>
    <row r="27" spans="1:13" ht="15" customHeight="1" x14ac:dyDescent="0.4">
      <c r="A27" s="127" t="s">
        <v>15</v>
      </c>
      <c r="E27" s="50"/>
      <c r="K27" s="4"/>
      <c r="L27" s="4"/>
      <c r="M27" s="4"/>
    </row>
    <row r="28" spans="1:13" s="7" customFormat="1" x14ac:dyDescent="0.4">
      <c r="A28" s="5" t="s">
        <v>1</v>
      </c>
      <c r="B28" s="5" t="s">
        <v>2</v>
      </c>
      <c r="C28" s="6" t="s">
        <v>3</v>
      </c>
      <c r="D28" s="5" t="s">
        <v>4</v>
      </c>
      <c r="E28" s="5"/>
      <c r="F28" s="5"/>
      <c r="G28" s="5"/>
      <c r="H28" s="5"/>
      <c r="I28" s="5"/>
      <c r="J28" s="5" t="s">
        <v>11</v>
      </c>
    </row>
    <row r="29" spans="1:13" x14ac:dyDescent="0.4">
      <c r="A29" t="s">
        <v>757</v>
      </c>
      <c r="B29" t="s">
        <v>752</v>
      </c>
      <c r="C29" s="11">
        <f>C6/C10</f>
        <v>12.80952380952381</v>
      </c>
      <c r="D29" t="s">
        <v>788</v>
      </c>
    </row>
    <row r="30" spans="1:13" x14ac:dyDescent="0.4">
      <c r="C30" s="11">
        <f>C29*C13*C25</f>
        <v>0.36423253285714291</v>
      </c>
      <c r="D30" t="s">
        <v>789</v>
      </c>
    </row>
    <row r="31" spans="1:13" x14ac:dyDescent="0.4">
      <c r="C31" s="11"/>
    </row>
    <row r="32" spans="1:13" x14ac:dyDescent="0.4">
      <c r="B32" t="s">
        <v>749</v>
      </c>
      <c r="C32" s="11">
        <f>C7/C11</f>
        <v>1.9709677419354839</v>
      </c>
      <c r="D32" t="s">
        <v>790</v>
      </c>
    </row>
    <row r="33" spans="2:10" x14ac:dyDescent="0.4">
      <c r="C33" s="11">
        <f>C32*C14*C25</f>
        <v>0.49505093404838707</v>
      </c>
      <c r="D33" t="s">
        <v>789</v>
      </c>
    </row>
    <row r="34" spans="2:10" x14ac:dyDescent="0.4">
      <c r="C34" s="11"/>
    </row>
    <row r="35" spans="2:10" x14ac:dyDescent="0.4">
      <c r="B35" t="s">
        <v>758</v>
      </c>
      <c r="C35" s="11">
        <f>C30+C33</f>
        <v>0.85928346690553004</v>
      </c>
      <c r="D35" t="s">
        <v>808</v>
      </c>
      <c r="J35" t="s">
        <v>761</v>
      </c>
    </row>
    <row r="36" spans="2:10" x14ac:dyDescent="0.4">
      <c r="C36">
        <f>C35*C48/C54</f>
        <v>0.84956261711242131</v>
      </c>
      <c r="D36" t="s">
        <v>809</v>
      </c>
    </row>
    <row r="38" spans="2:10" x14ac:dyDescent="0.4">
      <c r="B38" t="s">
        <v>796</v>
      </c>
      <c r="C38">
        <f>C16*C17</f>
        <v>3237.1313999999998</v>
      </c>
      <c r="D38" t="s">
        <v>264</v>
      </c>
    </row>
    <row r="39" spans="2:10" x14ac:dyDescent="0.4">
      <c r="C39">
        <f>C38*$C$26*1000</f>
        <v>1468336.9059887999</v>
      </c>
      <c r="D39" t="s">
        <v>806</v>
      </c>
    </row>
    <row r="40" spans="2:10" x14ac:dyDescent="0.4">
      <c r="C40">
        <f>C38*C26*1000/C20</f>
        <v>517.74926163215787</v>
      </c>
      <c r="D40" t="s">
        <v>332</v>
      </c>
    </row>
    <row r="42" spans="2:10" x14ac:dyDescent="0.4">
      <c r="B42" t="s">
        <v>740</v>
      </c>
      <c r="C42">
        <f>C16</f>
        <v>151978</v>
      </c>
      <c r="D42" t="s">
        <v>264</v>
      </c>
    </row>
    <row r="43" spans="2:10" x14ac:dyDescent="0.4">
      <c r="C43">
        <f>C42*$C$26*1000</f>
        <v>68936004.975999996</v>
      </c>
      <c r="D43" t="s">
        <v>806</v>
      </c>
    </row>
    <row r="44" spans="2:10" x14ac:dyDescent="0.4">
      <c r="C44">
        <f>C42*C26*1000/C23</f>
        <v>23070.952133868806</v>
      </c>
      <c r="D44" t="s">
        <v>332</v>
      </c>
    </row>
    <row r="47" spans="2:10" x14ac:dyDescent="0.4">
      <c r="B47" t="s">
        <v>805</v>
      </c>
      <c r="C47">
        <f>C22*10^-6/C25</f>
        <v>80.532423453050527</v>
      </c>
      <c r="D47" t="s">
        <v>145</v>
      </c>
    </row>
    <row r="48" spans="2:10" x14ac:dyDescent="0.4">
      <c r="C48">
        <f>C47/C23</f>
        <v>2.6951948946804059E-2</v>
      </c>
      <c r="D48" t="s">
        <v>807</v>
      </c>
    </row>
    <row r="50" spans="2:4" x14ac:dyDescent="0.4">
      <c r="B50" t="str">
        <f>B19</f>
        <v>Gasoline (denaturant) LHV</v>
      </c>
      <c r="C50">
        <f>C19*10^-6/C25</f>
        <v>118.37095135453362</v>
      </c>
      <c r="D50" t="s">
        <v>145</v>
      </c>
    </row>
    <row r="51" spans="2:4" x14ac:dyDescent="0.4">
      <c r="C51">
        <f>C50/C20</f>
        <v>4.1738699349271373E-2</v>
      </c>
      <c r="D51" t="s">
        <v>807</v>
      </c>
    </row>
    <row r="53" spans="2:4" x14ac:dyDescent="0.4">
      <c r="B53" t="s">
        <v>804</v>
      </c>
      <c r="C53">
        <f>C47*(C44/(C44+C40))+C50*(C40/(C44+C40))</f>
        <v>81.362942672984246</v>
      </c>
      <c r="D53" t="s">
        <v>145</v>
      </c>
    </row>
    <row r="54" spans="2:4" x14ac:dyDescent="0.4">
      <c r="C54">
        <f>C39/(C39+C43)*C51+C48*(C43/(C39+C43))</f>
        <v>2.7260338042635408E-2</v>
      </c>
      <c r="D54" t="s">
        <v>807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N95"/>
  <sheetViews>
    <sheetView topLeftCell="A35" zoomScale="40" zoomScaleNormal="100" workbookViewId="0">
      <selection activeCell="M112" sqref="M112"/>
    </sheetView>
  </sheetViews>
  <sheetFormatPr defaultColWidth="9.07421875" defaultRowHeight="14.6" x14ac:dyDescent="0.4"/>
  <cols>
    <col min="1" max="1" width="68.15234375" style="12" bestFit="1" customWidth="1"/>
    <col min="2" max="2" width="37.07421875" style="12" customWidth="1"/>
    <col min="3" max="3" width="15.61328125" style="12" bestFit="1" customWidth="1"/>
    <col min="4" max="4" width="11.07421875" style="12" customWidth="1"/>
    <col min="5" max="5" width="13.61328125" style="12" customWidth="1"/>
    <col min="6" max="7" width="9.07421875" style="12"/>
    <col min="8" max="8" width="13.53515625" style="12" customWidth="1"/>
    <col min="9" max="9" width="13.84375" style="12" customWidth="1"/>
    <col min="10" max="10" width="16.23046875" style="12" customWidth="1"/>
    <col min="11" max="11" width="15.23046875" style="12" customWidth="1"/>
    <col min="12" max="12" width="15" style="12" customWidth="1"/>
    <col min="13" max="13" width="16.15234375" style="12" customWidth="1"/>
    <col min="14" max="14" width="15.23046875" style="12" customWidth="1"/>
    <col min="15" max="16384" width="9.07421875" style="12"/>
  </cols>
  <sheetData>
    <row r="1" spans="1:14" customFormat="1" ht="17.600000000000001" x14ac:dyDescent="0.4">
      <c r="A1" s="176" t="s">
        <v>730</v>
      </c>
      <c r="B1" s="174"/>
    </row>
    <row r="2" spans="1:14" customFormat="1" x14ac:dyDescent="0.4">
      <c r="A2" s="175" t="s">
        <v>96</v>
      </c>
      <c r="B2" s="175" t="str">
        <f ca="1">CONCATENATE("Excel Sheet """, MID(CELL("filename",A1),FIND("]",CELL("filename",A1))+1,256),"""")</f>
        <v>Excel Sheet "NETL &amp; GREET Grid mix"</v>
      </c>
      <c r="D2" s="133"/>
    </row>
    <row r="3" spans="1:14" customFormat="1" x14ac:dyDescent="0.4">
      <c r="D3" s="133"/>
    </row>
    <row r="4" spans="1:14" customFormat="1" ht="15.45" x14ac:dyDescent="0.4">
      <c r="A4" s="205" t="s">
        <v>0</v>
      </c>
      <c r="B4" s="174"/>
      <c r="C4" s="174"/>
      <c r="D4" s="174"/>
      <c r="E4" s="174"/>
      <c r="F4" s="174"/>
      <c r="G4" s="174"/>
      <c r="H4" s="174"/>
      <c r="I4" s="174"/>
      <c r="J4" s="174"/>
      <c r="K4" s="174"/>
      <c r="L4" s="174"/>
    </row>
    <row r="5" spans="1:14" s="178" customFormat="1" x14ac:dyDescent="0.4">
      <c r="A5" s="177" t="s">
        <v>1</v>
      </c>
      <c r="B5" s="177" t="s">
        <v>2</v>
      </c>
      <c r="C5" s="177" t="s">
        <v>3</v>
      </c>
      <c r="D5" s="177" t="s">
        <v>4</v>
      </c>
      <c r="E5" s="177" t="s">
        <v>5</v>
      </c>
      <c r="F5" s="177" t="s">
        <v>6</v>
      </c>
      <c r="G5" s="177" t="s">
        <v>8</v>
      </c>
      <c r="H5" s="177" t="s">
        <v>397</v>
      </c>
      <c r="I5" s="177" t="s">
        <v>9</v>
      </c>
      <c r="J5" s="177" t="s">
        <v>10</v>
      </c>
      <c r="K5" s="177" t="s">
        <v>11</v>
      </c>
      <c r="L5" s="177" t="s">
        <v>12</v>
      </c>
    </row>
    <row r="6" spans="1:14" x14ac:dyDescent="0.4">
      <c r="A6" s="10" t="s">
        <v>672</v>
      </c>
      <c r="C6" s="12" t="s">
        <v>670</v>
      </c>
      <c r="D6" s="12" t="s">
        <v>668</v>
      </c>
      <c r="J6" s="189" t="s">
        <v>671</v>
      </c>
    </row>
    <row r="7" spans="1:14" x14ac:dyDescent="0.4">
      <c r="A7" s="268" t="s">
        <v>653</v>
      </c>
      <c r="B7" s="268" t="s">
        <v>667</v>
      </c>
      <c r="C7" s="269" t="s">
        <v>669</v>
      </c>
      <c r="D7" s="269"/>
      <c r="E7" s="269"/>
      <c r="F7" s="269"/>
      <c r="G7" s="269"/>
      <c r="H7" s="269"/>
      <c r="I7" s="269"/>
      <c r="J7" s="269"/>
      <c r="K7" s="269"/>
      <c r="L7" s="269"/>
      <c r="M7" s="269"/>
      <c r="N7" s="269"/>
    </row>
    <row r="8" spans="1:14" ht="32.700000000000003" customHeight="1" x14ac:dyDescent="0.4">
      <c r="A8" s="268"/>
      <c r="B8" s="268"/>
      <c r="C8" s="188" t="s">
        <v>543</v>
      </c>
      <c r="D8" s="188" t="s">
        <v>660</v>
      </c>
      <c r="E8" s="188" t="s">
        <v>661</v>
      </c>
      <c r="F8" s="188" t="s">
        <v>662</v>
      </c>
      <c r="G8" s="188" t="s">
        <v>663</v>
      </c>
      <c r="H8" s="188" t="s">
        <v>542</v>
      </c>
      <c r="I8" s="188" t="s">
        <v>664</v>
      </c>
      <c r="J8" s="188" t="s">
        <v>650</v>
      </c>
      <c r="K8" s="188" t="s">
        <v>665</v>
      </c>
      <c r="L8" s="188" t="s">
        <v>666</v>
      </c>
      <c r="M8" s="188" t="s">
        <v>654</v>
      </c>
      <c r="N8" s="188" t="s">
        <v>655</v>
      </c>
    </row>
    <row r="9" spans="1:14" x14ac:dyDescent="0.4">
      <c r="A9" s="186">
        <v>2017</v>
      </c>
      <c r="B9" s="187" t="s">
        <v>668</v>
      </c>
      <c r="C9" s="187">
        <v>1207901</v>
      </c>
      <c r="D9" s="187">
        <v>12583</v>
      </c>
      <c r="E9" s="187">
        <v>8508</v>
      </c>
      <c r="F9" s="187">
        <v>1272864</v>
      </c>
      <c r="G9" s="187">
        <v>14159</v>
      </c>
      <c r="H9" s="187">
        <v>804950</v>
      </c>
      <c r="I9" s="187">
        <v>300045</v>
      </c>
      <c r="J9" s="187">
        <v>52958</v>
      </c>
      <c r="K9" s="187">
        <v>334287</v>
      </c>
      <c r="L9" s="187">
        <v>-6495</v>
      </c>
      <c r="M9" s="187">
        <v>13045</v>
      </c>
      <c r="N9" s="187">
        <v>4014804</v>
      </c>
    </row>
    <row r="10" spans="1:14" x14ac:dyDescent="0.4">
      <c r="A10" s="184"/>
      <c r="B10" s="185"/>
      <c r="D10" s="192"/>
      <c r="E10" s="192"/>
      <c r="F10" s="192"/>
      <c r="G10" s="192"/>
      <c r="L10" s="192">
        <f>L9/$N$9*100</f>
        <v>-0.16177626603938822</v>
      </c>
      <c r="M10" s="192">
        <f>M9/$N$9*100</f>
        <v>0.32492246196825553</v>
      </c>
      <c r="N10" s="185"/>
    </row>
    <row r="11" spans="1:14" x14ac:dyDescent="0.4">
      <c r="A11" s="184"/>
      <c r="B11" s="185"/>
      <c r="D11" s="192"/>
      <c r="E11" s="192"/>
      <c r="F11" s="192"/>
      <c r="G11" s="192"/>
      <c r="J11" s="12" t="s">
        <v>694</v>
      </c>
      <c r="L11" s="192"/>
      <c r="M11" s="192"/>
      <c r="N11" s="185"/>
    </row>
    <row r="12" spans="1:14" x14ac:dyDescent="0.4">
      <c r="A12" s="124" t="s">
        <v>720</v>
      </c>
      <c r="B12" s="12" t="s">
        <v>684</v>
      </c>
      <c r="C12" s="12">
        <v>0.58660004638105034</v>
      </c>
      <c r="D12" s="12" t="s">
        <v>711</v>
      </c>
      <c r="F12" s="192"/>
      <c r="G12" s="192"/>
      <c r="J12" s="12" t="s">
        <v>695</v>
      </c>
      <c r="L12" s="192"/>
      <c r="M12" s="192"/>
      <c r="N12" s="185"/>
    </row>
    <row r="13" spans="1:14" x14ac:dyDescent="0.4">
      <c r="A13" s="124"/>
      <c r="B13" s="12" t="s">
        <v>685</v>
      </c>
      <c r="C13" s="12">
        <v>1.7684506883825755</v>
      </c>
      <c r="D13" s="12" t="s">
        <v>711</v>
      </c>
      <c r="F13" s="192"/>
      <c r="G13" s="192"/>
      <c r="J13" s="12" t="s">
        <v>691</v>
      </c>
      <c r="L13" s="192"/>
      <c r="M13" s="192"/>
      <c r="N13" s="185"/>
    </row>
    <row r="14" spans="1:14" x14ac:dyDescent="0.4">
      <c r="A14" s="124"/>
      <c r="B14" s="12" t="s">
        <v>686</v>
      </c>
      <c r="C14" s="12">
        <v>285.26869852267532</v>
      </c>
      <c r="D14" s="12" t="s">
        <v>712</v>
      </c>
      <c r="F14" s="192"/>
      <c r="G14" s="192"/>
      <c r="J14" s="12" t="s">
        <v>690</v>
      </c>
      <c r="L14" s="192"/>
      <c r="M14" s="192"/>
      <c r="N14" s="185"/>
    </row>
    <row r="15" spans="1:14" x14ac:dyDescent="0.4">
      <c r="A15" s="124"/>
      <c r="B15" s="12" t="s">
        <v>687</v>
      </c>
      <c r="C15" s="12">
        <v>2.4567214997164735</v>
      </c>
      <c r="D15" s="12" t="s">
        <v>712</v>
      </c>
      <c r="F15" s="192"/>
      <c r="G15" s="192"/>
      <c r="H15" s="192"/>
      <c r="I15" s="192"/>
      <c r="J15" s="12" t="s">
        <v>692</v>
      </c>
      <c r="K15" s="192"/>
      <c r="L15" s="192"/>
      <c r="M15" s="192"/>
      <c r="N15" s="185"/>
    </row>
    <row r="16" spans="1:14" x14ac:dyDescent="0.4">
      <c r="A16" s="124"/>
      <c r="B16" s="12" t="s">
        <v>688</v>
      </c>
      <c r="C16" s="12">
        <v>6508.7658406125747</v>
      </c>
      <c r="D16" s="12" t="s">
        <v>713</v>
      </c>
      <c r="F16" s="192"/>
      <c r="G16" s="192"/>
      <c r="H16" s="192"/>
      <c r="I16" s="192"/>
      <c r="J16" s="12" t="s">
        <v>693</v>
      </c>
      <c r="K16" s="192"/>
      <c r="L16" s="192"/>
      <c r="M16" s="192"/>
      <c r="N16" s="185"/>
    </row>
    <row r="17" spans="1:14" x14ac:dyDescent="0.4">
      <c r="A17" s="124"/>
      <c r="B17" s="12" t="s">
        <v>689</v>
      </c>
      <c r="C17" s="12">
        <v>143511.58778230957</v>
      </c>
      <c r="D17" s="12" t="s">
        <v>713</v>
      </c>
      <c r="F17" s="192"/>
      <c r="G17" s="192"/>
      <c r="H17" s="192"/>
      <c r="I17" s="192"/>
      <c r="J17" s="192"/>
      <c r="K17" s="192"/>
      <c r="L17" s="192"/>
      <c r="M17" s="192"/>
      <c r="N17" s="185"/>
    </row>
    <row r="18" spans="1:14" x14ac:dyDescent="0.4">
      <c r="A18" s="124"/>
      <c r="F18" s="192"/>
      <c r="G18" s="192"/>
      <c r="H18" s="192"/>
      <c r="I18" s="192"/>
      <c r="J18" s="192"/>
      <c r="K18" s="192"/>
      <c r="L18" s="192"/>
      <c r="M18" s="192"/>
      <c r="N18" s="185"/>
    </row>
    <row r="19" spans="1:14" x14ac:dyDescent="0.4">
      <c r="A19" s="124" t="s">
        <v>721</v>
      </c>
      <c r="B19" s="12" t="s">
        <v>706</v>
      </c>
      <c r="C19" s="12">
        <v>570.44743078067916</v>
      </c>
      <c r="F19" s="192"/>
      <c r="G19" s="192"/>
      <c r="H19" s="192"/>
      <c r="I19" s="192"/>
      <c r="J19" s="192"/>
      <c r="K19" s="192"/>
      <c r="L19" s="192"/>
      <c r="M19" s="192"/>
      <c r="N19" s="185"/>
    </row>
    <row r="20" spans="1:14" x14ac:dyDescent="0.4">
      <c r="A20" s="124"/>
      <c r="B20" s="12" t="s">
        <v>707</v>
      </c>
      <c r="C20" s="12">
        <v>8.5160353134174863E-3</v>
      </c>
      <c r="F20" s="192"/>
      <c r="G20" s="192"/>
      <c r="H20" s="192"/>
      <c r="I20" s="192"/>
      <c r="J20" s="192"/>
      <c r="K20" s="192"/>
      <c r="L20" s="192"/>
      <c r="M20" s="192"/>
      <c r="N20" s="185"/>
    </row>
    <row r="21" spans="1:14" x14ac:dyDescent="0.4">
      <c r="A21" s="124"/>
      <c r="B21" s="12" t="s">
        <v>708</v>
      </c>
      <c r="C21" s="12">
        <v>1.1995144331381753</v>
      </c>
      <c r="F21" s="192"/>
      <c r="G21" s="192"/>
      <c r="H21" s="192"/>
      <c r="I21" s="192"/>
      <c r="J21" s="192"/>
      <c r="K21" s="192"/>
      <c r="L21" s="192"/>
      <c r="M21" s="192"/>
      <c r="N21" s="185"/>
    </row>
    <row r="22" spans="1:14" ht="28.5" customHeight="1" x14ac:dyDescent="0.4">
      <c r="A22" s="124"/>
      <c r="B22" s="12" t="s">
        <v>709</v>
      </c>
      <c r="C22" s="12">
        <v>1.438511191073554E-4</v>
      </c>
      <c r="L22" s="192"/>
      <c r="M22" s="192"/>
      <c r="N22" s="185"/>
    </row>
    <row r="23" spans="1:14" ht="28.5" customHeight="1" x14ac:dyDescent="0.4">
      <c r="A23" s="124"/>
      <c r="L23" s="192"/>
      <c r="M23" s="192"/>
      <c r="N23" s="185"/>
    </row>
    <row r="24" spans="1:14" x14ac:dyDescent="0.4">
      <c r="A24" s="124" t="s">
        <v>128</v>
      </c>
      <c r="B24" s="12" t="str">
        <f>GWP!B47</f>
        <v>Selected GWP of CH4</v>
      </c>
      <c r="C24" s="12">
        <f>GWP!C47</f>
        <v>30</v>
      </c>
      <c r="D24" s="12" t="str">
        <f>GWP!D47</f>
        <v>kg CO2eq/kg</v>
      </c>
      <c r="J24" s="12" t="str">
        <f ca="1">GWP!B2</f>
        <v>Excel Sheet "GWP"</v>
      </c>
      <c r="L24" s="192"/>
      <c r="M24" s="192"/>
      <c r="N24" s="185"/>
    </row>
    <row r="25" spans="1:14" x14ac:dyDescent="0.4">
      <c r="A25" s="124"/>
      <c r="B25" s="12" t="str">
        <f>GWP!B53</f>
        <v>Selected GWP of N2O</v>
      </c>
      <c r="C25" s="12">
        <f>GWP!C53</f>
        <v>265</v>
      </c>
      <c r="D25" s="12" t="str">
        <f>GWP!D53</f>
        <v>kg CO2eq/kg</v>
      </c>
      <c r="J25" s="12" t="str">
        <f ca="1">GWP!B2</f>
        <v>Excel Sheet "GWP"</v>
      </c>
      <c r="L25" s="192"/>
      <c r="M25" s="192"/>
      <c r="N25" s="185"/>
    </row>
    <row r="26" spans="1:14" x14ac:dyDescent="0.4">
      <c r="A26" s="124"/>
      <c r="B26" s="12" t="str">
        <f>GWP!B59</f>
        <v>Selected GWP of SF6</v>
      </c>
      <c r="C26" s="12">
        <f>GWP!C59</f>
        <v>23500</v>
      </c>
      <c r="D26" s="12" t="str">
        <f>GWP!D59</f>
        <v>kg CO2eq/kg</v>
      </c>
      <c r="L26" s="192"/>
      <c r="M26" s="192"/>
      <c r="N26" s="185"/>
    </row>
    <row r="27" spans="1:14" x14ac:dyDescent="0.4">
      <c r="A27" s="124"/>
      <c r="L27" s="192"/>
      <c r="M27" s="192"/>
      <c r="N27" s="185"/>
    </row>
    <row r="28" spans="1:14" x14ac:dyDescent="0.4">
      <c r="A28" s="124" t="s">
        <v>656</v>
      </c>
      <c r="B28" s="183"/>
      <c r="C28" s="12" t="s">
        <v>46</v>
      </c>
      <c r="D28" s="10">
        <v>0.453592</v>
      </c>
      <c r="E28" s="10" t="s">
        <v>47</v>
      </c>
      <c r="L28" s="185"/>
      <c r="M28" s="185"/>
      <c r="N28" s="185"/>
    </row>
    <row r="29" spans="1:14" x14ac:dyDescent="0.4">
      <c r="A29" s="124"/>
      <c r="C29" s="12" t="str">
        <f>'3b. Biorefinery (AECOM)'!B100</f>
        <v>1 MWh</v>
      </c>
      <c r="D29" s="12">
        <f>'3b. Biorefinery (AECOM)'!C100</f>
        <v>3600</v>
      </c>
      <c r="E29" s="12" t="str">
        <f>'3b. Biorefinery (AECOM)'!D100</f>
        <v>MJ</v>
      </c>
      <c r="L29" s="183"/>
      <c r="M29" s="183"/>
      <c r="N29" s="183"/>
    </row>
    <row r="30" spans="1:14" x14ac:dyDescent="0.4">
      <c r="A30" s="124"/>
      <c r="C30" s="12" t="str">
        <f>'3b. Biorefinery (AECOM)'!B103</f>
        <v>1 MJ</v>
      </c>
      <c r="D30" s="12">
        <f>'3b. Biorefinery (AECOM)'!C103</f>
        <v>9.47817E-4</v>
      </c>
      <c r="E30" s="12" t="str">
        <f>'3b. Biorefinery (AECOM)'!D103</f>
        <v>MMBtu</v>
      </c>
      <c r="F30" s="183"/>
      <c r="G30" s="183"/>
      <c r="H30" s="183"/>
      <c r="I30" s="183"/>
      <c r="J30" s="183"/>
      <c r="K30" s="183"/>
      <c r="L30" s="183"/>
      <c r="M30" s="183"/>
      <c r="N30" s="183"/>
    </row>
    <row r="31" spans="1:14" x14ac:dyDescent="0.4">
      <c r="A31" s="124"/>
      <c r="B31" s="183"/>
      <c r="D31" s="10"/>
      <c r="E31" s="10"/>
      <c r="F31" s="183"/>
      <c r="G31" s="183"/>
      <c r="H31" s="183"/>
      <c r="I31" s="183"/>
      <c r="J31" s="183"/>
      <c r="K31" s="183"/>
      <c r="L31" s="183"/>
      <c r="M31" s="183"/>
      <c r="N31" s="183"/>
    </row>
    <row r="32" spans="1:14" ht="15.45" x14ac:dyDescent="0.4">
      <c r="A32" s="206" t="s">
        <v>15</v>
      </c>
    </row>
    <row r="33" spans="1:10" s="7" customFormat="1" x14ac:dyDescent="0.4">
      <c r="A33" s="5" t="s">
        <v>1</v>
      </c>
      <c r="B33" s="5" t="s">
        <v>2</v>
      </c>
      <c r="C33" s="6" t="s">
        <v>3</v>
      </c>
      <c r="D33" s="5" t="s">
        <v>4</v>
      </c>
      <c r="E33" s="5"/>
      <c r="F33" s="5"/>
      <c r="G33" s="5"/>
      <c r="H33" s="5"/>
      <c r="I33" s="5"/>
      <c r="J33" s="5" t="s">
        <v>11</v>
      </c>
    </row>
    <row r="34" spans="1:10" x14ac:dyDescent="0.4">
      <c r="A34" s="124" t="s">
        <v>715</v>
      </c>
      <c r="B34" s="12" t="str">
        <f>C8</f>
        <v>Coal</v>
      </c>
      <c r="C34" s="192">
        <f>C9/$N$9*100</f>
        <v>30.086176062393083</v>
      </c>
      <c r="D34" s="12" t="s">
        <v>161</v>
      </c>
      <c r="J34" s="12" t="s">
        <v>710</v>
      </c>
    </row>
    <row r="35" spans="1:10" x14ac:dyDescent="0.4">
      <c r="A35" s="124"/>
      <c r="B35" s="12" t="s">
        <v>702</v>
      </c>
      <c r="C35" s="198">
        <f>D9/$N$9*100+E9/$N$9*100</f>
        <v>0.5253307508909526</v>
      </c>
      <c r="D35" s="12" t="s">
        <v>161</v>
      </c>
      <c r="J35" s="12" t="s">
        <v>710</v>
      </c>
    </row>
    <row r="36" spans="1:10" x14ac:dyDescent="0.4">
      <c r="A36" s="124"/>
      <c r="B36" s="12" t="s">
        <v>651</v>
      </c>
      <c r="C36" s="198">
        <f>F9/$N$9*100+G9/$N$9*100</f>
        <v>32.056932293581454</v>
      </c>
      <c r="D36" s="12" t="s">
        <v>161</v>
      </c>
      <c r="J36" s="12" t="s">
        <v>710</v>
      </c>
    </row>
    <row r="37" spans="1:10" x14ac:dyDescent="0.4">
      <c r="A37" s="124"/>
      <c r="B37" s="12" t="s">
        <v>542</v>
      </c>
      <c r="C37" s="192">
        <f>H9/$N$9*100</f>
        <v>20.049546627930031</v>
      </c>
      <c r="D37" s="12" t="s">
        <v>161</v>
      </c>
      <c r="J37" s="12" t="s">
        <v>710</v>
      </c>
    </row>
    <row r="38" spans="1:10" x14ac:dyDescent="0.4">
      <c r="A38" s="124"/>
      <c r="B38" s="12" t="s">
        <v>545</v>
      </c>
      <c r="C38" s="192">
        <f>I9/$N$9*100</f>
        <v>7.4734657034315992</v>
      </c>
      <c r="D38" s="12" t="s">
        <v>161</v>
      </c>
      <c r="J38" s="12" t="s">
        <v>710</v>
      </c>
    </row>
    <row r="39" spans="1:10" x14ac:dyDescent="0.4">
      <c r="A39" s="124"/>
      <c r="B39" s="12" t="s">
        <v>650</v>
      </c>
      <c r="C39" s="192">
        <f>J9/$N$9*100</f>
        <v>1.3190681288551074</v>
      </c>
      <c r="D39" s="12" t="s">
        <v>161</v>
      </c>
      <c r="J39" s="12" t="s">
        <v>710</v>
      </c>
    </row>
    <row r="40" spans="1:10" x14ac:dyDescent="0.4">
      <c r="A40" s="124"/>
      <c r="B40" s="12" t="s">
        <v>541</v>
      </c>
      <c r="C40" s="192">
        <f>K9/$N$9*100</f>
        <v>8.3263591448050764</v>
      </c>
      <c r="D40" s="12" t="s">
        <v>161</v>
      </c>
      <c r="J40" s="12" t="s">
        <v>710</v>
      </c>
    </row>
    <row r="41" spans="1:10" x14ac:dyDescent="0.4">
      <c r="A41" s="124"/>
    </row>
    <row r="42" spans="1:10" x14ac:dyDescent="0.4">
      <c r="A42" s="124"/>
    </row>
    <row r="43" spans="1:10" x14ac:dyDescent="0.4">
      <c r="A43" s="124"/>
    </row>
    <row r="44" spans="1:10" x14ac:dyDescent="0.4">
      <c r="A44" s="124" t="s">
        <v>714</v>
      </c>
      <c r="J44" s="12" t="s">
        <v>716</v>
      </c>
    </row>
    <row r="45" spans="1:10" x14ac:dyDescent="0.4">
      <c r="A45" s="124"/>
    </row>
    <row r="46" spans="1:10" x14ac:dyDescent="0.4">
      <c r="A46" s="124"/>
    </row>
    <row r="47" spans="1:10" x14ac:dyDescent="0.4">
      <c r="A47" s="124"/>
    </row>
    <row r="48" spans="1:10" x14ac:dyDescent="0.4">
      <c r="A48" s="124"/>
    </row>
    <row r="49" spans="1:1" x14ac:dyDescent="0.4">
      <c r="A49" s="124"/>
    </row>
    <row r="50" spans="1:1" x14ac:dyDescent="0.4">
      <c r="A50" s="124"/>
    </row>
    <row r="51" spans="1:1" x14ac:dyDescent="0.4">
      <c r="A51" s="124"/>
    </row>
    <row r="52" spans="1:1" x14ac:dyDescent="0.4">
      <c r="A52" s="124"/>
    </row>
    <row r="53" spans="1:1" x14ac:dyDescent="0.4">
      <c r="A53" s="124"/>
    </row>
    <row r="54" spans="1:1" x14ac:dyDescent="0.4">
      <c r="A54" s="124"/>
    </row>
    <row r="55" spans="1:1" x14ac:dyDescent="0.4">
      <c r="A55" s="124"/>
    </row>
    <row r="56" spans="1:1" x14ac:dyDescent="0.4">
      <c r="A56" s="124"/>
    </row>
    <row r="57" spans="1:1" x14ac:dyDescent="0.4">
      <c r="A57" s="124"/>
    </row>
    <row r="58" spans="1:1" x14ac:dyDescent="0.4">
      <c r="A58" s="124"/>
    </row>
    <row r="59" spans="1:1" x14ac:dyDescent="0.4">
      <c r="A59" s="124"/>
    </row>
    <row r="60" spans="1:1" x14ac:dyDescent="0.4">
      <c r="A60" s="124"/>
    </row>
    <row r="61" spans="1:1" x14ac:dyDescent="0.4">
      <c r="A61" s="124"/>
    </row>
    <row r="62" spans="1:1" x14ac:dyDescent="0.4">
      <c r="A62" s="124"/>
    </row>
    <row r="63" spans="1:1" x14ac:dyDescent="0.4">
      <c r="A63" s="124"/>
    </row>
    <row r="64" spans="1:1" x14ac:dyDescent="0.4">
      <c r="A64" s="124"/>
    </row>
    <row r="65" spans="1:12" x14ac:dyDescent="0.4">
      <c r="A65" s="124"/>
    </row>
    <row r="66" spans="1:12" x14ac:dyDescent="0.4">
      <c r="A66" s="124"/>
      <c r="B66" s="12" t="s">
        <v>718</v>
      </c>
    </row>
    <row r="67" spans="1:12" ht="29.15" x14ac:dyDescent="0.4">
      <c r="A67" s="124"/>
      <c r="B67" s="273" t="s">
        <v>696</v>
      </c>
      <c r="C67" s="199" t="s">
        <v>697</v>
      </c>
      <c r="D67" s="197" t="s">
        <v>489</v>
      </c>
      <c r="E67" s="197" t="s">
        <v>698</v>
      </c>
      <c r="F67" s="197"/>
      <c r="G67" s="197"/>
      <c r="H67" s="197"/>
      <c r="I67" s="197"/>
      <c r="J67" s="197"/>
      <c r="K67" s="197"/>
      <c r="L67" s="197"/>
    </row>
    <row r="68" spans="1:12" ht="43.75" x14ac:dyDescent="0.4">
      <c r="A68" s="124"/>
      <c r="B68" s="274"/>
      <c r="C68" s="200"/>
      <c r="D68" s="197" t="s">
        <v>489</v>
      </c>
      <c r="E68" s="197" t="s">
        <v>699</v>
      </c>
      <c r="F68" s="197" t="s">
        <v>700</v>
      </c>
      <c r="G68" s="197" t="s">
        <v>546</v>
      </c>
      <c r="H68" s="197" t="s">
        <v>701</v>
      </c>
      <c r="I68" s="197" t="s">
        <v>702</v>
      </c>
      <c r="J68" s="197" t="s">
        <v>703</v>
      </c>
      <c r="K68" s="197" t="s">
        <v>540</v>
      </c>
      <c r="L68" s="197" t="s">
        <v>704</v>
      </c>
    </row>
    <row r="69" spans="1:12" x14ac:dyDescent="0.4">
      <c r="A69" s="124"/>
      <c r="B69" s="270" t="s">
        <v>705</v>
      </c>
      <c r="C69" s="187" t="s">
        <v>706</v>
      </c>
      <c r="D69" s="193">
        <v>484.63414984000002</v>
      </c>
      <c r="E69" s="193">
        <v>319.00369745073158</v>
      </c>
      <c r="F69" s="193">
        <v>150.27377637889259</v>
      </c>
      <c r="G69" s="193">
        <v>6.4546596361500459</v>
      </c>
      <c r="H69" s="193">
        <v>1.3643906028410639</v>
      </c>
      <c r="I69" s="193">
        <v>5.6218682075530975</v>
      </c>
      <c r="J69" s="193">
        <v>1.4849141040394058</v>
      </c>
      <c r="K69" s="193">
        <v>0</v>
      </c>
      <c r="L69" s="193">
        <v>0.43084345979219557</v>
      </c>
    </row>
    <row r="70" spans="1:12" x14ac:dyDescent="0.4">
      <c r="A70" s="124"/>
      <c r="B70" s="271"/>
      <c r="C70" s="187" t="s">
        <v>707</v>
      </c>
      <c r="D70" s="193">
        <v>6.7723960817591827E-3</v>
      </c>
      <c r="E70" s="193">
        <v>5.9013357186489456E-3</v>
      </c>
      <c r="F70" s="193">
        <v>4.902907804758312E-4</v>
      </c>
      <c r="G70" s="193">
        <v>1.4853532149966062E-4</v>
      </c>
      <c r="H70" s="193">
        <v>5.3604774089142181E-8</v>
      </c>
      <c r="I70" s="193">
        <v>7.6608565843846234E-5</v>
      </c>
      <c r="J70" s="193">
        <v>7.044148351287458E-5</v>
      </c>
      <c r="K70" s="193">
        <v>0</v>
      </c>
      <c r="L70" s="193">
        <v>8.5130607003935146E-5</v>
      </c>
    </row>
    <row r="71" spans="1:12" x14ac:dyDescent="0.4">
      <c r="A71" s="124"/>
      <c r="B71" s="271"/>
      <c r="C71" s="187" t="s">
        <v>708</v>
      </c>
      <c r="D71" s="193">
        <v>1.1183996071202591</v>
      </c>
      <c r="E71" s="193">
        <v>0.48379263691459878</v>
      </c>
      <c r="F71" s="193">
        <v>0.58374504418031803</v>
      </c>
      <c r="G71" s="193">
        <v>2.0664975449066664E-2</v>
      </c>
      <c r="H71" s="193">
        <v>1.8796683050908626E-2</v>
      </c>
      <c r="I71" s="193">
        <v>6.6652555360244611E-3</v>
      </c>
      <c r="J71" s="193">
        <v>3.5132794519409584E-3</v>
      </c>
      <c r="K71" s="193">
        <v>0</v>
      </c>
      <c r="L71" s="193">
        <v>1.2217325374014869E-3</v>
      </c>
    </row>
    <row r="72" spans="1:12" x14ac:dyDescent="0.4">
      <c r="A72" s="124"/>
      <c r="B72" s="271"/>
      <c r="C72" s="187" t="s">
        <v>709</v>
      </c>
      <c r="D72" s="187">
        <v>1.4389464093240436E-4</v>
      </c>
      <c r="E72" s="187">
        <v>4.3674965082374275E-5</v>
      </c>
      <c r="F72" s="187">
        <v>4.6346395850030075E-5</v>
      </c>
      <c r="G72" s="187">
        <v>2.8655999999999998E-5</v>
      </c>
      <c r="H72" s="187">
        <v>1.0746E-5</v>
      </c>
      <c r="I72" s="187">
        <v>7.1640000000000004E-7</v>
      </c>
      <c r="J72" s="187">
        <v>1.1892240000000001E-5</v>
      </c>
      <c r="K72" s="187">
        <v>0</v>
      </c>
      <c r="L72" s="187">
        <v>1.86264E-6</v>
      </c>
    </row>
    <row r="73" spans="1:12" x14ac:dyDescent="0.4">
      <c r="A73" s="124"/>
      <c r="B73" s="272"/>
      <c r="C73" s="194" t="s">
        <v>726</v>
      </c>
      <c r="D73" s="195">
        <v>523.36234707718552</v>
      </c>
      <c r="E73" s="196">
        <v>336.10769220304735</v>
      </c>
      <c r="F73" s="196">
        <v>169.00519506360394</v>
      </c>
      <c r="G73" s="195">
        <v>7.7873867598194551</v>
      </c>
      <c r="H73" s="195">
        <v>2.180836299633456</v>
      </c>
      <c r="I73" s="195">
        <v>5.8589625435824502</v>
      </c>
      <c r="J73" s="195">
        <v>1.8884471207285465</v>
      </c>
      <c r="K73" s="187">
        <v>0</v>
      </c>
      <c r="L73" s="187">
        <v>0.53382708677028301</v>
      </c>
    </row>
    <row r="74" spans="1:12" x14ac:dyDescent="0.4">
      <c r="A74" s="124"/>
    </row>
    <row r="75" spans="1:12" x14ac:dyDescent="0.4">
      <c r="A75" s="124"/>
    </row>
    <row r="76" spans="1:12" x14ac:dyDescent="0.4">
      <c r="A76" s="124"/>
    </row>
    <row r="77" spans="1:12" ht="19.3" x14ac:dyDescent="0.5">
      <c r="A77" s="124" t="s">
        <v>719</v>
      </c>
      <c r="B77" s="203">
        <f>D69+D70*C25+C24*D71+D72*C26</f>
        <v>523.3623470771854</v>
      </c>
      <c r="C77" s="12" t="s">
        <v>725</v>
      </c>
    </row>
    <row r="78" spans="1:12" x14ac:dyDescent="0.4">
      <c r="A78" s="124"/>
    </row>
    <row r="79" spans="1:12" ht="19.3" x14ac:dyDescent="0.5">
      <c r="A79" s="124" t="s">
        <v>722</v>
      </c>
      <c r="B79" s="203">
        <f>C19+C20*C25+C21*C24+C22*C26</f>
        <v>612.07011443190299</v>
      </c>
      <c r="C79" s="12" t="s">
        <v>723</v>
      </c>
    </row>
    <row r="80" spans="1:12" x14ac:dyDescent="0.4">
      <c r="A80" s="124"/>
    </row>
    <row r="81" spans="1:10" x14ac:dyDescent="0.4">
      <c r="A81" s="124" t="s">
        <v>724</v>
      </c>
      <c r="B81" s="12">
        <f>(C12+C13)*C25+(C14+C15)*C24+(C16+C17)</f>
        <v>159276.20466830628</v>
      </c>
      <c r="C81" s="12" t="s">
        <v>713</v>
      </c>
    </row>
    <row r="82" spans="1:10" ht="26.15" x14ac:dyDescent="0.7">
      <c r="A82" s="124"/>
      <c r="B82" s="225">
        <v>494</v>
      </c>
      <c r="C82" s="225" t="s">
        <v>717</v>
      </c>
      <c r="D82" s="225"/>
      <c r="E82" s="225"/>
      <c r="F82" s="225"/>
      <c r="J82" s="225" t="s">
        <v>1014</v>
      </c>
    </row>
    <row r="83" spans="1:10" x14ac:dyDescent="0.4">
      <c r="A83" s="124"/>
    </row>
    <row r="84" spans="1:10" x14ac:dyDescent="0.4">
      <c r="A84" s="124"/>
    </row>
    <row r="85" spans="1:10" x14ac:dyDescent="0.4">
      <c r="A85" s="201"/>
      <c r="B85" s="201"/>
      <c r="C85" s="201"/>
      <c r="D85" s="201"/>
      <c r="E85" s="201"/>
      <c r="F85" s="201"/>
      <c r="G85" s="201"/>
      <c r="H85" s="201"/>
    </row>
    <row r="86" spans="1:10" x14ac:dyDescent="0.4">
      <c r="A86" s="202"/>
      <c r="B86" s="190"/>
      <c r="C86" s="190"/>
      <c r="D86" s="190"/>
      <c r="E86" s="190"/>
      <c r="F86" s="190"/>
      <c r="G86" s="190"/>
      <c r="H86" s="201"/>
    </row>
    <row r="87" spans="1:10" x14ac:dyDescent="0.4">
      <c r="A87" s="202"/>
      <c r="B87" s="190"/>
      <c r="C87" s="190"/>
      <c r="D87" s="190"/>
      <c r="E87" s="190"/>
      <c r="F87" s="190"/>
      <c r="G87" s="190"/>
      <c r="H87" s="201"/>
    </row>
    <row r="88" spans="1:10" x14ac:dyDescent="0.4">
      <c r="A88" s="202"/>
      <c r="B88" s="191"/>
      <c r="C88" s="191"/>
      <c r="D88" s="191"/>
      <c r="E88" s="191"/>
      <c r="F88" s="191"/>
      <c r="G88" s="191"/>
      <c r="H88" s="201"/>
    </row>
    <row r="89" spans="1:10" x14ac:dyDescent="0.4">
      <c r="A89" s="202"/>
      <c r="B89" s="191"/>
      <c r="C89" s="191"/>
      <c r="D89" s="191"/>
      <c r="E89" s="191"/>
      <c r="F89" s="191"/>
      <c r="G89" s="191"/>
      <c r="H89" s="201"/>
    </row>
    <row r="90" spans="1:10" x14ac:dyDescent="0.4">
      <c r="A90" s="202"/>
      <c r="B90" s="191"/>
      <c r="C90" s="191"/>
      <c r="D90" s="191"/>
      <c r="E90" s="191"/>
      <c r="F90" s="191"/>
      <c r="G90" s="191"/>
      <c r="H90" s="201"/>
    </row>
    <row r="91" spans="1:10" x14ac:dyDescent="0.4">
      <c r="A91" s="201"/>
      <c r="B91" s="201"/>
      <c r="C91" s="201"/>
      <c r="D91" s="201"/>
      <c r="E91" s="201"/>
      <c r="F91" s="201"/>
      <c r="G91" s="201"/>
      <c r="H91" s="201"/>
    </row>
    <row r="92" spans="1:10" x14ac:dyDescent="0.4">
      <c r="A92" s="201"/>
      <c r="B92" s="201"/>
      <c r="C92" s="201"/>
      <c r="D92" s="201"/>
      <c r="E92" s="201"/>
      <c r="F92" s="201"/>
      <c r="G92" s="201"/>
      <c r="H92" s="201"/>
    </row>
    <row r="93" spans="1:10" x14ac:dyDescent="0.4">
      <c r="A93" s="201"/>
      <c r="B93" s="201"/>
      <c r="C93" s="201"/>
      <c r="D93" s="201"/>
      <c r="E93" s="201"/>
      <c r="F93" s="201"/>
      <c r="G93" s="201"/>
      <c r="H93" s="201"/>
    </row>
    <row r="94" spans="1:10" x14ac:dyDescent="0.4">
      <c r="A94" s="201"/>
      <c r="B94" s="201"/>
      <c r="C94" s="201"/>
      <c r="D94" s="201"/>
      <c r="E94" s="201"/>
      <c r="F94" s="201"/>
      <c r="G94" s="201"/>
      <c r="H94" s="201"/>
    </row>
    <row r="95" spans="1:10" x14ac:dyDescent="0.4">
      <c r="A95" s="201"/>
      <c r="B95" s="201"/>
      <c r="C95" s="201"/>
      <c r="D95" s="201"/>
      <c r="E95" s="201"/>
      <c r="F95" s="201"/>
      <c r="G95" s="201"/>
      <c r="H95" s="201"/>
    </row>
  </sheetData>
  <mergeCells count="5">
    <mergeCell ref="A7:A8"/>
    <mergeCell ref="B7:B8"/>
    <mergeCell ref="C7:N7"/>
    <mergeCell ref="B69:B73"/>
    <mergeCell ref="B67:B68"/>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59999389629810485"/>
  </sheetPr>
  <dimension ref="A1:K59"/>
  <sheetViews>
    <sheetView zoomScaleNormal="100" workbookViewId="0">
      <selection activeCell="B2" sqref="B2"/>
    </sheetView>
  </sheetViews>
  <sheetFormatPr defaultColWidth="9.15234375" defaultRowHeight="12.45" x14ac:dyDescent="0.3"/>
  <cols>
    <col min="1" max="1" width="35.4609375" style="33" bestFit="1" customWidth="1"/>
    <col min="2" max="2" width="28" style="15" bestFit="1" customWidth="1"/>
    <col min="3" max="3" width="24.15234375" style="15" customWidth="1"/>
    <col min="4" max="16384" width="9.15234375" style="15"/>
  </cols>
  <sheetData>
    <row r="1" spans="1:11" ht="17.600000000000001" x14ac:dyDescent="0.4">
      <c r="A1" s="31" t="s">
        <v>128</v>
      </c>
      <c r="B1" s="18"/>
      <c r="C1" s="18"/>
      <c r="D1" s="18"/>
      <c r="E1" s="18"/>
      <c r="F1" s="18"/>
      <c r="G1" s="18"/>
      <c r="H1" s="18"/>
      <c r="I1" s="18"/>
      <c r="J1" s="18"/>
    </row>
    <row r="2" spans="1:11" ht="12.9" x14ac:dyDescent="0.35">
      <c r="A2" s="32" t="s">
        <v>96</v>
      </c>
      <c r="B2" s="27" t="str">
        <f ca="1">CONCATENATE("Excel Sheet """, MID(CELL("filename",A1),FIND("]",CELL("filename",A1))+1,256),"""")</f>
        <v>Excel Sheet "GWP"</v>
      </c>
      <c r="C2" s="18"/>
      <c r="D2" s="18"/>
      <c r="E2" s="18"/>
      <c r="F2" s="18"/>
      <c r="G2" s="18"/>
      <c r="H2" s="18"/>
      <c r="I2" s="18"/>
      <c r="J2" s="18"/>
    </row>
    <row r="3" spans="1:11" ht="12.9" x14ac:dyDescent="0.35">
      <c r="A3" s="32"/>
      <c r="B3" s="27"/>
      <c r="C3" s="18"/>
      <c r="D3" s="18"/>
      <c r="E3" s="18"/>
      <c r="F3" s="18"/>
      <c r="G3" s="18"/>
      <c r="H3" s="18"/>
      <c r="I3" s="18"/>
      <c r="J3" s="18"/>
    </row>
    <row r="4" spans="1:11" ht="15.45" x14ac:dyDescent="0.4">
      <c r="A4" s="127" t="s">
        <v>0</v>
      </c>
      <c r="B4" s="18"/>
      <c r="C4" s="18"/>
      <c r="D4" s="18"/>
      <c r="E4" s="18"/>
      <c r="F4" s="18"/>
      <c r="G4" s="18"/>
      <c r="H4" s="18"/>
      <c r="I4" s="18"/>
      <c r="J4" s="18"/>
    </row>
    <row r="5" spans="1:11" s="7" customFormat="1" ht="14.6" x14ac:dyDescent="0.4">
      <c r="A5" s="5" t="s">
        <v>1</v>
      </c>
      <c r="B5" s="5" t="s">
        <v>2</v>
      </c>
      <c r="C5" s="6" t="s">
        <v>3</v>
      </c>
      <c r="D5" s="5" t="s">
        <v>4</v>
      </c>
      <c r="E5" s="5" t="s">
        <v>5</v>
      </c>
      <c r="F5" s="5" t="s">
        <v>6</v>
      </c>
      <c r="G5" s="5" t="s">
        <v>8</v>
      </c>
      <c r="H5" s="5" t="s">
        <v>9</v>
      </c>
      <c r="I5" s="5" t="s">
        <v>10</v>
      </c>
      <c r="J5" s="5" t="s">
        <v>11</v>
      </c>
    </row>
    <row r="6" spans="1:11" ht="14.6" x14ac:dyDescent="0.4">
      <c r="A6" s="124" t="s">
        <v>128</v>
      </c>
      <c r="B6" s="26" t="s">
        <v>128</v>
      </c>
      <c r="C6" s="15" t="str">
        <f>'Results Summary'!B6</f>
        <v>AR5, 100 yr</v>
      </c>
      <c r="D6" s="18"/>
      <c r="E6" s="18"/>
      <c r="F6" s="18"/>
      <c r="G6" s="18"/>
      <c r="H6" s="18"/>
      <c r="I6" s="15" t="str">
        <f ca="1">'Results Summary'!$B$2</f>
        <v>Excel Sheet "Results Summary"</v>
      </c>
      <c r="J6" s="21"/>
    </row>
    <row r="7" spans="1:11" ht="14.6" x14ac:dyDescent="0.4">
      <c r="A7" s="124"/>
    </row>
    <row r="8" spans="1:11" s="18" customFormat="1" ht="14.6" x14ac:dyDescent="0.4">
      <c r="A8" s="124" t="s">
        <v>127</v>
      </c>
      <c r="B8" s="18" t="s">
        <v>114</v>
      </c>
      <c r="C8" s="18">
        <v>0</v>
      </c>
      <c r="D8" s="18" t="s">
        <v>106</v>
      </c>
      <c r="I8" s="18" t="s">
        <v>122</v>
      </c>
      <c r="K8" s="19"/>
    </row>
    <row r="9" spans="1:11" s="18" customFormat="1" ht="14.6" x14ac:dyDescent="0.4">
      <c r="A9" s="124"/>
      <c r="B9" s="18" t="s">
        <v>113</v>
      </c>
      <c r="C9" s="18">
        <v>1</v>
      </c>
      <c r="D9" s="18" t="s">
        <v>106</v>
      </c>
      <c r="I9" s="18" t="s">
        <v>119</v>
      </c>
      <c r="K9" s="19"/>
    </row>
    <row r="10" spans="1:11" s="18" customFormat="1" ht="14.6" x14ac:dyDescent="0.4">
      <c r="A10" s="124"/>
      <c r="B10" s="18" t="s">
        <v>112</v>
      </c>
      <c r="C10" s="25">
        <v>25</v>
      </c>
      <c r="D10" s="18" t="s">
        <v>106</v>
      </c>
      <c r="I10" s="18" t="s">
        <v>119</v>
      </c>
      <c r="K10" s="19"/>
    </row>
    <row r="11" spans="1:11" s="18" customFormat="1" ht="14.6" x14ac:dyDescent="0.4">
      <c r="A11" s="124"/>
      <c r="B11" s="18" t="s">
        <v>110</v>
      </c>
      <c r="C11" s="25">
        <v>0</v>
      </c>
      <c r="D11" s="18" t="s">
        <v>106</v>
      </c>
      <c r="I11" s="18" t="s">
        <v>125</v>
      </c>
      <c r="J11" s="18" t="s">
        <v>126</v>
      </c>
      <c r="K11" s="19"/>
    </row>
    <row r="12" spans="1:11" s="18" customFormat="1" ht="14.6" x14ac:dyDescent="0.4">
      <c r="A12" s="124"/>
      <c r="B12" s="18" t="s">
        <v>109</v>
      </c>
      <c r="C12" s="25">
        <v>0</v>
      </c>
      <c r="D12" s="18" t="s">
        <v>106</v>
      </c>
      <c r="I12" s="18" t="s">
        <v>125</v>
      </c>
      <c r="J12" s="18" t="s">
        <v>124</v>
      </c>
      <c r="K12" s="19"/>
    </row>
    <row r="13" spans="1:11" s="18" customFormat="1" ht="14.6" x14ac:dyDescent="0.4">
      <c r="A13" s="124"/>
      <c r="B13" s="18" t="s">
        <v>108</v>
      </c>
      <c r="C13" s="25">
        <v>298</v>
      </c>
      <c r="D13" s="18" t="s">
        <v>106</v>
      </c>
      <c r="I13" s="18" t="s">
        <v>119</v>
      </c>
      <c r="K13" s="19"/>
    </row>
    <row r="14" spans="1:11" s="18" customFormat="1" ht="14.6" x14ac:dyDescent="0.4">
      <c r="A14" s="124"/>
      <c r="B14" s="18" t="s">
        <v>107</v>
      </c>
      <c r="C14" s="25">
        <v>22800</v>
      </c>
      <c r="D14" s="18" t="s">
        <v>106</v>
      </c>
      <c r="I14" s="18" t="s">
        <v>119</v>
      </c>
      <c r="K14" s="19"/>
    </row>
    <row r="15" spans="1:11" s="18" customFormat="1" ht="14.6" x14ac:dyDescent="0.4">
      <c r="A15" s="124"/>
    </row>
    <row r="16" spans="1:11" s="18" customFormat="1" ht="14.6" x14ac:dyDescent="0.4">
      <c r="A16" s="124" t="s">
        <v>123</v>
      </c>
      <c r="B16" s="18" t="s">
        <v>114</v>
      </c>
      <c r="C16" s="24">
        <v>0</v>
      </c>
      <c r="D16" s="18" t="s">
        <v>106</v>
      </c>
      <c r="I16" s="18" t="s">
        <v>122</v>
      </c>
      <c r="K16" s="19"/>
    </row>
    <row r="17" spans="1:11" s="18" customFormat="1" ht="14.6" x14ac:dyDescent="0.4">
      <c r="A17" s="124"/>
      <c r="B17" s="18" t="s">
        <v>113</v>
      </c>
      <c r="C17" s="24">
        <v>1</v>
      </c>
      <c r="D17" s="18" t="s">
        <v>106</v>
      </c>
      <c r="I17" s="18" t="s">
        <v>119</v>
      </c>
      <c r="K17" s="19"/>
    </row>
    <row r="18" spans="1:11" s="18" customFormat="1" ht="14.6" x14ac:dyDescent="0.4">
      <c r="A18" s="124"/>
      <c r="B18" s="18" t="s">
        <v>112</v>
      </c>
      <c r="C18" s="24">
        <v>72</v>
      </c>
      <c r="D18" s="18" t="s">
        <v>106</v>
      </c>
      <c r="I18" s="18" t="s">
        <v>119</v>
      </c>
      <c r="K18" s="19"/>
    </row>
    <row r="19" spans="1:11" s="18" customFormat="1" ht="14.6" x14ac:dyDescent="0.4">
      <c r="A19" s="124"/>
      <c r="B19" s="18" t="s">
        <v>110</v>
      </c>
      <c r="C19" s="24">
        <v>0</v>
      </c>
      <c r="D19" s="18" t="s">
        <v>106</v>
      </c>
      <c r="I19" s="18" t="s">
        <v>121</v>
      </c>
      <c r="K19" s="19"/>
    </row>
    <row r="20" spans="1:11" s="18" customFormat="1" ht="14.6" x14ac:dyDescent="0.4">
      <c r="A20" s="124"/>
      <c r="B20" s="18" t="s">
        <v>109</v>
      </c>
      <c r="C20" s="24">
        <v>0</v>
      </c>
      <c r="D20" s="18" t="s">
        <v>106</v>
      </c>
      <c r="I20" s="18" t="s">
        <v>120</v>
      </c>
      <c r="K20" s="19"/>
    </row>
    <row r="21" spans="1:11" s="18" customFormat="1" ht="14.6" x14ac:dyDescent="0.4">
      <c r="A21" s="124"/>
      <c r="B21" s="18" t="s">
        <v>108</v>
      </c>
      <c r="C21" s="24">
        <v>289</v>
      </c>
      <c r="D21" s="18" t="s">
        <v>106</v>
      </c>
      <c r="I21" s="18" t="s">
        <v>119</v>
      </c>
      <c r="K21" s="19"/>
    </row>
    <row r="22" spans="1:11" s="18" customFormat="1" ht="14.6" x14ac:dyDescent="0.4">
      <c r="A22" s="124"/>
      <c r="B22" s="18" t="s">
        <v>107</v>
      </c>
      <c r="C22" s="20">
        <v>16300</v>
      </c>
      <c r="D22" s="18" t="s">
        <v>106</v>
      </c>
      <c r="I22" s="18" t="s">
        <v>119</v>
      </c>
      <c r="K22" s="19"/>
    </row>
    <row r="23" spans="1:11" s="18" customFormat="1" ht="14.6" x14ac:dyDescent="0.4">
      <c r="A23" s="124"/>
      <c r="C23" s="20"/>
      <c r="K23" s="19"/>
    </row>
    <row r="24" spans="1:11" s="18" customFormat="1" ht="14.6" x14ac:dyDescent="0.4">
      <c r="A24" s="124" t="s">
        <v>118</v>
      </c>
      <c r="B24" s="18" t="s">
        <v>114</v>
      </c>
      <c r="C24" s="23">
        <v>0</v>
      </c>
      <c r="D24" s="18" t="s">
        <v>106</v>
      </c>
      <c r="K24" s="19"/>
    </row>
    <row r="25" spans="1:11" s="18" customFormat="1" ht="14.6" x14ac:dyDescent="0.4">
      <c r="A25" s="124"/>
      <c r="B25" s="18" t="s">
        <v>113</v>
      </c>
      <c r="C25" s="23">
        <v>1</v>
      </c>
      <c r="D25" s="18" t="s">
        <v>106</v>
      </c>
      <c r="K25" s="19"/>
    </row>
    <row r="26" spans="1:11" s="18" customFormat="1" ht="14.6" x14ac:dyDescent="0.4">
      <c r="A26" s="124"/>
      <c r="B26" s="18" t="s">
        <v>112</v>
      </c>
      <c r="C26" s="23">
        <v>30</v>
      </c>
      <c r="D26" s="18" t="s">
        <v>106</v>
      </c>
      <c r="I26" s="18" t="s">
        <v>117</v>
      </c>
      <c r="J26" s="18" t="s">
        <v>104</v>
      </c>
      <c r="K26" s="19"/>
    </row>
    <row r="27" spans="1:11" s="18" customFormat="1" ht="14.6" x14ac:dyDescent="0.4">
      <c r="A27" s="124"/>
      <c r="B27" s="18" t="s">
        <v>110</v>
      </c>
      <c r="C27" s="23">
        <v>0</v>
      </c>
      <c r="D27" s="18" t="s">
        <v>106</v>
      </c>
      <c r="K27" s="19"/>
    </row>
    <row r="28" spans="1:11" s="18" customFormat="1" ht="14.6" x14ac:dyDescent="0.4">
      <c r="A28" s="124"/>
      <c r="B28" s="18" t="s">
        <v>109</v>
      </c>
      <c r="C28" s="23">
        <v>0</v>
      </c>
      <c r="D28" s="18" t="s">
        <v>106</v>
      </c>
      <c r="K28" s="19"/>
    </row>
    <row r="29" spans="1:11" s="18" customFormat="1" ht="14.6" x14ac:dyDescent="0.4">
      <c r="A29" s="124"/>
      <c r="B29" s="18" t="s">
        <v>108</v>
      </c>
      <c r="C29" s="23">
        <v>265</v>
      </c>
      <c r="D29" s="18" t="s">
        <v>106</v>
      </c>
      <c r="I29" s="18" t="s">
        <v>116</v>
      </c>
      <c r="J29" s="18" t="s">
        <v>104</v>
      </c>
      <c r="K29" s="19"/>
    </row>
    <row r="30" spans="1:11" s="18" customFormat="1" ht="14.6" x14ac:dyDescent="0.4">
      <c r="A30" s="124"/>
      <c r="B30" s="18" t="s">
        <v>107</v>
      </c>
      <c r="C30" s="22">
        <v>23500</v>
      </c>
      <c r="D30" s="18" t="s">
        <v>106</v>
      </c>
      <c r="I30" s="18" t="s">
        <v>116</v>
      </c>
      <c r="J30" s="18" t="s">
        <v>104</v>
      </c>
      <c r="K30" s="19"/>
    </row>
    <row r="31" spans="1:11" s="18" customFormat="1" ht="14.6" x14ac:dyDescent="0.4">
      <c r="A31" s="124"/>
      <c r="C31" s="22"/>
      <c r="K31" s="19"/>
    </row>
    <row r="32" spans="1:11" s="18" customFormat="1" ht="14.6" x14ac:dyDescent="0.4">
      <c r="A32" s="124" t="s">
        <v>115</v>
      </c>
      <c r="B32" s="18" t="s">
        <v>114</v>
      </c>
      <c r="C32" s="23">
        <v>0</v>
      </c>
      <c r="D32" s="18" t="s">
        <v>106</v>
      </c>
      <c r="K32" s="19"/>
    </row>
    <row r="33" spans="1:11" s="18" customFormat="1" ht="14.6" x14ac:dyDescent="0.4">
      <c r="A33" s="124"/>
      <c r="B33" s="18" t="s">
        <v>113</v>
      </c>
      <c r="C33" s="23">
        <v>1</v>
      </c>
      <c r="D33" s="18" t="s">
        <v>106</v>
      </c>
      <c r="K33" s="19"/>
    </row>
    <row r="34" spans="1:11" s="18" customFormat="1" ht="14.6" x14ac:dyDescent="0.4">
      <c r="A34" s="124"/>
      <c r="B34" s="18" t="s">
        <v>112</v>
      </c>
      <c r="C34" s="23">
        <v>85</v>
      </c>
      <c r="D34" s="18" t="s">
        <v>106</v>
      </c>
      <c r="I34" s="18" t="s">
        <v>111</v>
      </c>
      <c r="J34" s="18" t="s">
        <v>104</v>
      </c>
      <c r="K34" s="19"/>
    </row>
    <row r="35" spans="1:11" s="18" customFormat="1" ht="14.6" x14ac:dyDescent="0.4">
      <c r="A35" s="124"/>
      <c r="B35" s="18" t="s">
        <v>110</v>
      </c>
      <c r="C35" s="23">
        <v>0</v>
      </c>
      <c r="D35" s="18" t="s">
        <v>106</v>
      </c>
      <c r="K35" s="19"/>
    </row>
    <row r="36" spans="1:11" s="18" customFormat="1" ht="14.6" x14ac:dyDescent="0.4">
      <c r="A36" s="124"/>
      <c r="B36" s="18" t="s">
        <v>109</v>
      </c>
      <c r="C36" s="23">
        <v>0</v>
      </c>
      <c r="D36" s="18" t="s">
        <v>106</v>
      </c>
      <c r="K36" s="19"/>
    </row>
    <row r="37" spans="1:11" s="18" customFormat="1" ht="14.6" x14ac:dyDescent="0.4">
      <c r="A37" s="124"/>
      <c r="B37" s="18" t="s">
        <v>108</v>
      </c>
      <c r="C37" s="23">
        <v>264</v>
      </c>
      <c r="D37" s="18" t="s">
        <v>106</v>
      </c>
      <c r="I37" s="18" t="s">
        <v>105</v>
      </c>
      <c r="J37" s="18" t="s">
        <v>104</v>
      </c>
      <c r="K37" s="19"/>
    </row>
    <row r="38" spans="1:11" s="18" customFormat="1" ht="14.6" x14ac:dyDescent="0.4">
      <c r="A38" s="124"/>
      <c r="B38" s="18" t="s">
        <v>107</v>
      </c>
      <c r="C38" s="22">
        <v>17500</v>
      </c>
      <c r="D38" s="18" t="s">
        <v>106</v>
      </c>
      <c r="I38" s="18" t="s">
        <v>105</v>
      </c>
      <c r="J38" s="18" t="s">
        <v>104</v>
      </c>
      <c r="K38" s="19"/>
    </row>
    <row r="39" spans="1:11" s="18" customFormat="1" ht="12.9" x14ac:dyDescent="0.35">
      <c r="A39" s="32"/>
      <c r="C39" s="20"/>
      <c r="K39" s="19"/>
    </row>
    <row r="40" spans="1:11" ht="15.45" x14ac:dyDescent="0.4">
      <c r="A40" s="127" t="s">
        <v>15</v>
      </c>
      <c r="B40" s="18"/>
      <c r="C40" s="17"/>
      <c r="D40" s="17"/>
      <c r="E40" s="17"/>
    </row>
    <row r="41" spans="1:11" s="7" customFormat="1" ht="14.6" x14ac:dyDescent="0.4">
      <c r="A41" s="5" t="s">
        <v>1</v>
      </c>
      <c r="B41" s="5" t="s">
        <v>2</v>
      </c>
      <c r="C41" s="6" t="s">
        <v>3</v>
      </c>
      <c r="D41" s="5" t="s">
        <v>4</v>
      </c>
      <c r="E41" s="5" t="s">
        <v>11</v>
      </c>
      <c r="F41" s="5"/>
      <c r="G41" s="5"/>
      <c r="H41" s="5"/>
      <c r="I41" s="5"/>
      <c r="J41" s="5"/>
    </row>
    <row r="42" spans="1:11" ht="14.6" x14ac:dyDescent="0.4">
      <c r="A42" s="124" t="s">
        <v>103</v>
      </c>
    </row>
    <row r="43" spans="1:11" ht="14.6" x14ac:dyDescent="0.4">
      <c r="A43" s="126" t="s">
        <v>101</v>
      </c>
      <c r="B43" s="15" t="str">
        <f>CONCATENATE("GWP of CH4, ", A43)</f>
        <v>GWP of CH4, AR4, 100 yr</v>
      </c>
      <c r="C43" s="15">
        <f>C10</f>
        <v>25</v>
      </c>
      <c r="D43" s="15" t="str">
        <f>D10</f>
        <v>kg CO2eq/kg</v>
      </c>
    </row>
    <row r="44" spans="1:11" ht="14.6" x14ac:dyDescent="0.4">
      <c r="A44" s="126" t="s">
        <v>100</v>
      </c>
      <c r="B44" s="15" t="str">
        <f>CONCATENATE("GWP of CH4, ", A44)</f>
        <v>GWP of CH4, AR4, 20 yr</v>
      </c>
      <c r="C44" s="15">
        <f>C18</f>
        <v>72</v>
      </c>
      <c r="D44" s="15" t="str">
        <f>D18</f>
        <v>kg CO2eq/kg</v>
      </c>
    </row>
    <row r="45" spans="1:11" ht="14.6" x14ac:dyDescent="0.4">
      <c r="A45" s="126" t="s">
        <v>99</v>
      </c>
      <c r="B45" s="15" t="str">
        <f>CONCATENATE("GWP of CH4, ", A45)</f>
        <v>GWP of CH4, AR5, 100 yr</v>
      </c>
      <c r="C45" s="28">
        <f>C26</f>
        <v>30</v>
      </c>
      <c r="D45" s="15" t="str">
        <f>D26</f>
        <v>kg CO2eq/kg</v>
      </c>
    </row>
    <row r="46" spans="1:11" ht="14.6" x14ac:dyDescent="0.4">
      <c r="A46" s="126" t="s">
        <v>98</v>
      </c>
      <c r="B46" s="15" t="str">
        <f>CONCATENATE("GWP of CH4, ", A46)</f>
        <v>GWP of CH4, AR5, 20 yr</v>
      </c>
      <c r="C46" s="15">
        <f>C34</f>
        <v>85</v>
      </c>
      <c r="D46" s="15" t="str">
        <f>D34</f>
        <v>kg CO2eq/kg</v>
      </c>
    </row>
    <row r="47" spans="1:11" ht="14.6" x14ac:dyDescent="0.4">
      <c r="A47" s="124"/>
      <c r="B47" s="207" t="s">
        <v>657</v>
      </c>
      <c r="C47" s="15">
        <f>VLOOKUP($C$6,A43:C46,3,FALSE)</f>
        <v>30</v>
      </c>
      <c r="D47" s="15" t="str">
        <f>D46</f>
        <v>kg CO2eq/kg</v>
      </c>
    </row>
    <row r="48" spans="1:11" ht="14.6" x14ac:dyDescent="0.4">
      <c r="A48" s="124" t="s">
        <v>102</v>
      </c>
      <c r="B48" s="207"/>
    </row>
    <row r="49" spans="1:4" ht="14.6" x14ac:dyDescent="0.4">
      <c r="A49" s="126" t="s">
        <v>101</v>
      </c>
      <c r="B49" s="207" t="str">
        <f>CONCATENATE("GWP of N2O, ", A49)</f>
        <v>GWP of N2O, AR4, 100 yr</v>
      </c>
      <c r="C49" s="15">
        <f>C13</f>
        <v>298</v>
      </c>
      <c r="D49" s="15" t="str">
        <f>D13</f>
        <v>kg CO2eq/kg</v>
      </c>
    </row>
    <row r="50" spans="1:4" ht="14.6" x14ac:dyDescent="0.4">
      <c r="A50" s="126" t="s">
        <v>100</v>
      </c>
      <c r="B50" s="207" t="str">
        <f>CONCATENATE("GWP of N2O, ", A50)</f>
        <v>GWP of N2O, AR4, 20 yr</v>
      </c>
      <c r="C50" s="15">
        <f>C21</f>
        <v>289</v>
      </c>
      <c r="D50" s="15" t="str">
        <f>D18</f>
        <v>kg CO2eq/kg</v>
      </c>
    </row>
    <row r="51" spans="1:4" ht="14.6" x14ac:dyDescent="0.4">
      <c r="A51" s="126" t="s">
        <v>99</v>
      </c>
      <c r="B51" s="207" t="str">
        <f>CONCATENATE("GWP of N2O, ", A51)</f>
        <v>GWP of N2O, AR5, 100 yr</v>
      </c>
      <c r="C51" s="28">
        <f>C29</f>
        <v>265</v>
      </c>
      <c r="D51" s="15" t="str">
        <f>D29</f>
        <v>kg CO2eq/kg</v>
      </c>
    </row>
    <row r="52" spans="1:4" ht="14.6" x14ac:dyDescent="0.4">
      <c r="A52" s="126" t="s">
        <v>98</v>
      </c>
      <c r="B52" s="207" t="str">
        <f>CONCATENATE("GWP of N2O, ", A52)</f>
        <v>GWP of N2O, AR5, 20 yr</v>
      </c>
      <c r="C52" s="15">
        <f>C37</f>
        <v>264</v>
      </c>
      <c r="D52" s="15" t="str">
        <f>D37</f>
        <v>kg CO2eq/kg</v>
      </c>
    </row>
    <row r="53" spans="1:4" ht="14.6" x14ac:dyDescent="0.4">
      <c r="A53" s="124"/>
      <c r="B53" s="207" t="s">
        <v>658</v>
      </c>
      <c r="C53" s="15">
        <f>VLOOKUP($C$6,A49:C52,3,FALSE)</f>
        <v>265</v>
      </c>
      <c r="D53" s="15" t="str">
        <f>D52</f>
        <v>kg CO2eq/kg</v>
      </c>
    </row>
    <row r="54" spans="1:4" ht="14.6" x14ac:dyDescent="0.4">
      <c r="A54" s="124" t="s">
        <v>97</v>
      </c>
      <c r="B54" s="207"/>
    </row>
    <row r="55" spans="1:4" ht="14.6" x14ac:dyDescent="0.4">
      <c r="A55" s="126" t="s">
        <v>101</v>
      </c>
      <c r="B55" s="207" t="str">
        <f>CONCATENATE("GWP of SF6, ", A55)</f>
        <v>GWP of SF6, AR4, 100 yr</v>
      </c>
      <c r="C55" s="15">
        <f>C14</f>
        <v>22800</v>
      </c>
      <c r="D55" s="15" t="str">
        <f>D14</f>
        <v>kg CO2eq/kg</v>
      </c>
    </row>
    <row r="56" spans="1:4" ht="14.6" x14ac:dyDescent="0.4">
      <c r="A56" s="126" t="s">
        <v>100</v>
      </c>
      <c r="B56" s="207" t="str">
        <f>CONCATENATE("GWP of SF6, ", A56)</f>
        <v>GWP of SF6, AR4, 20 yr</v>
      </c>
      <c r="C56" s="16">
        <f>C22</f>
        <v>16300</v>
      </c>
      <c r="D56" s="16" t="str">
        <f>D22</f>
        <v>kg CO2eq/kg</v>
      </c>
    </row>
    <row r="57" spans="1:4" ht="14.6" x14ac:dyDescent="0.4">
      <c r="A57" s="126" t="s">
        <v>99</v>
      </c>
      <c r="B57" s="207" t="str">
        <f>CONCATENATE("GWP of SF6, ", A57)</f>
        <v>GWP of SF6, AR5, 100 yr</v>
      </c>
      <c r="C57" s="29">
        <f>C30</f>
        <v>23500</v>
      </c>
      <c r="D57" s="16" t="str">
        <f>D30</f>
        <v>kg CO2eq/kg</v>
      </c>
    </row>
    <row r="58" spans="1:4" ht="14.6" x14ac:dyDescent="0.4">
      <c r="A58" s="126" t="s">
        <v>98</v>
      </c>
      <c r="B58" s="207" t="str">
        <f>CONCATENATE("GWP of SF6, ", A58)</f>
        <v>GWP of SF6, AR5, 20 yr</v>
      </c>
      <c r="C58" s="16">
        <f>C38</f>
        <v>17500</v>
      </c>
      <c r="D58" s="16" t="str">
        <f>D38</f>
        <v>kg CO2eq/kg</v>
      </c>
    </row>
    <row r="59" spans="1:4" x14ac:dyDescent="0.3">
      <c r="B59" s="207" t="s">
        <v>659</v>
      </c>
      <c r="C59" s="15">
        <f>VLOOKUP($C$6,A55:C58,3,FALSE)</f>
        <v>23500</v>
      </c>
      <c r="D59" s="15" t="str">
        <f>D58</f>
        <v>kg CO2eq/kg</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L69"/>
  <sheetViews>
    <sheetView topLeftCell="B1" zoomScale="85" zoomScaleNormal="85" workbookViewId="0">
      <selection activeCell="B64" sqref="B64"/>
    </sheetView>
  </sheetViews>
  <sheetFormatPr defaultColWidth="9.07421875" defaultRowHeight="14.6" x14ac:dyDescent="0.4"/>
  <cols>
    <col min="1" max="1" width="34.4609375" style="70" bestFit="1" customWidth="1"/>
    <col min="2" max="2" width="42.3828125" style="70" bestFit="1" customWidth="1"/>
    <col min="3" max="3" width="12" style="70" bestFit="1" customWidth="1"/>
    <col min="4" max="4" width="7.4609375" style="70" bestFit="1" customWidth="1"/>
    <col min="5" max="5" width="12" style="70" bestFit="1" customWidth="1"/>
    <col min="6" max="6" width="13.61328125" style="70" bestFit="1" customWidth="1"/>
    <col min="7" max="7" width="4.61328125" style="70" bestFit="1" customWidth="1"/>
    <col min="8" max="8" width="7.4609375" style="70" bestFit="1" customWidth="1"/>
    <col min="9" max="9" width="5.3828125" style="70" bestFit="1" customWidth="1"/>
    <col min="10" max="10" width="16.53515625" style="70" bestFit="1" customWidth="1"/>
    <col min="11" max="11" width="101.84375" style="70" bestFit="1" customWidth="1"/>
    <col min="12" max="16384" width="9.07421875" style="70"/>
  </cols>
  <sheetData>
    <row r="1" spans="1:12" ht="17.600000000000001" x14ac:dyDescent="0.4">
      <c r="A1" s="86" t="s">
        <v>178</v>
      </c>
      <c r="B1" s="83"/>
    </row>
    <row r="2" spans="1:12" x14ac:dyDescent="0.4">
      <c r="A2" s="85" t="s">
        <v>96</v>
      </c>
      <c r="B2" s="85" t="str">
        <f ca="1">CONCATENATE("Excel Sheet """, MID(CELL("filename",A1),FIND("]",CELL("filename",A1))+1,256),"""")</f>
        <v>Excel Sheet "Fuel Properties"</v>
      </c>
      <c r="D2" s="84"/>
    </row>
    <row r="3" spans="1:12" x14ac:dyDescent="0.4">
      <c r="D3" s="84"/>
    </row>
    <row r="4" spans="1:12" ht="15.45" x14ac:dyDescent="0.4">
      <c r="A4" s="127" t="s">
        <v>0</v>
      </c>
      <c r="B4" s="83"/>
      <c r="C4" s="83"/>
      <c r="D4" s="83"/>
      <c r="E4" s="83"/>
      <c r="F4" s="83"/>
      <c r="G4" s="83"/>
      <c r="H4" s="83"/>
      <c r="I4" s="83"/>
      <c r="J4" s="83"/>
      <c r="K4" s="83"/>
      <c r="L4" s="83"/>
    </row>
    <row r="5" spans="1:12" s="7" customFormat="1" x14ac:dyDescent="0.4">
      <c r="A5" s="5" t="s">
        <v>1</v>
      </c>
      <c r="B5" s="5" t="s">
        <v>2</v>
      </c>
      <c r="C5" s="6" t="s">
        <v>3</v>
      </c>
      <c r="D5" s="5" t="s">
        <v>4</v>
      </c>
      <c r="E5" s="5" t="s">
        <v>5</v>
      </c>
      <c r="F5" s="5" t="s">
        <v>6</v>
      </c>
      <c r="G5" s="5" t="s">
        <v>8</v>
      </c>
      <c r="H5" s="5" t="s">
        <v>397</v>
      </c>
      <c r="I5" s="5" t="s">
        <v>9</v>
      </c>
      <c r="J5" s="5" t="s">
        <v>10</v>
      </c>
      <c r="K5" s="7" t="s">
        <v>11</v>
      </c>
      <c r="L5" s="7" t="s">
        <v>12</v>
      </c>
    </row>
    <row r="6" spans="1:12" x14ac:dyDescent="0.4">
      <c r="A6" s="124" t="s">
        <v>128</v>
      </c>
      <c r="B6" s="70" t="s">
        <v>444</v>
      </c>
      <c r="C6" s="70">
        <v>1</v>
      </c>
      <c r="D6" s="70" t="s">
        <v>441</v>
      </c>
    </row>
    <row r="7" spans="1:12" x14ac:dyDescent="0.4">
      <c r="A7" s="124"/>
      <c r="B7" s="70" t="str">
        <f>GWP!B47</f>
        <v>Selected GWP of CH4</v>
      </c>
      <c r="C7" s="70">
        <f>GWP!C47</f>
        <v>30</v>
      </c>
      <c r="D7" s="70" t="str">
        <f>GWP!D47</f>
        <v>kg CO2eq/kg</v>
      </c>
      <c r="J7" s="70" t="str">
        <f ca="1">GWP!$B$2</f>
        <v>Excel Sheet "GWP"</v>
      </c>
    </row>
    <row r="8" spans="1:12" x14ac:dyDescent="0.4">
      <c r="A8" s="124"/>
      <c r="B8" s="70" t="str">
        <f>GWP!B53</f>
        <v>Selected GWP of N2O</v>
      </c>
      <c r="C8" s="70">
        <f>GWP!C53</f>
        <v>265</v>
      </c>
      <c r="D8" s="70" t="str">
        <f>GWP!D53</f>
        <v>kg CO2eq/kg</v>
      </c>
      <c r="J8" s="70" t="str">
        <f ca="1">GWP!$B$2</f>
        <v>Excel Sheet "GWP"</v>
      </c>
    </row>
    <row r="9" spans="1:12" x14ac:dyDescent="0.4">
      <c r="A9" s="124"/>
    </row>
    <row r="10" spans="1:12" x14ac:dyDescent="0.4">
      <c r="A10" s="124" t="s">
        <v>443</v>
      </c>
      <c r="B10" s="70" t="s">
        <v>442</v>
      </c>
      <c r="C10" s="70">
        <v>1</v>
      </c>
      <c r="D10" s="70" t="s">
        <v>441</v>
      </c>
      <c r="J10" s="18" t="s">
        <v>119</v>
      </c>
    </row>
    <row r="11" spans="1:12" x14ac:dyDescent="0.4">
      <c r="A11" s="124"/>
      <c r="B11" s="70" t="s">
        <v>440</v>
      </c>
      <c r="C11" s="70">
        <v>25</v>
      </c>
      <c r="D11" s="70" t="s">
        <v>106</v>
      </c>
      <c r="J11" s="18" t="s">
        <v>119</v>
      </c>
    </row>
    <row r="12" spans="1:12" x14ac:dyDescent="0.4">
      <c r="A12" s="124"/>
      <c r="B12" s="70" t="s">
        <v>439</v>
      </c>
      <c r="C12" s="70">
        <v>298</v>
      </c>
      <c r="D12" s="70" t="s">
        <v>106</v>
      </c>
      <c r="J12" s="18" t="s">
        <v>119</v>
      </c>
    </row>
    <row r="13" spans="1:12" x14ac:dyDescent="0.4">
      <c r="A13" s="124"/>
    </row>
    <row r="14" spans="1:12" x14ac:dyDescent="0.4">
      <c r="A14" s="124" t="s">
        <v>438</v>
      </c>
      <c r="B14" s="70" t="s">
        <v>414</v>
      </c>
      <c r="C14" s="70">
        <v>509</v>
      </c>
      <c r="D14" s="70" t="s">
        <v>437</v>
      </c>
      <c r="J14" s="83" t="s">
        <v>435</v>
      </c>
    </row>
    <row r="15" spans="1:12" x14ac:dyDescent="0.4">
      <c r="A15" s="124"/>
      <c r="B15" s="70" t="s">
        <v>412</v>
      </c>
      <c r="C15" s="70">
        <v>13.6</v>
      </c>
      <c r="D15" s="70" t="s">
        <v>437</v>
      </c>
      <c r="J15" s="83" t="s">
        <v>435</v>
      </c>
    </row>
    <row r="16" spans="1:12" x14ac:dyDescent="0.4">
      <c r="A16" s="124"/>
      <c r="B16" s="70" t="s">
        <v>410</v>
      </c>
      <c r="C16" s="70">
        <v>0.8</v>
      </c>
      <c r="D16" s="70" t="s">
        <v>437</v>
      </c>
      <c r="J16" s="83" t="s">
        <v>435</v>
      </c>
    </row>
    <row r="17" spans="1:11" x14ac:dyDescent="0.4">
      <c r="A17" s="124"/>
    </row>
    <row r="18" spans="1:11" x14ac:dyDescent="0.4">
      <c r="A18" s="124"/>
      <c r="B18" s="70" t="s">
        <v>408</v>
      </c>
      <c r="C18" s="70">
        <v>449</v>
      </c>
      <c r="D18" s="70" t="s">
        <v>436</v>
      </c>
      <c r="J18" s="83" t="s">
        <v>435</v>
      </c>
    </row>
    <row r="19" spans="1:11" x14ac:dyDescent="0.4">
      <c r="A19" s="124"/>
      <c r="B19" s="70" t="s">
        <v>406</v>
      </c>
      <c r="C19" s="70">
        <v>13.9</v>
      </c>
      <c r="D19" s="70" t="s">
        <v>436</v>
      </c>
      <c r="J19" s="83" t="s">
        <v>435</v>
      </c>
    </row>
    <row r="20" spans="1:11" x14ac:dyDescent="0.4">
      <c r="A20" s="124"/>
      <c r="B20" s="70" t="s">
        <v>404</v>
      </c>
      <c r="C20" s="70">
        <v>7.8</v>
      </c>
      <c r="D20" s="70" t="s">
        <v>436</v>
      </c>
      <c r="J20" s="83" t="s">
        <v>435</v>
      </c>
    </row>
    <row r="21" spans="1:11" x14ac:dyDescent="0.4">
      <c r="A21" s="124"/>
      <c r="J21" s="83"/>
    </row>
    <row r="22" spans="1:11" x14ac:dyDescent="0.4">
      <c r="A22" s="124" t="s">
        <v>434</v>
      </c>
      <c r="B22" s="89" t="s">
        <v>429</v>
      </c>
      <c r="C22" s="90">
        <v>121848.38036482914</v>
      </c>
      <c r="D22" s="74" t="s">
        <v>181</v>
      </c>
      <c r="J22" s="70" t="s">
        <v>425</v>
      </c>
      <c r="K22" s="70" t="s">
        <v>424</v>
      </c>
    </row>
    <row r="23" spans="1:11" x14ac:dyDescent="0.4">
      <c r="A23" s="124"/>
      <c r="B23" s="129" t="s">
        <v>733</v>
      </c>
      <c r="C23" s="90">
        <v>120439</v>
      </c>
      <c r="D23" s="74" t="s">
        <v>181</v>
      </c>
      <c r="J23" s="129" t="s">
        <v>512</v>
      </c>
      <c r="K23" s="129"/>
    </row>
    <row r="24" spans="1:11" x14ac:dyDescent="0.4">
      <c r="A24" s="124"/>
      <c r="B24" s="89" t="s">
        <v>180</v>
      </c>
      <c r="C24" s="90">
        <v>138490</v>
      </c>
      <c r="D24" s="74" t="s">
        <v>181</v>
      </c>
      <c r="J24" s="129" t="s">
        <v>514</v>
      </c>
    </row>
    <row r="25" spans="1:11" x14ac:dyDescent="0.4">
      <c r="A25" s="124"/>
      <c r="B25" s="89" t="s">
        <v>428</v>
      </c>
      <c r="C25" s="90">
        <v>150110</v>
      </c>
      <c r="D25" s="74" t="s">
        <v>181</v>
      </c>
      <c r="J25" s="129" t="s">
        <v>517</v>
      </c>
    </row>
    <row r="26" spans="1:11" x14ac:dyDescent="0.4">
      <c r="A26" s="124"/>
      <c r="B26" s="89" t="s">
        <v>427</v>
      </c>
      <c r="C26" s="90">
        <v>91410</v>
      </c>
      <c r="D26" s="74" t="s">
        <v>181</v>
      </c>
      <c r="J26" s="129" t="s">
        <v>518</v>
      </c>
    </row>
    <row r="27" spans="1:11" x14ac:dyDescent="0.4">
      <c r="A27" s="124"/>
      <c r="B27" s="89"/>
      <c r="C27" s="74"/>
      <c r="D27" s="74"/>
    </row>
    <row r="28" spans="1:11" x14ac:dyDescent="0.4">
      <c r="A28" s="124" t="s">
        <v>433</v>
      </c>
      <c r="B28" s="89" t="s">
        <v>429</v>
      </c>
      <c r="C28" s="90">
        <v>113601.50975397152</v>
      </c>
      <c r="D28" s="74" t="s">
        <v>181</v>
      </c>
      <c r="J28" s="70" t="s">
        <v>425</v>
      </c>
      <c r="K28" s="70" t="s">
        <v>424</v>
      </c>
    </row>
    <row r="29" spans="1:11" x14ac:dyDescent="0.4">
      <c r="A29" s="124"/>
      <c r="B29" s="129" t="s">
        <v>733</v>
      </c>
      <c r="C29" s="90">
        <v>112194</v>
      </c>
      <c r="D29" s="74" t="s">
        <v>181</v>
      </c>
      <c r="J29" s="129" t="s">
        <v>513</v>
      </c>
    </row>
    <row r="30" spans="1:11" x14ac:dyDescent="0.4">
      <c r="A30" s="124"/>
      <c r="B30" s="89" t="s">
        <v>180</v>
      </c>
      <c r="C30" s="90">
        <v>129488</v>
      </c>
      <c r="D30" s="74" t="s">
        <v>181</v>
      </c>
      <c r="J30" s="129" t="s">
        <v>515</v>
      </c>
    </row>
    <row r="31" spans="1:11" x14ac:dyDescent="0.4">
      <c r="A31" s="124"/>
      <c r="B31" s="89" t="s">
        <v>428</v>
      </c>
      <c r="C31" s="90">
        <v>140353</v>
      </c>
      <c r="D31" s="74" t="s">
        <v>181</v>
      </c>
      <c r="J31" s="129" t="s">
        <v>516</v>
      </c>
    </row>
    <row r="32" spans="1:11" x14ac:dyDescent="0.4">
      <c r="A32" s="124"/>
      <c r="B32" s="89" t="s">
        <v>427</v>
      </c>
      <c r="C32" s="90">
        <v>84950</v>
      </c>
      <c r="D32" s="74" t="s">
        <v>181</v>
      </c>
      <c r="J32" s="129" t="s">
        <v>519</v>
      </c>
    </row>
    <row r="33" spans="1:11" x14ac:dyDescent="0.4">
      <c r="A33" s="124"/>
    </row>
    <row r="34" spans="1:11" x14ac:dyDescent="0.4">
      <c r="A34" s="124" t="s">
        <v>432</v>
      </c>
      <c r="B34" s="89" t="s">
        <v>429</v>
      </c>
      <c r="C34" s="90">
        <v>2829.5773353012783</v>
      </c>
      <c r="D34" s="74" t="s">
        <v>431</v>
      </c>
      <c r="J34" s="70" t="s">
        <v>425</v>
      </c>
      <c r="K34" s="70" t="s">
        <v>424</v>
      </c>
    </row>
    <row r="35" spans="1:11" x14ac:dyDescent="0.4">
      <c r="A35" s="124"/>
      <c r="B35" s="129" t="s">
        <v>733</v>
      </c>
      <c r="C35" s="90">
        <v>2836</v>
      </c>
      <c r="D35" s="74" t="s">
        <v>431</v>
      </c>
      <c r="J35" s="129" t="s">
        <v>520</v>
      </c>
    </row>
    <row r="36" spans="1:11" x14ac:dyDescent="0.4">
      <c r="A36" s="124"/>
      <c r="B36" s="89" t="s">
        <v>180</v>
      </c>
      <c r="C36" s="90">
        <v>3206</v>
      </c>
      <c r="D36" s="74" t="s">
        <v>431</v>
      </c>
      <c r="J36" s="129" t="s">
        <v>521</v>
      </c>
    </row>
    <row r="37" spans="1:11" x14ac:dyDescent="0.4">
      <c r="A37" s="124"/>
      <c r="B37" s="89" t="s">
        <v>428</v>
      </c>
      <c r="C37" s="90">
        <v>3752</v>
      </c>
      <c r="D37" s="74" t="s">
        <v>431</v>
      </c>
      <c r="J37" s="129" t="s">
        <v>522</v>
      </c>
    </row>
    <row r="38" spans="1:11" x14ac:dyDescent="0.4">
      <c r="A38" s="124"/>
      <c r="B38" s="89" t="s">
        <v>427</v>
      </c>
      <c r="C38" s="90">
        <v>1923</v>
      </c>
      <c r="D38" s="74" t="s">
        <v>431</v>
      </c>
      <c r="J38" s="129" t="s">
        <v>523</v>
      </c>
    </row>
    <row r="39" spans="1:11" x14ac:dyDescent="0.4">
      <c r="A39" s="124"/>
    </row>
    <row r="40" spans="1:11" x14ac:dyDescent="0.4">
      <c r="A40" s="124" t="s">
        <v>430</v>
      </c>
      <c r="B40" s="89" t="s">
        <v>429</v>
      </c>
      <c r="C40" s="90">
        <v>0.84046264367816093</v>
      </c>
      <c r="D40" s="74" t="s">
        <v>426</v>
      </c>
      <c r="J40" s="70" t="s">
        <v>425</v>
      </c>
      <c r="K40" s="70" t="s">
        <v>424</v>
      </c>
    </row>
    <row r="41" spans="1:11" x14ac:dyDescent="0.4">
      <c r="A41" s="124"/>
      <c r="B41" s="129" t="s">
        <v>733</v>
      </c>
      <c r="C41" s="90">
        <v>0.82799999999999996</v>
      </c>
      <c r="D41" s="74" t="s">
        <v>426</v>
      </c>
      <c r="J41" s="129" t="s">
        <v>524</v>
      </c>
    </row>
    <row r="42" spans="1:11" x14ac:dyDescent="0.4">
      <c r="A42" s="124"/>
      <c r="B42" s="89" t="s">
        <v>180</v>
      </c>
      <c r="C42" s="90">
        <v>0.871</v>
      </c>
      <c r="D42" s="74" t="s">
        <v>426</v>
      </c>
      <c r="J42" s="129" t="s">
        <v>525</v>
      </c>
    </row>
    <row r="43" spans="1:11" x14ac:dyDescent="0.4">
      <c r="A43" s="124"/>
      <c r="B43" s="89" t="s">
        <v>428</v>
      </c>
      <c r="C43" s="90">
        <v>0.86799999999999999</v>
      </c>
      <c r="D43" s="74" t="s">
        <v>426</v>
      </c>
      <c r="J43" s="129" t="s">
        <v>526</v>
      </c>
    </row>
    <row r="44" spans="1:11" x14ac:dyDescent="0.4">
      <c r="A44" s="124"/>
      <c r="B44" s="89" t="s">
        <v>427</v>
      </c>
      <c r="C44" s="90">
        <v>0.82</v>
      </c>
      <c r="D44" s="74" t="s">
        <v>426</v>
      </c>
      <c r="J44" s="129" t="s">
        <v>527</v>
      </c>
    </row>
    <row r="45" spans="1:11" x14ac:dyDescent="0.4">
      <c r="A45" s="124"/>
      <c r="B45" s="89"/>
      <c r="C45" s="74"/>
      <c r="D45" s="74"/>
    </row>
    <row r="46" spans="1:11" s="18" customFormat="1" ht="12.75" customHeight="1" x14ac:dyDescent="0.4">
      <c r="A46" s="124" t="s">
        <v>423</v>
      </c>
      <c r="B46" s="18" t="s">
        <v>422</v>
      </c>
      <c r="C46" s="25">
        <v>2.15</v>
      </c>
      <c r="D46" s="18" t="s">
        <v>421</v>
      </c>
      <c r="G46" s="18">
        <v>1.4</v>
      </c>
      <c r="H46" s="18">
        <v>2.9</v>
      </c>
      <c r="J46" s="18" t="s">
        <v>420</v>
      </c>
    </row>
    <row r="47" spans="1:11" s="18" customFormat="1" ht="12.75" customHeight="1" x14ac:dyDescent="0.4">
      <c r="A47" s="124"/>
    </row>
    <row r="48" spans="1:11" s="18" customFormat="1" ht="12.75" customHeight="1" x14ac:dyDescent="0.4">
      <c r="A48" s="124" t="s">
        <v>419</v>
      </c>
      <c r="B48" s="18" t="s">
        <v>418</v>
      </c>
      <c r="C48" s="18">
        <v>3.7850000000000001</v>
      </c>
      <c r="D48" s="18" t="s">
        <v>417</v>
      </c>
      <c r="J48" s="18" t="s">
        <v>416</v>
      </c>
    </row>
    <row r="50" spans="1:10" ht="15.45" x14ac:dyDescent="0.4">
      <c r="A50" s="127" t="s">
        <v>15</v>
      </c>
      <c r="B50" s="71"/>
      <c r="C50" s="71"/>
      <c r="D50" s="71"/>
      <c r="E50" s="71"/>
      <c r="F50" s="71"/>
      <c r="G50" s="71"/>
      <c r="H50" s="71"/>
      <c r="I50" s="71"/>
      <c r="J50" s="71"/>
    </row>
    <row r="51" spans="1:10" s="7" customFormat="1" x14ac:dyDescent="0.4">
      <c r="A51" s="5" t="s">
        <v>1</v>
      </c>
      <c r="B51" s="5" t="s">
        <v>2</v>
      </c>
      <c r="C51" s="6" t="s">
        <v>3</v>
      </c>
      <c r="D51" s="5" t="s">
        <v>4</v>
      </c>
      <c r="E51" s="5"/>
      <c r="F51" s="5"/>
      <c r="G51" s="5"/>
      <c r="H51" s="5"/>
      <c r="I51" s="5"/>
      <c r="J51" s="5" t="s">
        <v>11</v>
      </c>
    </row>
    <row r="52" spans="1:10" x14ac:dyDescent="0.4">
      <c r="A52" s="124" t="s">
        <v>415</v>
      </c>
      <c r="B52" s="70" t="s">
        <v>414</v>
      </c>
      <c r="C52" s="70">
        <f>(C14/C10)/42</f>
        <v>12.119047619047619</v>
      </c>
      <c r="D52" s="70" t="s">
        <v>413</v>
      </c>
    </row>
    <row r="53" spans="1:10" x14ac:dyDescent="0.4">
      <c r="A53" s="124"/>
      <c r="B53" s="70" t="s">
        <v>412</v>
      </c>
      <c r="C53" s="70">
        <f>(C15/C11)/42</f>
        <v>1.2952380952380953E-2</v>
      </c>
      <c r="D53" s="70" t="s">
        <v>411</v>
      </c>
    </row>
    <row r="54" spans="1:10" x14ac:dyDescent="0.4">
      <c r="A54" s="124"/>
      <c r="B54" s="70" t="s">
        <v>410</v>
      </c>
      <c r="C54" s="70">
        <f>(C16/C12)/42</f>
        <v>6.3918184723553857E-5</v>
      </c>
      <c r="D54" s="70" t="s">
        <v>409</v>
      </c>
    </row>
    <row r="55" spans="1:10" x14ac:dyDescent="0.4">
      <c r="A55" s="124"/>
      <c r="B55" s="70" t="s">
        <v>182</v>
      </c>
      <c r="C55" s="70">
        <f>SUMPRODUCT(C52:C54,C6:C8)</f>
        <v>12.524557366570788</v>
      </c>
      <c r="D55" s="70" t="s">
        <v>189</v>
      </c>
    </row>
    <row r="56" spans="1:10" x14ac:dyDescent="0.4">
      <c r="A56" s="124"/>
    </row>
    <row r="57" spans="1:10" x14ac:dyDescent="0.4">
      <c r="A57" s="124"/>
      <c r="B57" s="70" t="s">
        <v>182</v>
      </c>
      <c r="C57" s="70">
        <f>C55*1000000/C24</f>
        <v>90.436546801724219</v>
      </c>
      <c r="D57" s="70" t="s">
        <v>179</v>
      </c>
    </row>
    <row r="58" spans="1:10" x14ac:dyDescent="0.4">
      <c r="A58" s="124"/>
    </row>
    <row r="59" spans="1:10" x14ac:dyDescent="0.4">
      <c r="A59" s="124" t="s">
        <v>734</v>
      </c>
      <c r="B59" s="129" t="s">
        <v>735</v>
      </c>
      <c r="C59" s="70">
        <f>(C18/C10)/42</f>
        <v>10.69047619047619</v>
      </c>
      <c r="D59" s="70" t="s">
        <v>407</v>
      </c>
    </row>
    <row r="60" spans="1:10" x14ac:dyDescent="0.4">
      <c r="A60" s="124"/>
      <c r="B60" s="129" t="s">
        <v>736</v>
      </c>
      <c r="C60" s="70">
        <f>(C19/C11)/42</f>
        <v>1.323809523809524E-2</v>
      </c>
      <c r="D60" s="70" t="s">
        <v>405</v>
      </c>
    </row>
    <row r="61" spans="1:10" x14ac:dyDescent="0.4">
      <c r="A61" s="124"/>
      <c r="B61" s="129" t="s">
        <v>737</v>
      </c>
      <c r="C61" s="70">
        <f>(C20/C12)/42</f>
        <v>6.2320230105465007E-4</v>
      </c>
      <c r="D61" s="70" t="s">
        <v>403</v>
      </c>
    </row>
    <row r="62" spans="1:10" x14ac:dyDescent="0.4">
      <c r="A62" s="124"/>
      <c r="B62" s="129" t="s">
        <v>738</v>
      </c>
      <c r="C62" s="70">
        <f>SUMPRODUCT(C59:C61,C6:C8)</f>
        <v>11.252767657398529</v>
      </c>
      <c r="D62" s="70" t="s">
        <v>402</v>
      </c>
    </row>
    <row r="63" spans="1:10" x14ac:dyDescent="0.4">
      <c r="A63" s="124"/>
    </row>
    <row r="64" spans="1:10" x14ac:dyDescent="0.4">
      <c r="A64" s="124"/>
      <c r="B64" s="129" t="s">
        <v>738</v>
      </c>
      <c r="C64" s="70">
        <f>1000000*C62/C29</f>
        <v>100.29741035526436</v>
      </c>
      <c r="D64" s="70" t="s">
        <v>179</v>
      </c>
    </row>
    <row r="65" spans="1:11" x14ac:dyDescent="0.4">
      <c r="A65" s="124"/>
      <c r="B65" s="72"/>
      <c r="C65" s="72"/>
      <c r="D65" s="72"/>
      <c r="E65" s="72"/>
    </row>
    <row r="66" spans="1:11" s="18" customFormat="1" ht="12.75" customHeight="1" x14ac:dyDescent="0.4">
      <c r="A66" s="124" t="s">
        <v>401</v>
      </c>
      <c r="B66" s="18" t="s">
        <v>400</v>
      </c>
      <c r="C66" s="208">
        <f>C46*C48/(C36/1000)</f>
        <v>2.5382875857766689</v>
      </c>
      <c r="D66" s="18" t="s">
        <v>399</v>
      </c>
      <c r="F66" s="88"/>
      <c r="G66" s="88"/>
      <c r="H66" s="88"/>
      <c r="K66" s="19"/>
    </row>
    <row r="67" spans="1:11" x14ac:dyDescent="0.4">
      <c r="A67" s="87"/>
    </row>
    <row r="68" spans="1:11" x14ac:dyDescent="0.4">
      <c r="A68" s="87"/>
    </row>
    <row r="69" spans="1:11" x14ac:dyDescent="0.4">
      <c r="A69" s="8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L36"/>
  <sheetViews>
    <sheetView zoomScale="70" zoomScaleNormal="70" workbookViewId="0">
      <selection activeCell="H16" sqref="H16"/>
    </sheetView>
  </sheetViews>
  <sheetFormatPr defaultColWidth="9.07421875" defaultRowHeight="14.6" x14ac:dyDescent="0.4"/>
  <cols>
    <col min="1" max="1" width="25" style="70" bestFit="1" customWidth="1"/>
    <col min="2" max="2" width="34.61328125" style="70" customWidth="1"/>
    <col min="3" max="3" width="12" style="70" bestFit="1" customWidth="1"/>
    <col min="4" max="4" width="24.53515625" style="70" bestFit="1" customWidth="1"/>
    <col min="5" max="5" width="9.07421875" style="70"/>
    <col min="6" max="6" width="13.61328125" style="70" bestFit="1" customWidth="1"/>
    <col min="7" max="16384" width="9.07421875" style="70"/>
  </cols>
  <sheetData>
    <row r="1" spans="1:12" ht="17.600000000000001" x14ac:dyDescent="0.4">
      <c r="A1" s="86" t="s">
        <v>398</v>
      </c>
      <c r="B1" s="83"/>
    </row>
    <row r="2" spans="1:12" x14ac:dyDescent="0.4">
      <c r="A2" s="85" t="s">
        <v>96</v>
      </c>
      <c r="B2" s="85" t="str">
        <f ca="1">CONCATENATE("Excel Sheet """, MID(CELL("filename",A1),FIND("]",CELL("filename",A1))+1,256),"""")</f>
        <v>Excel Sheet "Transport"</v>
      </c>
      <c r="D2" s="84"/>
    </row>
    <row r="3" spans="1:12" x14ac:dyDescent="0.4">
      <c r="D3" s="84"/>
    </row>
    <row r="4" spans="1:12" ht="15.45" x14ac:dyDescent="0.4">
      <c r="A4" s="127" t="s">
        <v>0</v>
      </c>
      <c r="B4" s="83"/>
      <c r="C4" s="83"/>
      <c r="D4" s="83"/>
      <c r="E4" s="83"/>
      <c r="F4" s="83"/>
      <c r="G4" s="83"/>
      <c r="H4" s="83"/>
      <c r="I4" s="83"/>
      <c r="J4" s="83"/>
      <c r="K4" s="83"/>
      <c r="L4" s="83"/>
    </row>
    <row r="5" spans="1:12" s="7" customFormat="1" x14ac:dyDescent="0.4">
      <c r="A5" s="5" t="s">
        <v>1</v>
      </c>
      <c r="B5" s="5" t="s">
        <v>2</v>
      </c>
      <c r="C5" s="6" t="s">
        <v>3</v>
      </c>
      <c r="D5" s="5" t="s">
        <v>4</v>
      </c>
      <c r="E5" s="5" t="s">
        <v>5</v>
      </c>
      <c r="F5" s="5" t="s">
        <v>6</v>
      </c>
      <c r="G5" s="5" t="s">
        <v>8</v>
      </c>
      <c r="H5" s="5" t="s">
        <v>397</v>
      </c>
      <c r="I5" s="5" t="s">
        <v>9</v>
      </c>
      <c r="J5" s="5" t="s">
        <v>10</v>
      </c>
      <c r="K5" s="7" t="s">
        <v>11</v>
      </c>
      <c r="L5" s="7" t="s">
        <v>12</v>
      </c>
    </row>
    <row r="6" spans="1:12" x14ac:dyDescent="0.4">
      <c r="A6" s="124" t="s">
        <v>176</v>
      </c>
      <c r="B6" s="70" t="s">
        <v>177</v>
      </c>
      <c r="C6" s="70">
        <v>6.4999999999999997E-3</v>
      </c>
      <c r="D6" s="70" t="s">
        <v>370</v>
      </c>
      <c r="J6" s="129" t="s">
        <v>511</v>
      </c>
    </row>
    <row r="7" spans="1:12" x14ac:dyDescent="0.4">
      <c r="A7" s="124"/>
      <c r="C7" s="70">
        <v>900.18499999999995</v>
      </c>
      <c r="D7" s="70" t="s">
        <v>381</v>
      </c>
    </row>
    <row r="8" spans="1:12" x14ac:dyDescent="0.4">
      <c r="A8" s="124"/>
    </row>
    <row r="9" spans="1:12" x14ac:dyDescent="0.4">
      <c r="A9" s="124"/>
      <c r="B9" s="70" t="s">
        <v>305</v>
      </c>
      <c r="C9" s="70">
        <v>289</v>
      </c>
      <c r="D9" s="70" t="s">
        <v>381</v>
      </c>
      <c r="J9" s="70" t="s">
        <v>396</v>
      </c>
    </row>
    <row r="10" spans="1:12" x14ac:dyDescent="0.4">
      <c r="A10" s="124"/>
      <c r="C10" s="74">
        <v>3519021</v>
      </c>
      <c r="D10" s="70" t="s">
        <v>395</v>
      </c>
      <c r="J10" s="70" t="s">
        <v>394</v>
      </c>
    </row>
    <row r="11" spans="1:12" x14ac:dyDescent="0.4">
      <c r="A11" s="124"/>
      <c r="C11" s="82">
        <f>C7/C9</f>
        <v>3.114826989619377</v>
      </c>
      <c r="D11" s="81" t="s">
        <v>393</v>
      </c>
    </row>
    <row r="12" spans="1:12" s="75" customFormat="1" x14ac:dyDescent="0.4">
      <c r="A12" s="124"/>
      <c r="B12" s="75" t="s">
        <v>392</v>
      </c>
      <c r="C12" s="75">
        <f>1/450</f>
        <v>2.2222222222222222E-3</v>
      </c>
      <c r="D12" s="75" t="s">
        <v>370</v>
      </c>
      <c r="J12" s="80" t="s">
        <v>391</v>
      </c>
    </row>
    <row r="13" spans="1:12" s="75" customFormat="1" x14ac:dyDescent="0.4">
      <c r="A13" s="124"/>
      <c r="C13" s="78">
        <f>C28*C12</f>
        <v>307.75555555555553</v>
      </c>
      <c r="D13" s="75" t="s">
        <v>381</v>
      </c>
    </row>
    <row r="14" spans="1:12" s="75" customFormat="1" x14ac:dyDescent="0.4">
      <c r="A14" s="124"/>
      <c r="B14" s="75" t="s">
        <v>390</v>
      </c>
      <c r="C14" s="75">
        <f>1/436</f>
        <v>2.2935779816513763E-3</v>
      </c>
      <c r="D14" s="75" t="s">
        <v>370</v>
      </c>
      <c r="J14" s="75" t="s">
        <v>388</v>
      </c>
    </row>
    <row r="15" spans="1:12" s="75" customFormat="1" x14ac:dyDescent="0.4">
      <c r="A15" s="124"/>
      <c r="C15" s="79">
        <f>C14*C28</f>
        <v>317.63761467889913</v>
      </c>
      <c r="D15" s="75" t="s">
        <v>381</v>
      </c>
    </row>
    <row r="16" spans="1:12" s="75" customFormat="1" x14ac:dyDescent="0.4">
      <c r="A16" s="124"/>
      <c r="B16" s="75" t="s">
        <v>389</v>
      </c>
      <c r="C16" s="75">
        <f>1/392.4</f>
        <v>2.5484199796126403E-3</v>
      </c>
      <c r="D16" s="75" t="s">
        <v>370</v>
      </c>
      <c r="J16" s="75" t="s">
        <v>388</v>
      </c>
    </row>
    <row r="17" spans="1:11" s="75" customFormat="1" x14ac:dyDescent="0.4">
      <c r="A17" s="124"/>
      <c r="C17" s="79">
        <f>C16*C28</f>
        <v>352.93068297655452</v>
      </c>
      <c r="D17" s="75" t="s">
        <v>381</v>
      </c>
    </row>
    <row r="18" spans="1:11" x14ac:dyDescent="0.4">
      <c r="A18" s="124"/>
    </row>
    <row r="19" spans="1:11" s="75" customFormat="1" x14ac:dyDescent="0.4">
      <c r="A19" s="124"/>
      <c r="B19" s="75" t="s">
        <v>387</v>
      </c>
      <c r="C19" s="78">
        <v>1851</v>
      </c>
      <c r="D19" s="75" t="s">
        <v>386</v>
      </c>
      <c r="J19" s="75" t="s">
        <v>385</v>
      </c>
    </row>
    <row r="20" spans="1:11" s="75" customFormat="1" x14ac:dyDescent="0.4">
      <c r="A20" s="124"/>
      <c r="B20" s="75" t="s">
        <v>384</v>
      </c>
      <c r="C20" s="78">
        <v>914</v>
      </c>
      <c r="D20" s="75" t="s">
        <v>175</v>
      </c>
      <c r="J20" s="75" t="s">
        <v>383</v>
      </c>
    </row>
    <row r="21" spans="1:11" s="75" customFormat="1" x14ac:dyDescent="0.4">
      <c r="A21" s="124"/>
      <c r="C21" s="77">
        <f>Transport!C10*1000/(C19*1000000*C20)</f>
        <v>2.0800283009834416E-3</v>
      </c>
      <c r="D21" s="75" t="s">
        <v>382</v>
      </c>
    </row>
    <row r="22" spans="1:11" s="75" customFormat="1" x14ac:dyDescent="0.4">
      <c r="A22" s="124"/>
      <c r="C22" s="76">
        <f>C21*C28</f>
        <v>288.06311940319682</v>
      </c>
      <c r="D22" s="75" t="s">
        <v>381</v>
      </c>
    </row>
    <row r="23" spans="1:11" s="75" customFormat="1" x14ac:dyDescent="0.4">
      <c r="A23" s="124"/>
      <c r="B23" s="75" t="s">
        <v>380</v>
      </c>
      <c r="C23" s="76">
        <v>1691004</v>
      </c>
      <c r="D23" s="75" t="s">
        <v>378</v>
      </c>
      <c r="J23" s="75" t="s">
        <v>379</v>
      </c>
    </row>
    <row r="24" spans="1:11" s="75" customFormat="1" x14ac:dyDescent="0.4">
      <c r="A24" s="124"/>
      <c r="C24" s="76">
        <f>C20*C19</f>
        <v>1691814</v>
      </c>
      <c r="D24" s="75" t="s">
        <v>378</v>
      </c>
    </row>
    <row r="25" spans="1:11" x14ac:dyDescent="0.4">
      <c r="A25" s="124"/>
    </row>
    <row r="26" spans="1:11" x14ac:dyDescent="0.4">
      <c r="A26" s="124"/>
      <c r="B26" s="70" t="str">
        <f>'Hooker Table 8.1'!A8</f>
        <v>Products Pipeline Electricity Intensity</v>
      </c>
      <c r="C26" s="70">
        <f>'Hooker Table 8.1'!B8</f>
        <v>4.7670455547446197E-5</v>
      </c>
      <c r="D26" s="70" t="str">
        <f>'Hooker Table 8.1'!C8</f>
        <v>MWh/ton-mile</v>
      </c>
      <c r="J26" s="70" t="str">
        <f ca="1">'Hooker Table 8.1'!$B$2</f>
        <v>Excel Sheet "Hooker Table 8.1"</v>
      </c>
    </row>
    <row r="27" spans="1:11" x14ac:dyDescent="0.4">
      <c r="A27" s="124"/>
    </row>
    <row r="28" spans="1:11" x14ac:dyDescent="0.4">
      <c r="A28" s="124" t="s">
        <v>178</v>
      </c>
      <c r="B28" s="70" t="s">
        <v>377</v>
      </c>
      <c r="C28" s="70">
        <f>'Fuel Properties'!C24</f>
        <v>138490</v>
      </c>
      <c r="D28" s="70" t="str">
        <f>'Fuel Properties'!D24</f>
        <v>Btu/gal</v>
      </c>
      <c r="J28" s="70" t="str">
        <f ca="1">'Fuel Properties'!$B$2</f>
        <v>Excel Sheet "Fuel Properties"</v>
      </c>
    </row>
    <row r="29" spans="1:11" x14ac:dyDescent="0.4">
      <c r="A29" s="124"/>
    </row>
    <row r="30" spans="1:11" x14ac:dyDescent="0.4">
      <c r="A30" s="124" t="s">
        <v>376</v>
      </c>
      <c r="B30" s="72" t="s">
        <v>375</v>
      </c>
      <c r="C30" s="74">
        <v>4866</v>
      </c>
      <c r="D30" s="70" t="s">
        <v>373</v>
      </c>
      <c r="J30" s="73" t="s">
        <v>372</v>
      </c>
      <c r="K30" s="72" t="s">
        <v>371</v>
      </c>
    </row>
    <row r="31" spans="1:11" x14ac:dyDescent="0.4">
      <c r="A31" s="72"/>
      <c r="B31" s="72" t="s">
        <v>374</v>
      </c>
      <c r="C31" s="74">
        <v>3737</v>
      </c>
      <c r="D31" s="70" t="s">
        <v>373</v>
      </c>
      <c r="J31" s="73" t="s">
        <v>372</v>
      </c>
      <c r="K31" s="72" t="s">
        <v>371</v>
      </c>
    </row>
    <row r="33" spans="1:10" ht="15.45" x14ac:dyDescent="0.4">
      <c r="A33" s="127" t="s">
        <v>15</v>
      </c>
      <c r="B33" s="71"/>
      <c r="C33" s="71"/>
      <c r="D33" s="71"/>
      <c r="E33" s="71"/>
      <c r="F33" s="71"/>
      <c r="G33" s="71"/>
      <c r="H33" s="71"/>
      <c r="I33" s="71"/>
      <c r="J33" s="71"/>
    </row>
    <row r="34" spans="1:10" s="7" customFormat="1" x14ac:dyDescent="0.4">
      <c r="A34" s="5" t="s">
        <v>1</v>
      </c>
      <c r="B34" s="5" t="s">
        <v>2</v>
      </c>
      <c r="C34" s="6" t="s">
        <v>3</v>
      </c>
      <c r="D34" s="5" t="s">
        <v>4</v>
      </c>
      <c r="E34" s="5"/>
      <c r="F34" s="5"/>
      <c r="G34" s="5"/>
      <c r="H34" s="5"/>
      <c r="I34" s="5"/>
      <c r="J34" s="5" t="s">
        <v>11</v>
      </c>
    </row>
    <row r="35" spans="1:10" x14ac:dyDescent="0.4">
      <c r="A35" s="124" t="s">
        <v>305</v>
      </c>
      <c r="B35" s="70" t="s">
        <v>305</v>
      </c>
      <c r="C35" s="70">
        <f>Transport!C9/C28</f>
        <v>2.0867932702722217E-3</v>
      </c>
      <c r="D35" s="70" t="s">
        <v>370</v>
      </c>
    </row>
    <row r="36" spans="1:10" x14ac:dyDescent="0.4">
      <c r="B36" s="129" t="s">
        <v>303</v>
      </c>
      <c r="C36" s="70">
        <f>1/C6</f>
        <v>153.84615384615384</v>
      </c>
      <c r="D36" s="129" t="s">
        <v>510</v>
      </c>
    </row>
  </sheetData>
  <hyperlinks>
    <hyperlink ref="J12"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L60"/>
  <sheetViews>
    <sheetView topLeftCell="A31" zoomScaleNormal="100" workbookViewId="0">
      <selection activeCell="A44" sqref="A44"/>
    </sheetView>
  </sheetViews>
  <sheetFormatPr defaultRowHeight="14.6" x14ac:dyDescent="0.4"/>
  <cols>
    <col min="1" max="1" width="51" bestFit="1" customWidth="1"/>
    <col min="2" max="2" width="53.53515625" bestFit="1" customWidth="1"/>
    <col min="3" max="3" width="52.53515625" bestFit="1" customWidth="1"/>
    <col min="4" max="4" width="20.53515625" bestFit="1" customWidth="1"/>
    <col min="7" max="7" width="18.4609375" customWidth="1"/>
    <col min="8" max="8" width="16.53515625" customWidth="1"/>
    <col min="10" max="10" width="151.84375" bestFit="1" customWidth="1"/>
  </cols>
  <sheetData>
    <row r="1" spans="1:12" ht="17.600000000000001" x14ac:dyDescent="0.4">
      <c r="A1" s="148" t="s">
        <v>595</v>
      </c>
      <c r="B1" s="135"/>
    </row>
    <row r="2" spans="1:12" x14ac:dyDescent="0.4">
      <c r="A2" s="147" t="s">
        <v>96</v>
      </c>
      <c r="B2" s="147" t="str">
        <f ca="1">CONCATENATE("Excel Sheet """, MID(CELL("filename",A1),FIND("]",CELL("filename",A1))+1,256),"""")</f>
        <v>Excel Sheet "Waterway Transport"</v>
      </c>
    </row>
    <row r="4" spans="1:12" ht="15.45" x14ac:dyDescent="0.4">
      <c r="A4" s="209" t="s">
        <v>0</v>
      </c>
      <c r="B4" s="135"/>
      <c r="C4" s="135"/>
      <c r="D4" s="135"/>
      <c r="E4" s="135"/>
      <c r="F4" s="135"/>
      <c r="G4" s="135"/>
      <c r="H4" s="135"/>
      <c r="I4" s="135"/>
      <c r="J4" s="135"/>
      <c r="K4" s="135"/>
      <c r="L4" s="135"/>
    </row>
    <row r="5" spans="1:12" s="7" customFormat="1" x14ac:dyDescent="0.4">
      <c r="A5" s="5" t="s">
        <v>1</v>
      </c>
      <c r="B5" s="5" t="s">
        <v>2</v>
      </c>
      <c r="C5" s="6" t="s">
        <v>3</v>
      </c>
      <c r="D5" s="5" t="s">
        <v>4</v>
      </c>
      <c r="E5" s="5" t="s">
        <v>5</v>
      </c>
      <c r="F5" s="5" t="s">
        <v>6</v>
      </c>
      <c r="G5" s="5" t="s">
        <v>8</v>
      </c>
      <c r="H5" s="5" t="s">
        <v>397</v>
      </c>
      <c r="I5" s="5" t="s">
        <v>9</v>
      </c>
      <c r="J5" s="5" t="s">
        <v>10</v>
      </c>
      <c r="K5" s="7" t="s">
        <v>11</v>
      </c>
      <c r="L5" s="7" t="s">
        <v>12</v>
      </c>
    </row>
    <row r="6" spans="1:12" x14ac:dyDescent="0.4">
      <c r="A6" s="124" t="s">
        <v>594</v>
      </c>
      <c r="B6" s="4" t="s">
        <v>593</v>
      </c>
      <c r="C6" s="142">
        <f>'Fuel Properties'!C30</f>
        <v>129488</v>
      </c>
      <c r="D6" s="142" t="s">
        <v>181</v>
      </c>
      <c r="E6" s="4"/>
      <c r="F6" s="4"/>
      <c r="G6" s="4"/>
      <c r="H6" s="4"/>
      <c r="I6" s="4"/>
      <c r="J6" s="131" t="str">
        <f ca="1">'Fuel Properties'!B2</f>
        <v>Excel Sheet "Fuel Properties"</v>
      </c>
    </row>
    <row r="7" spans="1:12" x14ac:dyDescent="0.4">
      <c r="A7" s="124"/>
      <c r="B7" s="4" t="s">
        <v>377</v>
      </c>
      <c r="C7" s="142">
        <f>'Fuel Properties'!C24</f>
        <v>138490</v>
      </c>
      <c r="D7" s="142" t="s">
        <v>181</v>
      </c>
      <c r="E7" s="4"/>
      <c r="F7" s="4"/>
      <c r="G7" s="4"/>
      <c r="H7" s="4"/>
      <c r="I7" s="4"/>
      <c r="J7" s="131" t="str">
        <f ca="1">'Fuel Properties'!B2</f>
        <v>Excel Sheet "Fuel Properties"</v>
      </c>
      <c r="K7" t="s">
        <v>590</v>
      </c>
    </row>
    <row r="8" spans="1:12" x14ac:dyDescent="0.4">
      <c r="A8" s="124"/>
      <c r="B8" s="4" t="s">
        <v>592</v>
      </c>
      <c r="C8" s="142">
        <f>'Fuel Properties'!C31</f>
        <v>140353</v>
      </c>
      <c r="D8" s="142" t="s">
        <v>181</v>
      </c>
      <c r="E8" s="4"/>
      <c r="F8" s="4"/>
      <c r="G8" s="4"/>
      <c r="H8" s="4"/>
      <c r="I8" s="4"/>
      <c r="J8" s="131" t="str">
        <f ca="1">'Fuel Properties'!B2</f>
        <v>Excel Sheet "Fuel Properties"</v>
      </c>
    </row>
    <row r="9" spans="1:12" x14ac:dyDescent="0.4">
      <c r="A9" s="124"/>
      <c r="B9" s="4" t="s">
        <v>591</v>
      </c>
      <c r="C9" s="142">
        <f>'Fuel Properties'!C25</f>
        <v>150110</v>
      </c>
      <c r="D9" s="142" t="s">
        <v>181</v>
      </c>
      <c r="E9" s="4"/>
      <c r="F9" s="4"/>
      <c r="G9" s="4"/>
      <c r="H9" s="4"/>
      <c r="I9" s="4"/>
      <c r="J9" s="131" t="str">
        <f ca="1">'Fuel Properties'!B2</f>
        <v>Excel Sheet "Fuel Properties"</v>
      </c>
      <c r="K9" t="s">
        <v>590</v>
      </c>
    </row>
    <row r="10" spans="1:12" x14ac:dyDescent="0.4">
      <c r="A10" s="124"/>
      <c r="C10" s="134"/>
      <c r="J10" s="11"/>
    </row>
    <row r="11" spans="1:12" x14ac:dyDescent="0.4">
      <c r="A11" s="124" t="s">
        <v>547</v>
      </c>
      <c r="B11" s="146" t="s">
        <v>444</v>
      </c>
      <c r="C11" s="145">
        <v>1</v>
      </c>
      <c r="D11" s="146" t="s">
        <v>106</v>
      </c>
      <c r="E11" s="4"/>
      <c r="F11" s="4"/>
      <c r="G11" s="4"/>
      <c r="H11" s="4"/>
      <c r="I11" s="4"/>
      <c r="J11" s="130"/>
    </row>
    <row r="12" spans="1:12" x14ac:dyDescent="0.4">
      <c r="A12" s="124"/>
      <c r="B12" s="145" t="s">
        <v>103</v>
      </c>
      <c r="C12" s="145">
        <f>GWP!C47</f>
        <v>30</v>
      </c>
      <c r="D12" s="145" t="s">
        <v>106</v>
      </c>
      <c r="E12" s="4"/>
      <c r="F12" s="4"/>
      <c r="G12" s="4"/>
      <c r="H12" s="4"/>
      <c r="I12" s="4"/>
      <c r="J12" s="149" t="str">
        <f ca="1">GWP!B2</f>
        <v>Excel Sheet "GWP"</v>
      </c>
    </row>
    <row r="13" spans="1:12" x14ac:dyDescent="0.4">
      <c r="A13" s="124"/>
      <c r="B13" s="145" t="s">
        <v>102</v>
      </c>
      <c r="C13" s="145">
        <f>GWP!C53</f>
        <v>265</v>
      </c>
      <c r="D13" s="145" t="s">
        <v>106</v>
      </c>
      <c r="E13" s="4"/>
      <c r="F13" s="4"/>
      <c r="G13" s="4"/>
      <c r="H13" s="4"/>
      <c r="I13" s="4"/>
      <c r="J13" s="149" t="str">
        <f ca="1">GWP!B2</f>
        <v>Excel Sheet "GWP"</v>
      </c>
    </row>
    <row r="14" spans="1:12" x14ac:dyDescent="0.4">
      <c r="A14" s="124"/>
      <c r="J14" s="11"/>
    </row>
    <row r="15" spans="1:12" s="106" customFormat="1" x14ac:dyDescent="0.4">
      <c r="A15" s="124" t="s">
        <v>589</v>
      </c>
      <c r="B15" t="s">
        <v>588</v>
      </c>
      <c r="C15" s="142">
        <v>217</v>
      </c>
      <c r="D15" t="s">
        <v>587</v>
      </c>
      <c r="J15" s="11" t="s">
        <v>396</v>
      </c>
      <c r="K15" s="4" t="s">
        <v>586</v>
      </c>
      <c r="L15" s="14" t="s">
        <v>585</v>
      </c>
    </row>
    <row r="16" spans="1:12" s="106" customFormat="1" x14ac:dyDescent="0.4">
      <c r="A16" s="124"/>
      <c r="B16" t="s">
        <v>584</v>
      </c>
      <c r="C16">
        <v>1485134</v>
      </c>
      <c r="D16" t="s">
        <v>582</v>
      </c>
      <c r="E16"/>
      <c r="F16"/>
      <c r="G16"/>
      <c r="H16"/>
      <c r="I16"/>
      <c r="J16" s="11" t="s">
        <v>581</v>
      </c>
    </row>
    <row r="17" spans="1:10" s="106" customFormat="1" x14ac:dyDescent="0.4">
      <c r="A17" s="124"/>
      <c r="B17"/>
      <c r="C17">
        <f>C16*1000*C7/1000000000000</f>
        <v>205.67620765999999</v>
      </c>
      <c r="D17" t="s">
        <v>580</v>
      </c>
      <c r="E17"/>
      <c r="F17"/>
      <c r="G17"/>
      <c r="H17"/>
      <c r="I17"/>
      <c r="J17" s="11"/>
    </row>
    <row r="18" spans="1:10" s="106" customFormat="1" x14ac:dyDescent="0.4">
      <c r="A18" s="124"/>
      <c r="B18" t="s">
        <v>583</v>
      </c>
      <c r="C18">
        <v>5464313</v>
      </c>
      <c r="D18" t="s">
        <v>582</v>
      </c>
      <c r="E18"/>
      <c r="F18"/>
      <c r="G18"/>
      <c r="H18"/>
      <c r="I18"/>
      <c r="J18" s="11" t="s">
        <v>581</v>
      </c>
    </row>
    <row r="19" spans="1:10" s="106" customFormat="1" x14ac:dyDescent="0.4">
      <c r="A19" s="124"/>
      <c r="B19"/>
      <c r="C19">
        <f>C18*1000*C9/1000000000000</f>
        <v>820.24802442999999</v>
      </c>
      <c r="D19" t="s">
        <v>580</v>
      </c>
      <c r="E19"/>
      <c r="F19"/>
      <c r="G19"/>
      <c r="H19"/>
      <c r="I19"/>
      <c r="J19" s="11"/>
    </row>
    <row r="20" spans="1:10" x14ac:dyDescent="0.4">
      <c r="A20" s="124"/>
      <c r="J20" s="11"/>
    </row>
    <row r="21" spans="1:10" x14ac:dyDescent="0.4">
      <c r="A21" s="124" t="s">
        <v>544</v>
      </c>
      <c r="B21" s="144" t="str">
        <f>'Results Summary'!D12</f>
        <v>NETL tool- life cycle GHG emissions of avg. U.S. grid  (2013) mix</v>
      </c>
      <c r="C21" s="144">
        <f>'Results Summary'!B13</f>
        <v>494</v>
      </c>
      <c r="D21" s="144" t="e">
        <f>#REF!</f>
        <v>#REF!</v>
      </c>
      <c r="E21" s="4"/>
      <c r="F21" s="4"/>
      <c r="G21" s="4"/>
      <c r="H21" s="4"/>
      <c r="I21" s="4"/>
      <c r="J21" s="150" t="e">
        <f>#REF!</f>
        <v>#REF!</v>
      </c>
    </row>
    <row r="22" spans="1:10" x14ac:dyDescent="0.4">
      <c r="A22" s="124"/>
      <c r="B22" s="143" t="e">
        <f>#REF!</f>
        <v>#REF!</v>
      </c>
      <c r="C22" s="143" t="e">
        <f>#REF!</f>
        <v>#REF!</v>
      </c>
      <c r="D22" s="143" t="e">
        <f>#REF!</f>
        <v>#REF!</v>
      </c>
      <c r="J22" s="151" t="e">
        <f>#REF!</f>
        <v>#REF!</v>
      </c>
    </row>
    <row r="23" spans="1:10" x14ac:dyDescent="0.4">
      <c r="A23" s="124"/>
      <c r="J23" s="152"/>
    </row>
    <row r="24" spans="1:10" x14ac:dyDescent="0.4">
      <c r="A24" s="124" t="s">
        <v>438</v>
      </c>
      <c r="B24" s="4" t="str">
        <f>'Fuel Properties'!B46</f>
        <v>Life cycle water consumption for diesel</v>
      </c>
      <c r="C24" s="4">
        <f>'Fuel Properties'!C46</f>
        <v>2.15</v>
      </c>
      <c r="D24" s="4" t="str">
        <f>'Fuel Properties'!D46</f>
        <v>gal H2O/gal diesel</v>
      </c>
      <c r="E24" s="4"/>
      <c r="J24" s="131" t="str">
        <f ca="1">'Fuel Properties'!B2</f>
        <v>Excel Sheet "Fuel Properties"</v>
      </c>
    </row>
    <row r="25" spans="1:10" x14ac:dyDescent="0.4">
      <c r="A25" s="124"/>
    </row>
    <row r="26" spans="1:10" x14ac:dyDescent="0.4">
      <c r="A26" s="124" t="s">
        <v>579</v>
      </c>
      <c r="B26" t="s">
        <v>578</v>
      </c>
      <c r="C26" s="134">
        <v>10147</v>
      </c>
      <c r="D26" t="s">
        <v>572</v>
      </c>
      <c r="J26" t="s">
        <v>567</v>
      </c>
    </row>
    <row r="27" spans="1:10" x14ac:dyDescent="0.4">
      <c r="A27" s="124"/>
      <c r="B27" t="s">
        <v>577</v>
      </c>
      <c r="C27">
        <v>0.74</v>
      </c>
      <c r="D27" t="s">
        <v>570</v>
      </c>
      <c r="J27" t="s">
        <v>567</v>
      </c>
    </row>
    <row r="28" spans="1:10" x14ac:dyDescent="0.4">
      <c r="A28" s="124"/>
      <c r="B28" t="s">
        <v>576</v>
      </c>
      <c r="C28">
        <v>0.26</v>
      </c>
      <c r="D28" t="s">
        <v>568</v>
      </c>
      <c r="J28" t="s">
        <v>567</v>
      </c>
    </row>
    <row r="29" spans="1:10" x14ac:dyDescent="0.4">
      <c r="A29" s="124"/>
      <c r="C29">
        <f>SUMPRODUCT(C26:C28,$C$11:$C$13)/1000</f>
        <v>10.238100000000001</v>
      </c>
      <c r="D29" t="s">
        <v>575</v>
      </c>
    </row>
    <row r="30" spans="1:10" x14ac:dyDescent="0.4">
      <c r="A30" s="124"/>
    </row>
    <row r="31" spans="1:10" x14ac:dyDescent="0.4">
      <c r="A31" s="124" t="s">
        <v>574</v>
      </c>
      <c r="B31" t="s">
        <v>573</v>
      </c>
      <c r="C31" s="134">
        <v>11793</v>
      </c>
      <c r="D31" t="s">
        <v>572</v>
      </c>
      <c r="J31" t="s">
        <v>567</v>
      </c>
    </row>
    <row r="32" spans="1:10" x14ac:dyDescent="0.4">
      <c r="A32" s="124"/>
      <c r="B32" t="s">
        <v>571</v>
      </c>
      <c r="C32">
        <v>0.86</v>
      </c>
      <c r="D32" t="s">
        <v>570</v>
      </c>
      <c r="J32" t="s">
        <v>567</v>
      </c>
    </row>
    <row r="33" spans="1:10" x14ac:dyDescent="0.4">
      <c r="A33" s="124"/>
      <c r="B33" t="s">
        <v>569</v>
      </c>
      <c r="C33">
        <v>0.3</v>
      </c>
      <c r="D33" t="s">
        <v>568</v>
      </c>
      <c r="J33" t="s">
        <v>567</v>
      </c>
    </row>
    <row r="34" spans="1:10" x14ac:dyDescent="0.4">
      <c r="A34" s="124"/>
      <c r="B34" s="132" t="s">
        <v>566</v>
      </c>
      <c r="C34" s="132">
        <f>C24</f>
        <v>2.15</v>
      </c>
      <c r="D34" s="132" t="s">
        <v>565</v>
      </c>
      <c r="E34" s="132"/>
      <c r="F34" s="132"/>
      <c r="G34" s="132"/>
      <c r="H34" s="132"/>
      <c r="I34" s="132"/>
      <c r="J34" s="132" t="s">
        <v>564</v>
      </c>
    </row>
    <row r="35" spans="1:10" x14ac:dyDescent="0.4">
      <c r="A35" s="124"/>
      <c r="B35" s="132"/>
      <c r="C35" s="132"/>
      <c r="D35" s="132"/>
      <c r="E35" s="132"/>
      <c r="F35" s="132"/>
      <c r="G35" s="132"/>
      <c r="H35" s="132"/>
      <c r="I35" s="132"/>
      <c r="J35" s="132"/>
    </row>
    <row r="36" spans="1:10" x14ac:dyDescent="0.4">
      <c r="A36" s="124" t="s">
        <v>563</v>
      </c>
      <c r="B36" t="s">
        <v>562</v>
      </c>
      <c r="C36">
        <v>1.25E-3</v>
      </c>
      <c r="D36" t="s">
        <v>561</v>
      </c>
      <c r="J36" t="s">
        <v>560</v>
      </c>
    </row>
    <row r="37" spans="1:10" x14ac:dyDescent="0.4">
      <c r="A37" s="138"/>
    </row>
    <row r="38" spans="1:10" ht="15.45" x14ac:dyDescent="0.4">
      <c r="A38" s="209" t="s">
        <v>559</v>
      </c>
      <c r="B38" s="141"/>
      <c r="C38" s="141"/>
      <c r="D38" s="141"/>
      <c r="E38" s="141"/>
      <c r="F38" s="141"/>
      <c r="G38" s="141"/>
      <c r="H38" s="141"/>
      <c r="I38" s="141"/>
      <c r="J38" s="141"/>
    </row>
    <row r="39" spans="1:10" s="7" customFormat="1" x14ac:dyDescent="0.4">
      <c r="A39" s="5" t="s">
        <v>1</v>
      </c>
      <c r="B39" s="5" t="s">
        <v>2</v>
      </c>
      <c r="C39" s="6" t="s">
        <v>3</v>
      </c>
      <c r="D39" s="5" t="s">
        <v>4</v>
      </c>
      <c r="E39" s="5"/>
      <c r="F39" s="5"/>
      <c r="G39" s="5"/>
      <c r="H39" s="5"/>
      <c r="I39" s="5"/>
      <c r="J39" s="5" t="s">
        <v>11</v>
      </c>
    </row>
    <row r="40" spans="1:10" x14ac:dyDescent="0.4">
      <c r="A40" s="124" t="s">
        <v>558</v>
      </c>
      <c r="B40" t="str">
        <f>B15</f>
        <v>Waterway fuel efficiency (HHV)</v>
      </c>
      <c r="C40">
        <f>C15</f>
        <v>217</v>
      </c>
      <c r="D40" t="str">
        <f>D15</f>
        <v>Btu (HHV)/ton-mile</v>
      </c>
    </row>
    <row r="41" spans="1:10" x14ac:dyDescent="0.4">
      <c r="A41" s="124"/>
    </row>
    <row r="42" spans="1:10" x14ac:dyDescent="0.4">
      <c r="A42" s="124"/>
      <c r="B42" t="str">
        <f>B16</f>
        <v>Distillate fuel oil for Vessel Bunkering, 2009</v>
      </c>
      <c r="C42">
        <f>C16</f>
        <v>1485134</v>
      </c>
      <c r="D42" t="str">
        <f>D16</f>
        <v>thousand gallons</v>
      </c>
    </row>
    <row r="43" spans="1:10" x14ac:dyDescent="0.4">
      <c r="A43" s="124"/>
      <c r="C43" s="55">
        <f>C42*1000*C7</f>
        <v>205676207660000</v>
      </c>
      <c r="D43" t="s">
        <v>557</v>
      </c>
    </row>
    <row r="44" spans="1:10" x14ac:dyDescent="0.4">
      <c r="A44" s="124"/>
    </row>
    <row r="45" spans="1:10" x14ac:dyDescent="0.4">
      <c r="A45" s="124"/>
      <c r="B45" t="str">
        <f>B18</f>
        <v>Residual fuel oil for Vessel Bunkering, 2009</v>
      </c>
      <c r="C45">
        <f>C18</f>
        <v>5464313</v>
      </c>
      <c r="D45" t="str">
        <f>D18</f>
        <v>thousand gallons</v>
      </c>
    </row>
    <row r="46" spans="1:10" x14ac:dyDescent="0.4">
      <c r="A46" s="124"/>
      <c r="C46" s="55">
        <f>C45*1000*C9</f>
        <v>820248024430000</v>
      </c>
      <c r="D46" t="s">
        <v>557</v>
      </c>
    </row>
    <row r="47" spans="1:10" x14ac:dyDescent="0.4">
      <c r="A47" s="124"/>
    </row>
    <row r="48" spans="1:10" x14ac:dyDescent="0.4">
      <c r="A48" s="124"/>
      <c r="B48" t="s">
        <v>556</v>
      </c>
      <c r="C48" s="30">
        <f>C40*C43/(C43+C46)</f>
        <v>43.503931056679285</v>
      </c>
      <c r="D48" t="s">
        <v>554</v>
      </c>
    </row>
    <row r="49" spans="1:4" x14ac:dyDescent="0.4">
      <c r="A49" s="124"/>
      <c r="C49" s="55">
        <f>C48/C7</f>
        <v>3.1413048636493094E-4</v>
      </c>
      <c r="D49" t="s">
        <v>382</v>
      </c>
    </row>
    <row r="50" spans="1:4" x14ac:dyDescent="0.4">
      <c r="A50" s="124"/>
      <c r="C50" s="30"/>
    </row>
    <row r="51" spans="1:4" x14ac:dyDescent="0.4">
      <c r="A51" s="124"/>
      <c r="B51" t="s">
        <v>555</v>
      </c>
      <c r="C51" s="30">
        <f>C40*C46/(C46+C43)</f>
        <v>173.49606894332072</v>
      </c>
      <c r="D51" t="s">
        <v>554</v>
      </c>
    </row>
    <row r="52" spans="1:4" x14ac:dyDescent="0.4">
      <c r="A52" s="124"/>
      <c r="C52" s="55">
        <f>C51/C9</f>
        <v>1.1557928781781408E-3</v>
      </c>
      <c r="D52" t="s">
        <v>553</v>
      </c>
    </row>
    <row r="53" spans="1:4" x14ac:dyDescent="0.4">
      <c r="A53" s="124"/>
    </row>
    <row r="54" spans="1:4" x14ac:dyDescent="0.4">
      <c r="A54" s="124"/>
      <c r="B54" t="s">
        <v>552</v>
      </c>
      <c r="C54" s="55">
        <f>C49*SUMPRODUCT(C26:C28,C11:C13)/1000/0.8</f>
        <v>4.0201241655659992E-3</v>
      </c>
      <c r="D54" t="s">
        <v>285</v>
      </c>
    </row>
    <row r="55" spans="1:4" x14ac:dyDescent="0.4">
      <c r="A55" s="124"/>
      <c r="B55" t="s">
        <v>551</v>
      </c>
      <c r="C55" s="55">
        <f>C52*SUMPRODUCT(C31:C33,C11:C13)/1000/0.8</f>
        <v>1.7189963003033715E-2</v>
      </c>
      <c r="D55" t="s">
        <v>285</v>
      </c>
    </row>
    <row r="56" spans="1:4" x14ac:dyDescent="0.4">
      <c r="A56" s="124"/>
      <c r="C56" s="55"/>
    </row>
    <row r="57" spans="1:4" x14ac:dyDescent="0.4">
      <c r="A57" s="124"/>
      <c r="B57" s="139" t="s">
        <v>302</v>
      </c>
      <c r="C57" s="140">
        <f>SUM(C54:C55)</f>
        <v>2.1210087168599713E-2</v>
      </c>
      <c r="D57" s="139" t="s">
        <v>285</v>
      </c>
    </row>
    <row r="58" spans="1:4" x14ac:dyDescent="0.4">
      <c r="A58" s="124"/>
      <c r="B58" s="139" t="s">
        <v>550</v>
      </c>
      <c r="C58" s="140">
        <f>(C49+C52)*C24/42</f>
        <v>7.5246076994466769E-5</v>
      </c>
      <c r="D58" s="139" t="s">
        <v>549</v>
      </c>
    </row>
    <row r="59" spans="1:4" x14ac:dyDescent="0.4">
      <c r="A59" s="138"/>
    </row>
    <row r="60" spans="1:4" x14ac:dyDescent="0.4">
      <c r="A60" s="138"/>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
  <sheetViews>
    <sheetView zoomScale="115" zoomScaleNormal="115" workbookViewId="0">
      <selection activeCell="E19" sqref="E19"/>
    </sheetView>
  </sheetViews>
  <sheetFormatPr defaultRowHeight="14.6" x14ac:dyDescent="0.4"/>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O29"/>
  <sheetViews>
    <sheetView zoomScale="70" zoomScaleNormal="70" workbookViewId="0">
      <selection activeCell="A38" sqref="A38"/>
    </sheetView>
  </sheetViews>
  <sheetFormatPr defaultColWidth="9.07421875" defaultRowHeight="14.6" x14ac:dyDescent="0.4"/>
  <cols>
    <col min="1" max="1" width="68" style="70" bestFit="1" customWidth="1"/>
    <col min="2" max="2" width="9.3828125" style="70" customWidth="1"/>
    <col min="3" max="3" width="24.53515625" style="70" bestFit="1" customWidth="1"/>
    <col min="4" max="4" width="12" style="70" bestFit="1" customWidth="1"/>
    <col min="5" max="5" width="36.07421875" style="70" bestFit="1" customWidth="1"/>
    <col min="6" max="6" width="9.07421875" style="70"/>
    <col min="7" max="7" width="22" style="70" bestFit="1" customWidth="1"/>
    <col min="8" max="8" width="23.3828125" style="70" bestFit="1" customWidth="1"/>
    <col min="9" max="9" width="22.4609375" style="70" bestFit="1" customWidth="1"/>
    <col min="10" max="10" width="27.4609375" style="70" bestFit="1" customWidth="1"/>
    <col min="11" max="11" width="32.07421875" style="70" bestFit="1" customWidth="1"/>
    <col min="12" max="12" width="34" style="70" bestFit="1" customWidth="1"/>
    <col min="13" max="13" width="34.53515625" style="70" customWidth="1"/>
    <col min="14" max="14" width="32.07421875" style="70" bestFit="1" customWidth="1"/>
    <col min="15" max="15" width="23" style="70" bestFit="1" customWidth="1"/>
    <col min="16" max="16384" width="9.07421875" style="70"/>
  </cols>
  <sheetData>
    <row r="1" spans="1:15" ht="17.600000000000001" x14ac:dyDescent="0.4">
      <c r="A1" s="210" t="s">
        <v>483</v>
      </c>
      <c r="B1" s="83"/>
    </row>
    <row r="2" spans="1:15" x14ac:dyDescent="0.4">
      <c r="A2" s="85" t="s">
        <v>96</v>
      </c>
      <c r="B2" s="85" t="str">
        <f ca="1">CONCATENATE("Excel Sheet """, MID(CELL("filename",A1),FIND("]",CELL("filename",A1))+1,256),"""")</f>
        <v>Excel Sheet "Hooker Table 8.1"</v>
      </c>
    </row>
    <row r="4" spans="1:15" x14ac:dyDescent="0.4">
      <c r="A4" s="70" t="s">
        <v>482</v>
      </c>
    </row>
    <row r="5" spans="1:15" x14ac:dyDescent="0.4">
      <c r="A5" s="100" t="s">
        <v>481</v>
      </c>
    </row>
    <row r="7" spans="1:15" x14ac:dyDescent="0.4">
      <c r="A7" s="70" t="s">
        <v>480</v>
      </c>
      <c r="B7" s="99">
        <v>5.1241632661008501E-5</v>
      </c>
      <c r="C7" s="70" t="s">
        <v>478</v>
      </c>
      <c r="D7" s="98">
        <f>AVERAGE(L12:L16)</f>
        <v>5.1241632661008501E-5</v>
      </c>
    </row>
    <row r="8" spans="1:15" x14ac:dyDescent="0.4">
      <c r="A8" s="70" t="s">
        <v>479</v>
      </c>
      <c r="B8" s="99">
        <v>4.7670455547446197E-5</v>
      </c>
      <c r="C8" s="70" t="s">
        <v>478</v>
      </c>
      <c r="D8" s="98">
        <f>AVERAGE(L17:L20)</f>
        <v>4.767045554744619E-5</v>
      </c>
    </row>
    <row r="10" spans="1:15" x14ac:dyDescent="0.4">
      <c r="A10" s="97" t="s">
        <v>477</v>
      </c>
    </row>
    <row r="11" spans="1:15" x14ac:dyDescent="0.4">
      <c r="A11" s="70" t="s">
        <v>476</v>
      </c>
      <c r="B11" s="70" t="s">
        <v>475</v>
      </c>
      <c r="C11" s="70" t="s">
        <v>474</v>
      </c>
      <c r="D11" s="70" t="s">
        <v>473</v>
      </c>
      <c r="E11" s="70" t="s">
        <v>472</v>
      </c>
      <c r="F11" s="70" t="s">
        <v>471</v>
      </c>
      <c r="G11" s="70" t="s">
        <v>470</v>
      </c>
      <c r="H11" s="70" t="s">
        <v>469</v>
      </c>
      <c r="I11" s="70" t="s">
        <v>468</v>
      </c>
      <c r="J11" s="70" t="s">
        <v>467</v>
      </c>
      <c r="K11" s="70" t="s">
        <v>466</v>
      </c>
      <c r="L11" s="70" t="s">
        <v>465</v>
      </c>
      <c r="M11" s="70" t="s">
        <v>464</v>
      </c>
      <c r="N11" s="70" t="s">
        <v>463</v>
      </c>
      <c r="O11" s="70" t="s">
        <v>462</v>
      </c>
    </row>
    <row r="12" spans="1:15" x14ac:dyDescent="0.4">
      <c r="A12" s="70" t="s">
        <v>461</v>
      </c>
      <c r="B12" s="70" t="s">
        <v>452</v>
      </c>
      <c r="C12" s="70">
        <v>2292</v>
      </c>
      <c r="D12" s="70">
        <v>0.85</v>
      </c>
      <c r="E12" s="70">
        <v>282.10000000000002</v>
      </c>
      <c r="F12" s="70">
        <f t="shared" ref="F12:F20" si="0">D12*C12/1000</f>
        <v>1.9482000000000002</v>
      </c>
      <c r="G12" s="70">
        <f t="shared" ref="G12:G20" si="1">C12*264.2*1000000*0.6214</f>
        <v>376286532960</v>
      </c>
      <c r="H12" s="70">
        <v>3.7850000000000001</v>
      </c>
      <c r="I12" s="95">
        <f t="shared" ref="I12:I20" si="2">H12*G12*0.001102</f>
        <v>1569517469.0334671</v>
      </c>
      <c r="J12" s="95">
        <f t="shared" ref="J12:J20" si="3">E12*(0.0009478)*1000000000000</f>
        <v>267374380000.00003</v>
      </c>
      <c r="K12" s="92">
        <f t="shared" ref="K12:K20" si="4">J12/I12</f>
        <v>170.35451039908034</v>
      </c>
      <c r="L12" s="70">
        <f t="shared" ref="L12:L20" si="5">K12*(0.0000002931)</f>
        <v>4.9930906997970447E-5</v>
      </c>
      <c r="M12" s="70">
        <f t="shared" ref="M12:M20" si="6">E12/0.323</f>
        <v>873.37461300309599</v>
      </c>
      <c r="N12" s="70">
        <f t="shared" ref="N12:N20" si="7">M12*(0.0009478)*1000000000000</f>
        <v>827784458204.33447</v>
      </c>
      <c r="O12" s="70">
        <f t="shared" ref="O12:O20" si="8">N12/I12</f>
        <v>527.41334488879363</v>
      </c>
    </row>
    <row r="13" spans="1:15" x14ac:dyDescent="0.4">
      <c r="A13" s="70" t="s">
        <v>460</v>
      </c>
      <c r="B13" s="70" t="s">
        <v>452</v>
      </c>
      <c r="C13" s="70">
        <v>4593</v>
      </c>
      <c r="D13" s="70">
        <v>0.85</v>
      </c>
      <c r="E13" s="70">
        <v>287.60000000000002</v>
      </c>
      <c r="F13" s="70">
        <f t="shared" si="0"/>
        <v>3.9040499999999998</v>
      </c>
      <c r="G13" s="70">
        <f t="shared" si="1"/>
        <v>754050630839.99976</v>
      </c>
      <c r="H13" s="70">
        <v>3.7850000000000001</v>
      </c>
      <c r="I13" s="95">
        <f t="shared" si="2"/>
        <v>3145197964.7777977</v>
      </c>
      <c r="J13" s="95">
        <f t="shared" si="3"/>
        <v>272587280000.00003</v>
      </c>
      <c r="K13" s="92">
        <f t="shared" si="4"/>
        <v>86.667765607325705</v>
      </c>
      <c r="L13" s="70">
        <f t="shared" si="5"/>
        <v>2.5402322099507163E-5</v>
      </c>
      <c r="M13" s="70">
        <f t="shared" si="6"/>
        <v>890.40247678018579</v>
      </c>
      <c r="N13" s="70">
        <f t="shared" si="7"/>
        <v>843923467492.26013</v>
      </c>
      <c r="O13" s="70">
        <f t="shared" si="8"/>
        <v>268.3212557502344</v>
      </c>
    </row>
    <row r="14" spans="1:15" x14ac:dyDescent="0.4">
      <c r="A14" s="70" t="s">
        <v>459</v>
      </c>
      <c r="B14" s="70" t="s">
        <v>452</v>
      </c>
      <c r="C14" s="70">
        <v>2763</v>
      </c>
      <c r="D14" s="70">
        <v>0.85</v>
      </c>
      <c r="E14" s="70">
        <v>350.8</v>
      </c>
      <c r="F14" s="70">
        <f t="shared" si="0"/>
        <v>2.3485499999999999</v>
      </c>
      <c r="G14" s="70">
        <f t="shared" si="1"/>
        <v>453612430439.99994</v>
      </c>
      <c r="H14" s="70">
        <v>3.7850000000000001</v>
      </c>
      <c r="I14" s="95">
        <f t="shared" si="2"/>
        <v>1892049200.2353706</v>
      </c>
      <c r="J14" s="95">
        <f t="shared" si="3"/>
        <v>332488240000.00006</v>
      </c>
      <c r="K14" s="92">
        <f t="shared" si="4"/>
        <v>175.72917234849842</v>
      </c>
      <c r="L14" s="70">
        <f t="shared" si="5"/>
        <v>5.1506220415344889E-5</v>
      </c>
      <c r="M14" s="70">
        <f t="shared" si="6"/>
        <v>1086.0681114551085</v>
      </c>
      <c r="N14" s="70">
        <f t="shared" si="7"/>
        <v>1029375356037.1519</v>
      </c>
      <c r="O14" s="70">
        <f t="shared" si="8"/>
        <v>544.05316516562982</v>
      </c>
    </row>
    <row r="15" spans="1:15" x14ac:dyDescent="0.4">
      <c r="A15" s="70" t="s">
        <v>458</v>
      </c>
      <c r="B15" s="70" t="s">
        <v>452</v>
      </c>
      <c r="C15" s="70">
        <v>9197</v>
      </c>
      <c r="D15" s="70">
        <v>0.85</v>
      </c>
      <c r="E15" s="70">
        <v>1194.5999999999999</v>
      </c>
      <c r="F15" s="70">
        <f t="shared" si="0"/>
        <v>7.81745</v>
      </c>
      <c r="G15" s="70">
        <f t="shared" si="1"/>
        <v>1509907174360</v>
      </c>
      <c r="H15" s="70">
        <v>3.7850000000000001</v>
      </c>
      <c r="I15" s="95">
        <f t="shared" si="2"/>
        <v>6297928517.7577648</v>
      </c>
      <c r="J15" s="95">
        <f t="shared" si="3"/>
        <v>1132241880000</v>
      </c>
      <c r="K15" s="92">
        <f t="shared" si="4"/>
        <v>179.78004621797601</v>
      </c>
      <c r="L15" s="70">
        <f t="shared" si="5"/>
        <v>5.2693531546488769E-5</v>
      </c>
      <c r="M15" s="70">
        <f t="shared" si="6"/>
        <v>3698.4520123839006</v>
      </c>
      <c r="N15" s="70">
        <f t="shared" si="7"/>
        <v>3505392817337.4614</v>
      </c>
      <c r="O15" s="70">
        <f t="shared" si="8"/>
        <v>556.59457033429101</v>
      </c>
    </row>
    <row r="16" spans="1:15" x14ac:dyDescent="0.4">
      <c r="A16" s="70" t="s">
        <v>457</v>
      </c>
      <c r="B16" s="70" t="s">
        <v>452</v>
      </c>
      <c r="C16" s="70">
        <v>3820</v>
      </c>
      <c r="D16" s="70">
        <v>0.85</v>
      </c>
      <c r="E16" s="70">
        <v>722</v>
      </c>
      <c r="F16" s="70">
        <f t="shared" si="0"/>
        <v>3.2469999999999999</v>
      </c>
      <c r="G16" s="70">
        <f t="shared" si="1"/>
        <v>627144221600</v>
      </c>
      <c r="H16" s="70">
        <v>3.7850000000000001</v>
      </c>
      <c r="I16" s="95">
        <f t="shared" si="2"/>
        <v>2615862448.389112</v>
      </c>
      <c r="J16" s="95">
        <f t="shared" si="3"/>
        <v>684311600000</v>
      </c>
      <c r="K16" s="92">
        <f t="shared" si="4"/>
        <v>261.60075825906273</v>
      </c>
      <c r="L16" s="70">
        <f t="shared" si="5"/>
        <v>7.667518224573129E-5</v>
      </c>
      <c r="M16" s="70">
        <f t="shared" si="6"/>
        <v>2235.2941176470586</v>
      </c>
      <c r="N16" s="70">
        <f t="shared" si="7"/>
        <v>2118611764705.8821</v>
      </c>
      <c r="O16" s="70">
        <f t="shared" si="8"/>
        <v>809.90946829431175</v>
      </c>
    </row>
    <row r="17" spans="1:15" x14ac:dyDescent="0.4">
      <c r="A17" s="70" t="s">
        <v>456</v>
      </c>
      <c r="B17" s="70" t="s">
        <v>451</v>
      </c>
      <c r="C17" s="70">
        <v>5012</v>
      </c>
      <c r="D17" s="70">
        <v>0.752</v>
      </c>
      <c r="E17" s="70">
        <v>440.9</v>
      </c>
      <c r="F17" s="70">
        <f t="shared" si="0"/>
        <v>3.7690239999999999</v>
      </c>
      <c r="G17" s="70">
        <f t="shared" si="1"/>
        <v>822839486559.99988</v>
      </c>
      <c r="H17" s="70">
        <v>3.7850000000000001</v>
      </c>
      <c r="I17" s="95">
        <f t="shared" si="2"/>
        <v>3432121097.2058187</v>
      </c>
      <c r="J17" s="95">
        <f t="shared" si="3"/>
        <v>417885020000</v>
      </c>
      <c r="K17" s="92">
        <f t="shared" si="4"/>
        <v>121.75707329797056</v>
      </c>
      <c r="L17" s="70">
        <f t="shared" si="5"/>
        <v>3.5686998183635171E-5</v>
      </c>
      <c r="M17" s="70">
        <f t="shared" si="6"/>
        <v>1365.015479876161</v>
      </c>
      <c r="N17" s="70">
        <f t="shared" si="7"/>
        <v>1293761671826.6255</v>
      </c>
      <c r="O17" s="70">
        <f t="shared" si="8"/>
        <v>376.95688327545065</v>
      </c>
    </row>
    <row r="18" spans="1:15" x14ac:dyDescent="0.4">
      <c r="A18" s="70" t="s">
        <v>455</v>
      </c>
      <c r="B18" s="70" t="s">
        <v>451</v>
      </c>
      <c r="C18" s="70">
        <v>2977</v>
      </c>
      <c r="D18" s="70">
        <v>0.54</v>
      </c>
      <c r="E18" s="70">
        <v>225.2</v>
      </c>
      <c r="F18" s="70">
        <f t="shared" si="0"/>
        <v>1.6075800000000002</v>
      </c>
      <c r="G18" s="70">
        <f t="shared" si="1"/>
        <v>488745640759.99994</v>
      </c>
      <c r="H18" s="70">
        <v>3.7850000000000001</v>
      </c>
      <c r="I18" s="95">
        <f t="shared" si="2"/>
        <v>2038592279.8048129</v>
      </c>
      <c r="J18" s="95">
        <f t="shared" si="3"/>
        <v>213444560000</v>
      </c>
      <c r="K18" s="92">
        <f t="shared" si="4"/>
        <v>104.70193677984322</v>
      </c>
      <c r="L18" s="70">
        <f t="shared" si="5"/>
        <v>3.0688137670172051E-5</v>
      </c>
      <c r="M18" s="70">
        <f t="shared" si="6"/>
        <v>697.21362229102158</v>
      </c>
      <c r="N18" s="70">
        <f t="shared" si="7"/>
        <v>660819071207.4303</v>
      </c>
      <c r="O18" s="70">
        <f t="shared" si="8"/>
        <v>324.15460303357037</v>
      </c>
    </row>
    <row r="19" spans="1:15" x14ac:dyDescent="0.4">
      <c r="A19" s="70" t="s">
        <v>454</v>
      </c>
      <c r="B19" s="70" t="s">
        <v>451</v>
      </c>
      <c r="C19" s="70">
        <v>1448</v>
      </c>
      <c r="D19" s="70">
        <v>0.73599999999999999</v>
      </c>
      <c r="E19" s="70">
        <v>310.8</v>
      </c>
      <c r="F19" s="70">
        <f t="shared" si="0"/>
        <v>1.065728</v>
      </c>
      <c r="G19" s="70">
        <f t="shared" si="1"/>
        <v>237723778239.99997</v>
      </c>
      <c r="H19" s="70">
        <v>3.7850000000000001</v>
      </c>
      <c r="I19" s="95">
        <f t="shared" si="2"/>
        <v>991562519.7035166</v>
      </c>
      <c r="J19" s="95">
        <f t="shared" si="3"/>
        <v>294576240000.00006</v>
      </c>
      <c r="K19" s="92">
        <f t="shared" si="4"/>
        <v>297.08287086938321</v>
      </c>
      <c r="L19" s="70">
        <f t="shared" si="5"/>
        <v>8.7074989451816216E-5</v>
      </c>
      <c r="M19" s="70">
        <f t="shared" si="6"/>
        <v>962.22910216718265</v>
      </c>
      <c r="N19" s="70">
        <f t="shared" si="7"/>
        <v>912000743034.05579</v>
      </c>
      <c r="O19" s="70">
        <f t="shared" si="8"/>
        <v>919.76121012192925</v>
      </c>
    </row>
    <row r="20" spans="1:15" x14ac:dyDescent="0.4">
      <c r="A20" s="70" t="s">
        <v>453</v>
      </c>
      <c r="B20" s="70" t="s">
        <v>451</v>
      </c>
      <c r="C20" s="70">
        <v>17742</v>
      </c>
      <c r="D20" s="70">
        <v>0.76</v>
      </c>
      <c r="E20" s="70">
        <v>1628.3</v>
      </c>
      <c r="F20" s="70">
        <f t="shared" si="0"/>
        <v>13.483919999999999</v>
      </c>
      <c r="G20" s="70">
        <f t="shared" si="1"/>
        <v>2912772978959.999</v>
      </c>
      <c r="H20" s="70">
        <v>3.7850000000000001</v>
      </c>
      <c r="I20" s="95">
        <f t="shared" si="2"/>
        <v>12149379989.350683</v>
      </c>
      <c r="J20" s="95">
        <f t="shared" si="3"/>
        <v>1543302740000</v>
      </c>
      <c r="K20" s="92">
        <f t="shared" si="4"/>
        <v>127.02728380812468</v>
      </c>
      <c r="L20" s="70">
        <f t="shared" si="5"/>
        <v>3.7231696884161343E-5</v>
      </c>
      <c r="M20" s="70">
        <f t="shared" si="6"/>
        <v>5041.1764705882351</v>
      </c>
      <c r="N20" s="70">
        <f t="shared" si="7"/>
        <v>4778027058823.5303</v>
      </c>
      <c r="O20" s="70">
        <f t="shared" si="8"/>
        <v>393.27332448335818</v>
      </c>
    </row>
    <row r="21" spans="1:15" x14ac:dyDescent="0.4">
      <c r="I21" s="95"/>
      <c r="J21" s="95"/>
      <c r="K21" s="92"/>
    </row>
    <row r="22" spans="1:15" x14ac:dyDescent="0.4">
      <c r="B22" s="70" t="s">
        <v>452</v>
      </c>
      <c r="C22" s="70">
        <f>SUMIF($B$12:$B$20,$B$22,C$12:C$20)</f>
        <v>22665</v>
      </c>
      <c r="D22" s="70">
        <f>SUMPRODUCT(C12:C16,D12:D16)/SUM(C12:C16)</f>
        <v>0.85</v>
      </c>
      <c r="E22" s="70">
        <f>SUMIF($B$12:$B$20,$B$22,E$12:E$20)</f>
        <v>2837.1</v>
      </c>
      <c r="G22" s="70">
        <f>C22*264.2*1000000*0.6214</f>
        <v>3721000990199.9995</v>
      </c>
      <c r="H22" s="70">
        <v>3.7850000000000001</v>
      </c>
      <c r="I22" s="95">
        <f>H22*G22*0.001102</f>
        <v>15520555600.19351</v>
      </c>
      <c r="J22" s="95">
        <f>E22*(0.0009478)*1000000000000</f>
        <v>2689003380000</v>
      </c>
      <c r="K22" s="92">
        <f>J22/I22</f>
        <v>173.25432473348272</v>
      </c>
      <c r="L22" s="70">
        <f>K22*(0.0000002931)</f>
        <v>5.0780842579383785E-5</v>
      </c>
      <c r="M22" s="70">
        <f>E22/0.323</f>
        <v>8783.5913312693501</v>
      </c>
      <c r="N22" s="70">
        <f>M22*(0.0009478)*1000000000000</f>
        <v>8325087863777.0908</v>
      </c>
      <c r="O22" s="70">
        <f>N22/I22</f>
        <v>536.39109824607658</v>
      </c>
    </row>
    <row r="23" spans="1:15" x14ac:dyDescent="0.4">
      <c r="B23" s="70" t="s">
        <v>451</v>
      </c>
      <c r="C23" s="70">
        <f>SUMIF($B$12:$B$20,$B$23,C$12:C$20)</f>
        <v>27179</v>
      </c>
      <c r="D23" s="96">
        <f>SUMPRODUCT(C17:C20,D17:D20)/SUM(C17:C20)</f>
        <v>0.73314882813937232</v>
      </c>
      <c r="E23" s="70">
        <f>SUMIF($B$12:$B$20,$B$23,E$12:E$20)</f>
        <v>2605.1999999999998</v>
      </c>
      <c r="G23" s="70">
        <f>C23*264.2*1000000*0.6214</f>
        <v>4462081884520</v>
      </c>
      <c r="H23" s="70">
        <v>3.7850000000000001</v>
      </c>
      <c r="I23" s="95">
        <f>H23*G23*0.001102</f>
        <v>18611655886.064835</v>
      </c>
      <c r="J23" s="95">
        <f>E23*(0.0009478)*1000000000000</f>
        <v>2469208560000</v>
      </c>
      <c r="K23" s="92">
        <f>J23/I23</f>
        <v>132.67000932726134</v>
      </c>
      <c r="L23" s="70">
        <f>K23*(0.0000002931)</f>
        <v>3.8885579733820301E-5</v>
      </c>
      <c r="M23" s="70">
        <f>E23/0.323</f>
        <v>8065.6346749225995</v>
      </c>
      <c r="N23" s="70">
        <f>M23*(0.0009478)*1000000000000</f>
        <v>7644608544891.6396</v>
      </c>
      <c r="O23" s="70">
        <f>N23/I23</f>
        <v>410.74306293269757</v>
      </c>
    </row>
    <row r="25" spans="1:15" x14ac:dyDescent="0.4">
      <c r="A25" s="70" t="s">
        <v>450</v>
      </c>
      <c r="K25" s="92">
        <f>MIN($K$12:$K$20)</f>
        <v>86.667765607325705</v>
      </c>
    </row>
    <row r="26" spans="1:15" x14ac:dyDescent="0.4">
      <c r="A26" s="70" t="s">
        <v>449</v>
      </c>
      <c r="B26" s="70">
        <v>250</v>
      </c>
      <c r="C26" s="70" t="s">
        <v>381</v>
      </c>
      <c r="D26" s="70" t="s">
        <v>447</v>
      </c>
      <c r="E26" s="94">
        <v>0.32300000000000001</v>
      </c>
      <c r="F26" s="93">
        <f>B26*E26</f>
        <v>80.75</v>
      </c>
      <c r="K26" s="92">
        <f>AVERAGE($K$12:$K$20)</f>
        <v>169.41126862080722</v>
      </c>
    </row>
    <row r="27" spans="1:15" x14ac:dyDescent="0.4">
      <c r="A27" s="70" t="s">
        <v>448</v>
      </c>
      <c r="B27" s="70">
        <v>270</v>
      </c>
      <c r="C27" s="70" t="s">
        <v>381</v>
      </c>
      <c r="D27" s="70" t="s">
        <v>447</v>
      </c>
      <c r="E27" s="94">
        <v>0.3</v>
      </c>
      <c r="F27" s="93">
        <f>B27*E27</f>
        <v>81</v>
      </c>
      <c r="K27" s="92">
        <f>MAX($K$12:$K$20)</f>
        <v>297.08287086938321</v>
      </c>
    </row>
    <row r="28" spans="1:15" x14ac:dyDescent="0.4">
      <c r="K28" s="70">
        <f>SUMPRODUCT(K12:K20,C12:C20)/SUM(C12:C20)</f>
        <v>151.12445737882237</v>
      </c>
    </row>
    <row r="29" spans="1:15" x14ac:dyDescent="0.4">
      <c r="A29" s="70" t="s">
        <v>446</v>
      </c>
      <c r="B29" s="70">
        <f>B26*E26</f>
        <v>80.75</v>
      </c>
      <c r="C29" s="70" t="s">
        <v>445</v>
      </c>
      <c r="E29" s="91"/>
    </row>
  </sheetData>
  <hyperlinks>
    <hyperlink ref="A5" r:id="rId1"/>
  </hyperlink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heetViews>
  <sheetFormatPr defaultRowHeight="14.6" x14ac:dyDescent="0.4"/>
  <cols>
    <col min="1" max="4" width="36.84375" customWidth="1"/>
    <col min="5" max="6" width="36.61328125" customWidth="1"/>
    <col min="7" max="7" width="36.84375" customWidth="1"/>
  </cols>
  <sheetData>
    <row r="1" spans="1:7" x14ac:dyDescent="0.4">
      <c r="A1" s="35" t="s">
        <v>350</v>
      </c>
    </row>
    <row r="3" spans="1:7" x14ac:dyDescent="0.4">
      <c r="A3" t="s">
        <v>351</v>
      </c>
      <c r="B3" t="s">
        <v>352</v>
      </c>
      <c r="C3">
        <v>0</v>
      </c>
    </row>
    <row r="4" spans="1:7" x14ac:dyDescent="0.4">
      <c r="A4" t="s">
        <v>353</v>
      </c>
    </row>
    <row r="5" spans="1:7" x14ac:dyDescent="0.4">
      <c r="A5" t="s">
        <v>354</v>
      </c>
    </row>
    <row r="7" spans="1:7" x14ac:dyDescent="0.4">
      <c r="A7" s="35" t="s">
        <v>355</v>
      </c>
      <c r="B7" t="s">
        <v>356</v>
      </c>
    </row>
    <row r="8" spans="1:7" x14ac:dyDescent="0.4">
      <c r="B8">
        <v>7</v>
      </c>
    </row>
    <row r="10" spans="1:7" x14ac:dyDescent="0.4">
      <c r="A10" t="s">
        <v>357</v>
      </c>
    </row>
    <row r="11" spans="1:7" x14ac:dyDescent="0.4">
      <c r="A11" t="e">
        <f>CB_DATA_!#REF!</f>
        <v>#REF!</v>
      </c>
      <c r="B11" t="e">
        <f>'Results Summary'!#REF!</f>
        <v>#REF!</v>
      </c>
      <c r="C11" t="e">
        <f>'2. Corn Transport'!#REF!</f>
        <v>#REF!</v>
      </c>
      <c r="D11" t="e">
        <f>'4. EtOH Transport'!#REF!</f>
        <v>#REF!</v>
      </c>
      <c r="E11" t="e">
        <f>'3b. Biorefinery (AECOM)'!#REF!</f>
        <v>#REF!</v>
      </c>
      <c r="F11" t="e">
        <f>'Hooker Table 8.1'!#REF!</f>
        <v>#REF!</v>
      </c>
      <c r="G11" t="e">
        <f>'1.Corn cultiv. + other Conseq. '!#REF!</f>
        <v>#REF!</v>
      </c>
    </row>
    <row r="13" spans="1:7" x14ac:dyDescent="0.4">
      <c r="A13" t="s">
        <v>358</v>
      </c>
    </row>
    <row r="14" spans="1:7" x14ac:dyDescent="0.4">
      <c r="A14" t="s">
        <v>362</v>
      </c>
      <c r="B14" t="s">
        <v>365</v>
      </c>
      <c r="C14" t="s">
        <v>367</v>
      </c>
      <c r="D14" t="s">
        <v>368</v>
      </c>
      <c r="E14" t="s">
        <v>731</v>
      </c>
      <c r="F14" t="s">
        <v>496</v>
      </c>
      <c r="G14" t="s">
        <v>644</v>
      </c>
    </row>
    <row r="16" spans="1:7" x14ac:dyDescent="0.4">
      <c r="A16" t="s">
        <v>359</v>
      </c>
    </row>
    <row r="19" spans="1:7" x14ac:dyDescent="0.4">
      <c r="A19" t="s">
        <v>360</v>
      </c>
    </row>
    <row r="20" spans="1:7" x14ac:dyDescent="0.4">
      <c r="A20">
        <v>28</v>
      </c>
      <c r="B20">
        <v>31</v>
      </c>
      <c r="C20">
        <v>31</v>
      </c>
      <c r="D20">
        <v>26</v>
      </c>
      <c r="E20">
        <v>31</v>
      </c>
      <c r="F20">
        <v>31</v>
      </c>
      <c r="G20">
        <v>26</v>
      </c>
    </row>
    <row r="25" spans="1:7" x14ac:dyDescent="0.4">
      <c r="A25" s="35" t="s">
        <v>361</v>
      </c>
    </row>
    <row r="26" spans="1:7" x14ac:dyDescent="0.4">
      <c r="A26" s="65" t="s">
        <v>363</v>
      </c>
      <c r="B26" s="65" t="s">
        <v>366</v>
      </c>
      <c r="C26" s="65" t="s">
        <v>366</v>
      </c>
      <c r="E26" s="65" t="s">
        <v>366</v>
      </c>
      <c r="F26" s="65" t="s">
        <v>366</v>
      </c>
    </row>
    <row r="27" spans="1:7" x14ac:dyDescent="0.4">
      <c r="A27" t="s">
        <v>678</v>
      </c>
      <c r="B27" t="s">
        <v>767</v>
      </c>
      <c r="C27" t="s">
        <v>766</v>
      </c>
      <c r="E27" t="s">
        <v>765</v>
      </c>
      <c r="F27" t="s">
        <v>764</v>
      </c>
    </row>
    <row r="28" spans="1:7" x14ac:dyDescent="0.4">
      <c r="A28" s="65" t="s">
        <v>364</v>
      </c>
      <c r="B28" s="65" t="s">
        <v>364</v>
      </c>
      <c r="C28" s="65" t="s">
        <v>364</v>
      </c>
      <c r="E28" s="65" t="s">
        <v>364</v>
      </c>
      <c r="F28" s="65" t="s">
        <v>364</v>
      </c>
    </row>
    <row r="29" spans="1:7" x14ac:dyDescent="0.4">
      <c r="B29" s="65" t="s">
        <v>363</v>
      </c>
      <c r="C29" s="65" t="s">
        <v>363</v>
      </c>
      <c r="E29" s="65" t="s">
        <v>363</v>
      </c>
      <c r="F29" s="65" t="s">
        <v>363</v>
      </c>
    </row>
    <row r="30" spans="1:7" x14ac:dyDescent="0.4">
      <c r="B30" t="s">
        <v>680</v>
      </c>
      <c r="C30" t="s">
        <v>677</v>
      </c>
      <c r="E30" t="s">
        <v>732</v>
      </c>
      <c r="F30" t="s">
        <v>679</v>
      </c>
    </row>
    <row r="31" spans="1:7" x14ac:dyDescent="0.4">
      <c r="B31" s="65" t="s">
        <v>364</v>
      </c>
      <c r="C31" s="65" t="s">
        <v>364</v>
      </c>
      <c r="E31" s="65" t="s">
        <v>364</v>
      </c>
      <c r="F31" s="65" t="s">
        <v>364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Knobs for CSV</vt:lpstr>
      <vt:lpstr>Results Summary</vt:lpstr>
      <vt:lpstr>1.Corn cultiv. + other Conseq. </vt:lpstr>
      <vt:lpstr>2. Corn Transport</vt:lpstr>
      <vt:lpstr>3a. EPA data on biorefineries</vt:lpstr>
      <vt:lpstr>3b. Biorefinery (AECOM)</vt:lpstr>
      <vt:lpstr>3c. Sequestration</vt:lpstr>
      <vt:lpstr>4. EtOH Transport</vt:lpstr>
      <vt:lpstr>5. End Use</vt:lpstr>
      <vt:lpstr>NETL &amp; GREET Grid mix</vt:lpstr>
      <vt:lpstr>GWP</vt:lpstr>
      <vt:lpstr>Fuel Properties</vt:lpstr>
      <vt:lpstr>Transport</vt:lpstr>
      <vt:lpstr>Waterway Transport</vt:lpstr>
      <vt:lpstr>eia-yield</vt:lpstr>
      <vt:lpstr>Hooker Table 8.1</vt:lpstr>
    </vt:vector>
  </TitlesOfParts>
  <Company>ExxonMobil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Torkamani, Sarah</dc:creator>
  <cp:lastModifiedBy>Wu, Tony</cp:lastModifiedBy>
  <cp:lastPrinted>2018-05-15T14:02:23Z</cp:lastPrinted>
  <dcterms:created xsi:type="dcterms:W3CDTF">2018-04-11T15:18:49Z</dcterms:created>
  <dcterms:modified xsi:type="dcterms:W3CDTF">2021-12-01T18:06:56Z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1813447879</vt:i4>
  </property>
  <property fmtid="{D5CDD505-2E9C-101B-9397-08002B2CF9AE}" pid="3" name="_NewReviewCycle">
    <vt:lpwstr/>
  </property>
  <property fmtid="{D5CDD505-2E9C-101B-9397-08002B2CF9AE}" pid="4" name="_EmailSubject">
    <vt:lpwstr>LCA of corn ethanol- file for MIT</vt:lpwstr>
  </property>
  <property fmtid="{D5CDD505-2E9C-101B-9397-08002B2CF9AE}" pid="5" name="_AuthorEmail">
    <vt:lpwstr>sarah.torkamani@exxonmobil.com</vt:lpwstr>
  </property>
  <property fmtid="{D5CDD505-2E9C-101B-9397-08002B2CF9AE}" pid="6" name="_AuthorEmailDisplayName">
    <vt:lpwstr>Torkamani, Sarah</vt:lpwstr>
  </property>
  <property fmtid="{D5CDD505-2E9C-101B-9397-08002B2CF9AE}" pid="7" name="_ReviewingToolsShownOnce">
    <vt:lpwstr/>
  </property>
</Properties>
</file>