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.xom.com\DFS\CLN\WRKGRPCL02\CSR CTC Emerging Energy Sciences\EES_Section_Members\McGregor, Jon-Marc\"/>
    </mc:Choice>
  </mc:AlternateContent>
  <bookViews>
    <workbookView xWindow="0" yWindow="0" windowWidth="2160" windowHeight="0" firstSheet="1" activeTab="4"/>
  </bookViews>
  <sheets>
    <sheet name="Corn_Ethanol CCS calculations" sheetId="3" r:id="rId1"/>
    <sheet name="Corn LCA" sheetId="5" r:id="rId2"/>
    <sheet name="Corn_Stover LCA" sheetId="4" r:id="rId3"/>
    <sheet name="Corn TEA" sheetId="6" r:id="rId4"/>
    <sheet name="Corn_Stover TEA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E12" i="7"/>
  <c r="D67" i="6"/>
  <c r="AJ9" i="6"/>
  <c r="Y20" i="3" l="1"/>
  <c r="AJ7" i="6" l="1"/>
  <c r="AJ6" i="6"/>
  <c r="U35" i="3"/>
  <c r="V13" i="6" l="1"/>
  <c r="U13" i="4"/>
  <c r="U11" i="4"/>
  <c r="O13" i="4"/>
  <c r="O11" i="4"/>
  <c r="J13" i="4"/>
  <c r="J12" i="4"/>
  <c r="AA84" i="5"/>
  <c r="AA62" i="5"/>
  <c r="AA85" i="5"/>
  <c r="AA61" i="5"/>
  <c r="AA34" i="5"/>
  <c r="AA35" i="5"/>
  <c r="U34" i="5"/>
  <c r="U10" i="5"/>
  <c r="N10" i="5"/>
  <c r="N34" i="5"/>
  <c r="AA83" i="5"/>
  <c r="AA82" i="5"/>
  <c r="AA81" i="5"/>
  <c r="AA60" i="5"/>
  <c r="AA59" i="5"/>
  <c r="AA58" i="5"/>
  <c r="AA33" i="5"/>
  <c r="AA32" i="5"/>
  <c r="AA31" i="5"/>
  <c r="AA10" i="5"/>
  <c r="AA11" i="5"/>
  <c r="AA9" i="5"/>
  <c r="AA8" i="5"/>
  <c r="AA7" i="5"/>
  <c r="U84" i="5"/>
  <c r="U85" i="5"/>
  <c r="U83" i="5"/>
  <c r="U82" i="5"/>
  <c r="U81" i="5"/>
  <c r="U61" i="5"/>
  <c r="U62" i="5"/>
  <c r="U60" i="5"/>
  <c r="U59" i="5"/>
  <c r="U58" i="5"/>
  <c r="U35" i="5"/>
  <c r="U33" i="5"/>
  <c r="U32" i="5"/>
  <c r="U31" i="5"/>
  <c r="U11" i="5"/>
  <c r="U9" i="5"/>
  <c r="U8" i="5"/>
  <c r="U7" i="5"/>
  <c r="N84" i="5"/>
  <c r="N85" i="5"/>
  <c r="N83" i="5"/>
  <c r="N82" i="5"/>
  <c r="N62" i="5"/>
  <c r="N61" i="5"/>
  <c r="N60" i="5"/>
  <c r="N59" i="5"/>
  <c r="N35" i="5"/>
  <c r="N33" i="5"/>
  <c r="N32" i="5"/>
  <c r="N11" i="5"/>
  <c r="N9" i="5"/>
  <c r="N8" i="5"/>
  <c r="V14" i="7"/>
  <c r="P14" i="7"/>
  <c r="AB14" i="7"/>
  <c r="J14" i="7"/>
  <c r="P13" i="6"/>
  <c r="J13" i="6"/>
  <c r="H85" i="5"/>
  <c r="H84" i="5"/>
  <c r="H83" i="5"/>
  <c r="H82" i="5"/>
  <c r="H81" i="5"/>
  <c r="H62" i="5"/>
  <c r="H61" i="5"/>
  <c r="H60" i="5"/>
  <c r="H59" i="5"/>
  <c r="H58" i="5"/>
  <c r="H35" i="5"/>
  <c r="H34" i="5"/>
  <c r="H33" i="5"/>
  <c r="H32" i="5"/>
  <c r="H31" i="5"/>
  <c r="H11" i="5"/>
  <c r="H10" i="5"/>
  <c r="H9" i="5"/>
  <c r="H8" i="5"/>
  <c r="H7" i="5"/>
  <c r="AB13" i="6" l="1"/>
  <c r="U63" i="5"/>
  <c r="AA63" i="5"/>
  <c r="AA86" i="5"/>
  <c r="U36" i="5"/>
  <c r="U12" i="5"/>
  <c r="AA12" i="5"/>
  <c r="N63" i="5"/>
  <c r="N36" i="5"/>
  <c r="N12" i="5"/>
  <c r="AA36" i="5"/>
  <c r="U86" i="5"/>
  <c r="N86" i="5"/>
  <c r="H36" i="5"/>
  <c r="H86" i="5"/>
  <c r="H63" i="5"/>
  <c r="H12" i="5"/>
  <c r="M24" i="3"/>
  <c r="AA11" i="4"/>
  <c r="U20" i="3"/>
  <c r="O20" i="3"/>
  <c r="O12" i="4"/>
  <c r="O10" i="4"/>
  <c r="O9" i="4"/>
  <c r="O8" i="4"/>
  <c r="AA12" i="4"/>
  <c r="AA10" i="4"/>
  <c r="AA9" i="4"/>
  <c r="AA8" i="4"/>
  <c r="U12" i="4"/>
  <c r="U10" i="4"/>
  <c r="U9" i="4"/>
  <c r="U8" i="4"/>
  <c r="J11" i="4"/>
  <c r="J10" i="4"/>
  <c r="J9" i="4"/>
  <c r="J8" i="4"/>
  <c r="AA13" i="4" l="1"/>
  <c r="Y11" i="3"/>
  <c r="Y10" i="3"/>
  <c r="Y12" i="3" s="1"/>
  <c r="Y9" i="3"/>
  <c r="Y8" i="3"/>
  <c r="Y7" i="3"/>
  <c r="Y35" i="3"/>
  <c r="J10" i="3"/>
  <c r="U10" i="3"/>
  <c r="O10" i="3"/>
  <c r="U11" i="3"/>
  <c r="O11" i="3"/>
  <c r="J11" i="3"/>
  <c r="U9" i="3"/>
  <c r="O9" i="3"/>
  <c r="J9" i="3"/>
  <c r="U8" i="3"/>
  <c r="O8" i="3"/>
  <c r="J8" i="3"/>
  <c r="U7" i="3"/>
  <c r="J7" i="3"/>
  <c r="U12" i="3" l="1"/>
  <c r="O12" i="3"/>
  <c r="J12" i="3"/>
</calcChain>
</file>

<file path=xl/sharedStrings.xml><?xml version="1.0" encoding="utf-8"?>
<sst xmlns="http://schemas.openxmlformats.org/spreadsheetml/2006/main" count="1375" uniqueCount="178">
  <si>
    <t xml:space="preserve">Inputs for BECCS Module Analysis </t>
  </si>
  <si>
    <t xml:space="preserve">Ethanol Production </t>
  </si>
  <si>
    <t>GREET</t>
  </si>
  <si>
    <t>End use</t>
  </si>
  <si>
    <t>Stages</t>
  </si>
  <si>
    <t>Gate to User</t>
  </si>
  <si>
    <t>CCS</t>
  </si>
  <si>
    <t xml:space="preserve">Midstream </t>
  </si>
  <si>
    <t xml:space="preserve">Upstream </t>
  </si>
  <si>
    <t>distance travel(miles)</t>
  </si>
  <si>
    <t>Amount of Ethanol(MJ)</t>
  </si>
  <si>
    <t>transportation loss %</t>
  </si>
  <si>
    <t xml:space="preserve">Process </t>
  </si>
  <si>
    <t xml:space="preserve">CornEthanol Production </t>
  </si>
  <si>
    <t xml:space="preserve">Operation </t>
  </si>
  <si>
    <t>Values</t>
  </si>
  <si>
    <t>Mixed Sources</t>
  </si>
  <si>
    <t>Natrual Gas &amp; Power Emissions Model</t>
  </si>
  <si>
    <t>AECOM</t>
  </si>
  <si>
    <t>Scenario 1 : Capture Ferment Vent Emissions Only</t>
  </si>
  <si>
    <t xml:space="preserve">compression + dehydration </t>
  </si>
  <si>
    <t>CO2 Capture Percent from Fermenter(%)</t>
  </si>
  <si>
    <t>Compression Lifecycle CI (kgCo2/kwh)</t>
  </si>
  <si>
    <t>Pipline Miles for  Captured CO2 to Seques. Sites</t>
  </si>
  <si>
    <t>Capture technology</t>
  </si>
  <si>
    <t>Scenario 2 : Capture Both Fermenter Vent and Boiler Stack Emissions</t>
  </si>
  <si>
    <t xml:space="preserve">compresssion + dehydration </t>
  </si>
  <si>
    <t xml:space="preserve">amine absorption </t>
  </si>
  <si>
    <t>Capture technology(fermenter)</t>
  </si>
  <si>
    <t>Capture technology(boilerstack)</t>
  </si>
  <si>
    <t>Pipline Miles for  Captured CO2 to Seques. Sites(mi)</t>
  </si>
  <si>
    <t>CO2 Capture Percent from Boiler Stack(%)</t>
  </si>
  <si>
    <t xml:space="preserve">Corn Transportation </t>
  </si>
  <si>
    <t>Default Mix</t>
  </si>
  <si>
    <t xml:space="preserve">Miles Driven </t>
  </si>
  <si>
    <t>Transportation loss factor(%)</t>
  </si>
  <si>
    <t>Corn(no biogenic carbon accounting)</t>
  </si>
  <si>
    <t>Mixed Source</t>
  </si>
  <si>
    <t>LUC Model</t>
  </si>
  <si>
    <t>FASOM &amp; FAPRI</t>
  </si>
  <si>
    <t>Data/Outputs from BECCS Module</t>
  </si>
  <si>
    <t>End-use</t>
  </si>
  <si>
    <t>GateToEnduse</t>
  </si>
  <si>
    <t xml:space="preserve">Carbon Footprint of NG &amp; power </t>
  </si>
  <si>
    <t>Chemicals at ethanol plant</t>
  </si>
  <si>
    <t xml:space="preserve">Fermenter </t>
  </si>
  <si>
    <t>Overall GHG emissions per stage</t>
  </si>
  <si>
    <t>Breakdown of GHG emission per stage</t>
  </si>
  <si>
    <t>Domestic &amp; internation farm inputs</t>
  </si>
  <si>
    <t>Land use change</t>
  </si>
  <si>
    <t>Other consquential elements</t>
  </si>
  <si>
    <t>aggregate</t>
  </si>
  <si>
    <t>Stage</t>
  </si>
  <si>
    <t>Value</t>
  </si>
  <si>
    <t xml:space="preserve">Substage </t>
  </si>
  <si>
    <t>No CCS</t>
  </si>
  <si>
    <t>Case :</t>
  </si>
  <si>
    <t>CCS(Ferment Only)</t>
  </si>
  <si>
    <t>CCS(Ferment + Boiler)</t>
  </si>
  <si>
    <t xml:space="preserve">Net Process </t>
  </si>
  <si>
    <t>GREET Data</t>
  </si>
  <si>
    <t>Comment 85/55/35</t>
  </si>
  <si>
    <t>CCS(Ferment + Boiler) w/ capture from amine regen</t>
  </si>
  <si>
    <t xml:space="preserve">default mix </t>
  </si>
  <si>
    <t>Fementer Emission(gCo2e)</t>
  </si>
  <si>
    <t>Overall GHG emissions (GCo2e/kWh) - GWP</t>
  </si>
  <si>
    <t xml:space="preserve">Total </t>
  </si>
  <si>
    <t>Total</t>
  </si>
  <si>
    <t>Source</t>
  </si>
  <si>
    <t>Back-End Code</t>
  </si>
  <si>
    <t>pipeline emissions(gCo2e)</t>
  </si>
  <si>
    <t>emissions captured from fermenter(gCo2e)</t>
  </si>
  <si>
    <t>emission due to C&amp;DH(gCo2e)</t>
  </si>
  <si>
    <t xml:space="preserve">emission due to compression </t>
  </si>
  <si>
    <t>emission captured from boilerstack</t>
  </si>
  <si>
    <t>emission due to amine regeneration</t>
  </si>
  <si>
    <t>ferment pipeline emisison</t>
  </si>
  <si>
    <t xml:space="preserve">boiler pipeline emission </t>
  </si>
  <si>
    <t>total</t>
  </si>
  <si>
    <t xml:space="preserve">CO2 capture percent from Amine Regeneration Step </t>
  </si>
  <si>
    <t xml:space="preserve">emission captured from fermenter </t>
  </si>
  <si>
    <t>emission due to C &amp; DH</t>
  </si>
  <si>
    <t>ferment pipeline emission</t>
  </si>
  <si>
    <t>emissions captured from boilerstack</t>
  </si>
  <si>
    <t xml:space="preserve">emissions due to compression </t>
  </si>
  <si>
    <t xml:space="preserve">emissions due to amine regeneration </t>
  </si>
  <si>
    <t>boiler pipeline emissions</t>
  </si>
  <si>
    <t>Truck</t>
  </si>
  <si>
    <t>Farm Management Scenario(Corn only)</t>
  </si>
  <si>
    <t>NRR/CON</t>
  </si>
  <si>
    <t>Farm Management Scenario(Corn &amp; Stover)</t>
  </si>
  <si>
    <t>MRR/CON</t>
  </si>
  <si>
    <t xml:space="preserve">FASOM </t>
  </si>
  <si>
    <t xml:space="preserve">Harvesting Method </t>
  </si>
  <si>
    <t>single pass</t>
  </si>
  <si>
    <t>Boilerstack</t>
  </si>
  <si>
    <t>Chemicals Use</t>
  </si>
  <si>
    <t xml:space="preserve">Electricity </t>
  </si>
  <si>
    <t>Fermenter Vent</t>
  </si>
  <si>
    <t>Other</t>
  </si>
  <si>
    <t xml:space="preserve">Cultivation </t>
  </si>
  <si>
    <t xml:space="preserve">Harvesting </t>
  </si>
  <si>
    <t>CCS(Fermenter Only)</t>
  </si>
  <si>
    <t>CCS(Fermenter + Boiler )</t>
  </si>
  <si>
    <t xml:space="preserve">recapture amine regeneration </t>
  </si>
  <si>
    <t xml:space="preserve">Inputs/Assumptions for BECCS Module Analysis </t>
  </si>
  <si>
    <t>default</t>
  </si>
  <si>
    <t>Overall GHG emissions (GCo2e/MJ LHV) - GWP</t>
  </si>
  <si>
    <t>Avg 88</t>
  </si>
  <si>
    <t>AECOM, GTAP &amp; ICF</t>
  </si>
  <si>
    <t>Avg 88 , GTAP &amp; ICF</t>
  </si>
  <si>
    <t xml:space="preserve">fermenter emisison </t>
  </si>
  <si>
    <t>fermenter emission</t>
  </si>
  <si>
    <t>Yearly Ethanol production Rate (MMgal/yr)</t>
  </si>
  <si>
    <t>Feedstock &amp; Handling Cost($/dry ton)</t>
  </si>
  <si>
    <t>discount rate(0.1~10 %)</t>
  </si>
  <si>
    <t>lifetime</t>
  </si>
  <si>
    <t>CAPEX adjustment factor(1~100%)</t>
  </si>
  <si>
    <t>Fuel Adjustment Factor(1.3 -&gt; 30% increase)</t>
  </si>
  <si>
    <t>Natural Gas &amp; Power Emissions Model</t>
  </si>
  <si>
    <t>AVG 88</t>
  </si>
  <si>
    <t>amine</t>
  </si>
  <si>
    <t>Capture technology(amine regen)</t>
  </si>
  <si>
    <t xml:space="preserve">Co2 capture percent </t>
  </si>
  <si>
    <t>Scenario 3 : Capturefrom Amine Regen</t>
  </si>
  <si>
    <t>Total Cost ($/MJ) - LHV</t>
  </si>
  <si>
    <t xml:space="preserve">Categories </t>
  </si>
  <si>
    <t>Amount($/MJ)</t>
  </si>
  <si>
    <t xml:space="preserve">Capital &amp; Fixed </t>
  </si>
  <si>
    <t>Maintenance</t>
  </si>
  <si>
    <t>Transportation &amp; Storage</t>
  </si>
  <si>
    <t>Variable Operational Cost</t>
  </si>
  <si>
    <t>CCS with Fermenter</t>
  </si>
  <si>
    <t>CCS with Fermenter &amp; Boiler</t>
  </si>
  <si>
    <t>Amine Regen CCS</t>
  </si>
  <si>
    <t>CRF</t>
  </si>
  <si>
    <t>Taxes</t>
  </si>
  <si>
    <t>Inputs for  BECCS TEA Module Analysis (corn- non biogen carbon accounting)</t>
  </si>
  <si>
    <t>avg88</t>
  </si>
  <si>
    <t>AECOM, GTAP &amp;ICF</t>
  </si>
  <si>
    <t>AVG 88, GTAP &amp; ICF</t>
  </si>
  <si>
    <t>AECOM, FASOM</t>
  </si>
  <si>
    <t>AVG 88, FASOM</t>
  </si>
  <si>
    <t>Avg 88, GTAP</t>
  </si>
  <si>
    <t>Overall GHG emissions (GCo2e/MJ) - GWP</t>
  </si>
  <si>
    <t>Base case</t>
  </si>
  <si>
    <t>Min case combo</t>
  </si>
  <si>
    <t>Max Case</t>
  </si>
  <si>
    <t>Min GHG</t>
  </si>
  <si>
    <t>Max GHG</t>
  </si>
  <si>
    <t>Tornado Chart Analysis</t>
  </si>
  <si>
    <t>NO CCS</t>
  </si>
  <si>
    <t xml:space="preserve">LUC Model </t>
  </si>
  <si>
    <t>Process Model</t>
  </si>
  <si>
    <t>FASOM</t>
  </si>
  <si>
    <t xml:space="preserve">Avg 88 </t>
  </si>
  <si>
    <t>Capture % @ Fermenter</t>
  </si>
  <si>
    <t>GTAP</t>
  </si>
  <si>
    <t>Capture % @ Boilerstack</t>
  </si>
  <si>
    <t>Fuel Adjustment Factor</t>
  </si>
  <si>
    <t>Capture % @ Amine</t>
  </si>
  <si>
    <t>$/BTU</t>
  </si>
  <si>
    <t>US average industrial electrictity price</t>
  </si>
  <si>
    <t>US avergage natural gas price</t>
  </si>
  <si>
    <t>$/MJ</t>
  </si>
  <si>
    <t xml:space="preserve">TORNADO Analysis for Case 1 to Case 4 forn Corn ethanol Production. </t>
  </si>
  <si>
    <t>Case 1 : CCS fermenter</t>
  </si>
  <si>
    <t>Case 2: CCS Ferm &amp; Boiler</t>
  </si>
  <si>
    <t>Case 3 : Amine Regen</t>
  </si>
  <si>
    <t>Values for Min and Max GHG  were obtained after running python code, and values are rounded up for simplicity, as it doesn’t alter the story.</t>
  </si>
  <si>
    <t>Backend code</t>
  </si>
  <si>
    <t>Total pipeline emissions(gCo2e)</t>
  </si>
  <si>
    <t>Total pipeline emisisons</t>
  </si>
  <si>
    <t>source</t>
  </si>
  <si>
    <t>jetfuel/ natural_industrial csv file</t>
  </si>
  <si>
    <t>conversion of BTU to MJ</t>
  </si>
  <si>
    <t>nat_gas + elec_cost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</si>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</sst>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11"/>
      <color rgb="FFFF0000"/>
      <name val="EMprint"/>
      <family val="2"/>
    </font>
    <font>
      <sz val="11"/>
      <color rgb="FFFF0000"/>
      <name val="EMprint"/>
      <family val="2"/>
    </font>
    <font>
      <sz val="11"/>
      <name val="EMprint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EMprint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/>
    </xf>
    <xf numFmtId="0" fontId="2" fillId="0" borderId="0" xfId="0" applyFont="1" applyFill="1" applyAlignment="1"/>
    <xf numFmtId="0" fontId="3" fillId="0" borderId="5" xfId="0" applyFont="1" applyBorder="1"/>
    <xf numFmtId="0" fontId="3" fillId="0" borderId="4" xfId="0" applyFont="1" applyBorder="1"/>
    <xf numFmtId="0" fontId="3" fillId="0" borderId="0" xfId="0" applyFont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5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Alignment="1"/>
    <xf numFmtId="0" fontId="1" fillId="0" borderId="0" xfId="0" applyFont="1" applyFill="1"/>
    <xf numFmtId="0" fontId="2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6" fillId="0" borderId="0" xfId="0" applyFont="1" applyBorder="1" applyAlignment="1">
      <alignment horizontal="center"/>
    </xf>
    <xf numFmtId="0" fontId="3" fillId="0" borderId="5" xfId="0" applyFont="1" applyBorder="1" applyAlignment="1"/>
    <xf numFmtId="0" fontId="2" fillId="0" borderId="4" xfId="0" applyFont="1" applyBorder="1" applyAlignment="1"/>
    <xf numFmtId="0" fontId="0" fillId="0" borderId="5" xfId="0" applyFill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5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5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4" borderId="9" xfId="0" applyFont="1" applyFill="1" applyBorder="1" applyAlignment="1">
      <alignment horizontal="center" vertical="top"/>
    </xf>
    <xf numFmtId="0" fontId="7" fillId="5" borderId="9" xfId="0" applyFont="1" applyFill="1" applyBorder="1" applyAlignment="1">
      <alignment horizontal="center" vertical="top"/>
    </xf>
    <xf numFmtId="0" fontId="7" fillId="5" borderId="5" xfId="0" applyFont="1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9" xfId="0" applyFill="1" applyBorder="1" applyAlignment="1">
      <alignment horizontal="center"/>
    </xf>
    <xf numFmtId="3" fontId="0" fillId="0" borderId="9" xfId="0" applyNumberFormat="1" applyBorder="1" applyAlignment="1">
      <alignment horizontal="center" vertical="top"/>
    </xf>
    <xf numFmtId="3" fontId="0" fillId="0" borderId="9" xfId="0" applyNumberForma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0" fillId="0" borderId="0" xfId="0" applyNumberFormat="1" applyFill="1" applyBorder="1" applyAlignment="1">
      <alignment horizontal="center" vertical="top"/>
    </xf>
    <xf numFmtId="0" fontId="0" fillId="0" borderId="0" xfId="0" applyAlignment="1">
      <alignment horizontal="center"/>
    </xf>
    <xf numFmtId="11" fontId="0" fillId="0" borderId="0" xfId="0" applyNumberForma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5" fillId="0" borderId="0" xfId="0" applyFont="1" applyBorder="1"/>
    <xf numFmtId="0" fontId="5" fillId="0" borderId="0" xfId="0" applyFont="1" applyFill="1" applyBorder="1"/>
    <xf numFmtId="1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EMprint" panose="020B0503020204020204" pitchFamily="34" charset="0"/>
                <a:ea typeface="EMprint" panose="020B0503020204020204" pitchFamily="34" charset="0"/>
              </a:rPr>
              <a:t>BECCS</a:t>
            </a:r>
            <a:r>
              <a:rPr lang="en-US" sz="1600" b="1" baseline="0">
                <a:latin typeface="EMprint" panose="020B0503020204020204" pitchFamily="34" charset="0"/>
                <a:ea typeface="EMprint" panose="020B0503020204020204" pitchFamily="34" charset="0"/>
              </a:rPr>
              <a:t> LCA - AECOM Model</a:t>
            </a:r>
            <a:endParaRPr lang="en-US" sz="1600" b="1">
              <a:latin typeface="EMprint" panose="020B0503020204020204" pitchFamily="34" charset="0"/>
              <a:ea typeface="EMprint" panose="020B0503020204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016564881474"/>
          <c:y val="0.1129649256103603"/>
          <c:w val="0.82145772369904868"/>
          <c:h val="0.80667042780238574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'Corn_Ethanol CCS calculations'!$I$11</c:f>
              <c:strCache>
                <c:ptCount val="1"/>
                <c:pt idx="0">
                  <c:v>Upstream 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6</c:v>
              </c:pt>
              <c:pt idx="2">
                <c:v>12</c:v>
              </c:pt>
              <c:pt idx="3">
                <c:v>16</c:v>
              </c:pt>
              <c:pt idx="4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'Corn_Ethanol CCS calculations'!$J$11:$Z$11</c15:sqref>
                  </c15:fullRef>
                </c:ext>
              </c:extLst>
              <c:f>('Corn_Ethanol CCS calculations'!$J$11,'Corn_Ethanol CCS calculations'!$O$11,'Corn_Ethanol CCS calculations'!$U$11,'Corn_Ethanol CCS calculations'!$Y$11:$Z$11)</c:f>
              <c:numCache>
                <c:formatCode>General</c:formatCode>
                <c:ptCount val="5"/>
                <c:pt idx="0">
                  <c:v>42.5</c:v>
                </c:pt>
                <c:pt idx="1">
                  <c:v>42.5</c:v>
                </c:pt>
                <c:pt idx="2">
                  <c:v>42.5</c:v>
                </c:pt>
                <c:pt idx="3">
                  <c:v>42.5</c:v>
                </c:pt>
              </c:numCache>
            </c:numRef>
          </c:val>
        </c:ser>
        <c:ser>
          <c:idx val="3"/>
          <c:order val="1"/>
          <c:tx>
            <c:strRef>
              <c:f>'Corn_Ethanol CCS calculations'!$I$10</c:f>
              <c:strCache>
                <c:ptCount val="1"/>
                <c:pt idx="0">
                  <c:v>Process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6506554047013608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EMprint" panose="020B0503020204020204" pitchFamily="34" charset="0"/>
                        <a:ea typeface="EMprint" panose="020B0503020204020204" pitchFamily="34" charset="0"/>
                      </a:rPr>
                      <a:t>83.6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691935415978327E-3"/>
                  <c:y val="-6.71453045980215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EMprint" panose="020B0503020204020204" pitchFamily="34" charset="0"/>
                        <a:ea typeface="EMprint" panose="020B0503020204020204" pitchFamily="34" charset="0"/>
                      </a:rPr>
                      <a:t>53.3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7383870831955968E-3"/>
                  <c:y val="0.3804900593887882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latin typeface="EMprint" panose="020B0503020204020204" pitchFamily="34" charset="0"/>
                        <a:ea typeface="EMprint" panose="020B0503020204020204" pitchFamily="34" charset="0"/>
                      </a:rPr>
                      <a:t>29.9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8691935415977984E-3"/>
                  <c:y val="0.39168116378145262"/>
                </c:manualLayout>
              </c:layout>
              <c:tx>
                <c:rich>
                  <a:bodyPr/>
                  <a:lstStyle/>
                  <a:p>
                    <a:r>
                      <a:rPr lang="en-US" sz="900" b="1">
                        <a:latin typeface="EMprint" panose="020B0503020204020204" pitchFamily="34" charset="0"/>
                        <a:ea typeface="EMprint" panose="020B0503020204020204" pitchFamily="34" charset="0"/>
                      </a:rPr>
                      <a:t>25.8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1</c:v>
              </c:pt>
              <c:pt idx="1">
                <c:v>6</c:v>
              </c:pt>
              <c:pt idx="2">
                <c:v>12</c:v>
              </c:pt>
              <c:pt idx="3">
                <c:v>16</c:v>
              </c:pt>
              <c:pt idx="4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'Corn_Ethanol CCS calculations'!$J$10:$Z$10</c15:sqref>
                  </c15:fullRef>
                </c:ext>
              </c:extLst>
              <c:f>('Corn_Ethanol CCS calculations'!$J$10,'Corn_Ethanol CCS calculations'!$O$10,'Corn_Ethanol CCS calculations'!$U$10,'Corn_Ethanol CCS calculations'!$Y$10:$Z$10)</c:f>
              <c:numCache>
                <c:formatCode>General</c:formatCode>
                <c:ptCount val="5"/>
                <c:pt idx="0">
                  <c:v>38.5</c:v>
                </c:pt>
                <c:pt idx="1">
                  <c:v>8.1508979394599983</c:v>
                </c:pt>
                <c:pt idx="2">
                  <c:v>-15.232220108903618</c:v>
                </c:pt>
                <c:pt idx="3">
                  <c:v>-19.263163398852782</c:v>
                </c:pt>
              </c:numCache>
            </c:numRef>
          </c:val>
        </c:ser>
        <c:ser>
          <c:idx val="2"/>
          <c:order val="2"/>
          <c:tx>
            <c:strRef>
              <c:f>'Corn_Ethanol CCS calculations'!$I$9</c:f>
              <c:strCache>
                <c:ptCount val="1"/>
                <c:pt idx="0">
                  <c:v>Midstream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6</c:v>
              </c:pt>
              <c:pt idx="2">
                <c:v>12</c:v>
              </c:pt>
              <c:pt idx="3">
                <c:v>16</c:v>
              </c:pt>
              <c:pt idx="4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'Corn_Ethanol CCS calculations'!$J$9:$Z$9</c15:sqref>
                  </c15:fullRef>
                </c:ext>
              </c:extLst>
              <c:f>('Corn_Ethanol CCS calculations'!$J$9,'Corn_Ethanol CCS calculations'!$O$9,'Corn_Ethanol CCS calculations'!$U$9,'Corn_Ethanol CCS calculations'!$Y$9:$Z$9)</c:f>
              <c:numCache>
                <c:formatCode>General</c:formatCode>
                <c:ptCount val="5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</c:numCache>
            </c:numRef>
          </c:val>
        </c:ser>
        <c:ser>
          <c:idx val="1"/>
          <c:order val="3"/>
          <c:tx>
            <c:strRef>
              <c:f>'Corn_Ethanol CCS calculations'!$I$8</c:f>
              <c:strCache>
                <c:ptCount val="1"/>
                <c:pt idx="0">
                  <c:v>GateToEnduse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6</c:v>
              </c:pt>
              <c:pt idx="2">
                <c:v>12</c:v>
              </c:pt>
              <c:pt idx="3">
                <c:v>16</c:v>
              </c:pt>
              <c:pt idx="4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'Corn_Ethanol CCS calculations'!$J$8:$Z$8</c15:sqref>
                  </c15:fullRef>
                </c:ext>
              </c:extLst>
              <c:f>('Corn_Ethanol CCS calculations'!$J$8,'Corn_Ethanol CCS calculations'!$O$8,'Corn_Ethanol CCS calculations'!$U$8,'Corn_Ethanol CCS calculations'!$Y$8:$Z$8)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</c:ser>
        <c:ser>
          <c:idx val="0"/>
          <c:order val="4"/>
          <c:tx>
            <c:strRef>
              <c:f>'Corn_Ethanol CCS calculations'!$I$7</c:f>
              <c:strCache>
                <c:ptCount val="1"/>
                <c:pt idx="0">
                  <c:v>End-use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1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'Corn_Ethanol CCS calculations'!$J$7:$L$7</c15:sqref>
                  </c15:fullRef>
                </c:ext>
              </c:extLst>
              <c:f>'Corn_Ethanol CCS calculations'!$J$7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14021488"/>
        <c:axId val="214016392"/>
      </c:barChart>
      <c:catAx>
        <c:axId val="214021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016392"/>
        <c:crosses val="autoZero"/>
        <c:auto val="1"/>
        <c:lblAlgn val="ctr"/>
        <c:lblOffset val="100"/>
        <c:noMultiLvlLbl val="0"/>
      </c:catAx>
      <c:valAx>
        <c:axId val="2140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sz="1200" b="1">
                    <a:latin typeface="EMprint" panose="020B0503020204020204" pitchFamily="34" charset="0"/>
                    <a:ea typeface="EMprint" panose="020B0503020204020204" pitchFamily="34" charset="0"/>
                  </a:rPr>
                  <a:t>gCo2e/kwh</a:t>
                </a:r>
              </a:p>
            </c:rich>
          </c:tx>
          <c:layout>
            <c:manualLayout>
              <c:xMode val="edge"/>
              <c:yMode val="edge"/>
              <c:x val="2.0561128957575784E-2"/>
              <c:y val="0.3932320264598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214021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23599584008769"/>
          <c:y val="0.86084664325245863"/>
          <c:w val="0.61510626291693693"/>
          <c:h val="6.343116471769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r>
              <a:rPr lang="en-US"/>
              <a:t>BECCS</a:t>
            </a:r>
            <a:r>
              <a:rPr lang="en-US" baseline="0"/>
              <a:t> corn etoh LCA Result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'Corn LCA'!$G$34</c:f>
              <c:strCache>
                <c:ptCount val="1"/>
                <c:pt idx="0">
                  <c:v>Process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14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LCA'!$H$34:$AB$34</c15:sqref>
                  </c15:fullRef>
                </c:ext>
              </c:extLst>
              <c:f>('Corn LCA'!$H$34,'Corn LCA'!$N$34,'Corn LCA'!$U$34,'Corn LCA'!$AA$34)</c:f>
              <c:numCache>
                <c:formatCode>General</c:formatCode>
                <c:ptCount val="4"/>
                <c:pt idx="0">
                  <c:v>28.900000000000002</c:v>
                </c:pt>
                <c:pt idx="1">
                  <c:v>-1.4491419999999984</c:v>
                </c:pt>
                <c:pt idx="2">
                  <c:v>-18.665283999999996</c:v>
                </c:pt>
                <c:pt idx="3">
                  <c:v>-24.852042000000001</c:v>
                </c:pt>
              </c:numCache>
            </c:numRef>
          </c:val>
        </c:ser>
        <c:ser>
          <c:idx val="4"/>
          <c:order val="1"/>
          <c:tx>
            <c:strRef>
              <c:f>'Corn LCA'!$G$35</c:f>
              <c:strCache>
                <c:ptCount val="1"/>
                <c:pt idx="0">
                  <c:v>Upstream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14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LCA'!$H$35:$AB$35</c15:sqref>
                  </c15:fullRef>
                </c:ext>
              </c:extLst>
              <c:f>('Corn LCA'!$H$35,'Corn LCA'!$N$35,'Corn LCA'!$U$35,'Corn LCA'!$AA$35)</c:f>
              <c:numCache>
                <c:formatCode>General</c:formatCode>
                <c:ptCount val="4"/>
                <c:pt idx="0">
                  <c:v>42.1</c:v>
                </c:pt>
                <c:pt idx="1">
                  <c:v>42.1</c:v>
                </c:pt>
                <c:pt idx="2">
                  <c:v>42.1</c:v>
                </c:pt>
                <c:pt idx="3">
                  <c:v>42.1</c:v>
                </c:pt>
              </c:numCache>
            </c:numRef>
          </c:val>
        </c:ser>
        <c:ser>
          <c:idx val="2"/>
          <c:order val="2"/>
          <c:tx>
            <c:strRef>
              <c:f>'Corn LCA'!$G$33</c:f>
              <c:strCache>
                <c:ptCount val="1"/>
                <c:pt idx="0">
                  <c:v>Midstream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14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LCA'!$H$33:$AB$33</c15:sqref>
                  </c15:fullRef>
                </c:ext>
              </c:extLst>
              <c:f>('Corn LCA'!$H$33,'Corn LCA'!$N$33,'Corn LCA'!$U$33,'Corn LCA'!$AA$33)</c:f>
              <c:numCache>
                <c:formatCode>General</c:formatCode>
                <c:ptCount val="4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</c:numCache>
            </c:numRef>
          </c:val>
        </c:ser>
        <c:ser>
          <c:idx val="1"/>
          <c:order val="3"/>
          <c:tx>
            <c:strRef>
              <c:f>'Corn LCA'!$G$32</c:f>
              <c:strCache>
                <c:ptCount val="1"/>
                <c:pt idx="0">
                  <c:v>GateToEnduse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14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LCA'!$H$32:$AB$32</c15:sqref>
                  </c15:fullRef>
                </c:ext>
              </c:extLst>
              <c:f>('Corn LCA'!$H$32,'Corn LCA'!$N$32,'Corn LCA'!$U$32,'Corn LCA'!$AA$32)</c:f>
              <c:numCache>
                <c:formatCode>General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</c:ser>
        <c:ser>
          <c:idx val="0"/>
          <c:order val="4"/>
          <c:tx>
            <c:strRef>
              <c:f>'Corn LCA'!$G$31</c:f>
              <c:strCache>
                <c:ptCount val="1"/>
                <c:pt idx="0">
                  <c:v>End-use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LCA'!$H$31:$J$31</c15:sqref>
                  </c15:fullRef>
                </c:ext>
              </c:extLst>
              <c:f>'Corn LCA'!$H$31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158960"/>
        <c:axId val="629162096"/>
      </c:barChart>
      <c:catAx>
        <c:axId val="629158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9162096"/>
        <c:crosses val="autoZero"/>
        <c:auto val="1"/>
        <c:lblAlgn val="ctr"/>
        <c:lblOffset val="100"/>
        <c:noMultiLvlLbl val="0"/>
      </c:catAx>
      <c:valAx>
        <c:axId val="6291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b="1"/>
                  <a:t>gCo2e/MJ</a:t>
                </a:r>
                <a:r>
                  <a:rPr lang="en-US" b="1" baseline="0"/>
                  <a:t> LHV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6291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r>
              <a:rPr lang="en-US" sz="1600" b="1"/>
              <a:t>BECCS LCA - Global Warming Potential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'Corn_Stover LCA'!$I$12</c:f>
              <c:strCache>
                <c:ptCount val="1"/>
                <c:pt idx="0">
                  <c:v>Upstream 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'Corn_Stover LCA'!$J$12:$AC$12</c15:sqref>
                  </c15:fullRef>
                </c:ext>
              </c:extLst>
              <c:f>('Corn_Stover LCA'!$J$12,'Corn_Stover LCA'!$O$12,'Corn_Stover LCA'!$U$12,'Corn_Stover LCA'!$AA$12)</c:f>
              <c:numCache>
                <c:formatCode>General</c:formatCode>
                <c:ptCount val="4"/>
                <c:pt idx="0">
                  <c:v>-246.1</c:v>
                </c:pt>
                <c:pt idx="1">
                  <c:v>-246.1</c:v>
                </c:pt>
                <c:pt idx="2">
                  <c:v>-246.1</c:v>
                </c:pt>
                <c:pt idx="3">
                  <c:v>-246.1</c:v>
                </c:pt>
              </c:numCache>
            </c:numRef>
          </c:val>
        </c:ser>
        <c:ser>
          <c:idx val="3"/>
          <c:order val="1"/>
          <c:tx>
            <c:strRef>
              <c:f>'Corn_Stover LCA'!$I$11</c:f>
              <c:strCache>
                <c:ptCount val="1"/>
                <c:pt idx="0">
                  <c:v>Process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pt idx="4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'Corn_Stover LCA'!$J$11:$AB$11</c15:sqref>
                  </c15:fullRef>
                </c:ext>
              </c:extLst>
              <c:f>('Corn_Stover LCA'!$J$11,'Corn_Stover LCA'!$O$11,'Corn_Stover LCA'!$U$11,'Corn_Stover LCA'!$AA$11)</c:f>
              <c:numCache>
                <c:formatCode>General</c:formatCode>
                <c:ptCount val="4"/>
                <c:pt idx="0">
                  <c:v>186.1</c:v>
                </c:pt>
                <c:pt idx="1">
                  <c:v>157.68803700000001</c:v>
                </c:pt>
                <c:pt idx="2">
                  <c:v>76.77970599999999</c:v>
                </c:pt>
                <c:pt idx="3">
                  <c:v>50.199072000000001</c:v>
                </c:pt>
              </c:numCache>
            </c:numRef>
          </c:val>
        </c:ser>
        <c:ser>
          <c:idx val="2"/>
          <c:order val="2"/>
          <c:tx>
            <c:strRef>
              <c:f>'Corn_Stover LCA'!$I$10</c:f>
              <c:strCache>
                <c:ptCount val="1"/>
                <c:pt idx="0">
                  <c:v>Midstream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pt idx="4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'Corn_Stover LCA'!$J$10:$AB$10</c15:sqref>
                  </c15:fullRef>
                </c:ext>
              </c:extLst>
              <c:f>('Corn_Stover LCA'!$J$10,'Corn_Stover LCA'!$O$10,'Corn_Stover LCA'!$U$10,'Corn_Stover LCA'!$AA$10)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</c:numCache>
            </c:numRef>
          </c:val>
        </c:ser>
        <c:ser>
          <c:idx val="1"/>
          <c:order val="3"/>
          <c:tx>
            <c:strRef>
              <c:f>'Corn_Stover LCA'!$I$9</c:f>
              <c:strCache>
                <c:ptCount val="1"/>
                <c:pt idx="0">
                  <c:v>GateToEnduse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pt idx="4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'Corn_Stover LCA'!$J$9:$AB$9</c15:sqref>
                  </c15:fullRef>
                </c:ext>
              </c:extLst>
              <c:f>('Corn_Stover LCA'!$J$9,'Corn_Stover LCA'!$O$9,'Corn_Stover LCA'!$U$9,'Corn_Stover LCA'!$AA$9)</c:f>
              <c:numCache>
                <c:formatCode>General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</c:ser>
        <c:ser>
          <c:idx val="0"/>
          <c:order val="4"/>
          <c:tx>
            <c:strRef>
              <c:f>'Corn_Stover LCA'!$I$8</c:f>
              <c:strCache>
                <c:ptCount val="1"/>
                <c:pt idx="0">
                  <c:v>End-use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pt idx="4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'Corn_Stover LCA'!$J$8:$AB$8</c15:sqref>
                  </c15:fullRef>
                </c:ext>
              </c:extLst>
              <c:f>('Corn_Stover LCA'!$J$8,'Corn_Stover LCA'!$O$8,'Corn_Stover LCA'!$U$8,'Corn_Stover LCA'!$AA$8)</c:f>
              <c:numCache>
                <c:formatCode>General</c:formatCode>
                <c:ptCount val="4"/>
                <c:pt idx="0">
                  <c:v>71.7</c:v>
                </c:pt>
                <c:pt idx="1">
                  <c:v>71.7</c:v>
                </c:pt>
                <c:pt idx="2">
                  <c:v>71.7</c:v>
                </c:pt>
                <c:pt idx="3">
                  <c:v>71.7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420891216"/>
        <c:axId val="420889648"/>
      </c:barChart>
      <c:catAx>
        <c:axId val="42089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b="1"/>
                  <a:t>Ethanol_with biogen Pathway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20889648"/>
        <c:crosses val="autoZero"/>
        <c:auto val="1"/>
        <c:lblAlgn val="ctr"/>
        <c:lblOffset val="100"/>
        <c:noMultiLvlLbl val="0"/>
      </c:catAx>
      <c:valAx>
        <c:axId val="42088964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sz="1400" b="0"/>
                  <a:t>gCo2e/MJ LHV</a:t>
                </a:r>
              </a:p>
            </c:rich>
          </c:tx>
          <c:layout>
            <c:manualLayout>
              <c:xMode val="edge"/>
              <c:yMode val="edge"/>
              <c:x val="1.6165113267166683E-2"/>
              <c:y val="0.35635789487934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208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'Corn TEA'!$I$8:$I$12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TEA'!$J$8:$J$12</c:f>
              <c:numCache>
                <c:formatCode>General</c:formatCode>
                <c:ptCount val="5"/>
                <c:pt idx="0">
                  <c:v>3.5326935187309201E-3</c:v>
                </c:pt>
                <c:pt idx="1">
                  <c:v>1.3956714988359799E-4</c:v>
                </c:pt>
                <c:pt idx="2">
                  <c:v>2.0855522208550201E-3</c:v>
                </c:pt>
                <c:pt idx="3">
                  <c:v>2.5598823534622901E-2</c:v>
                </c:pt>
                <c:pt idx="4">
                  <c:v>8.0227868034716907E-3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'Corn TEA'!$I$8:$I$12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TEA'!$K$8:$K$12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'Corn TEA'!$I$8:$I$12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TEA'!$L$8:$L$12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884160"/>
        <c:axId val="420885728"/>
      </c:barChart>
      <c:catAx>
        <c:axId val="4208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5728"/>
        <c:crosses val="autoZero"/>
        <c:auto val="1"/>
        <c:lblAlgn val="ctr"/>
        <c:lblOffset val="100"/>
        <c:noMultiLvlLbl val="0"/>
      </c:catAx>
      <c:valAx>
        <c:axId val="420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EMprint" panose="020B0503020204020204" pitchFamily="34" charset="0"/>
                <a:ea typeface="EMprint" panose="020B0503020204020204" pitchFamily="34" charset="0"/>
              </a:rPr>
              <a:t>no CCS TEA</a:t>
            </a:r>
            <a:r>
              <a:rPr lang="en-US" baseline="0">
                <a:latin typeface="EMprint" panose="020B0503020204020204" pitchFamily="34" charset="0"/>
                <a:ea typeface="EMprint" panose="020B0503020204020204" pitchFamily="34" charset="0"/>
              </a:rPr>
              <a:t> Cost Breakdown </a:t>
            </a:r>
            <a:endParaRPr lang="en-US">
              <a:latin typeface="EMprint" panose="020B0503020204020204" pitchFamily="34" charset="0"/>
              <a:ea typeface="EMprint" panose="020B0503020204020204" pitchFamily="34" charset="0"/>
            </a:endParaRPr>
          </a:p>
        </c:rich>
      </c:tx>
      <c:layout>
        <c:manualLayout>
          <c:xMode val="edge"/>
          <c:yMode val="edge"/>
          <c:x val="0.29635422543519252"/>
          <c:y val="2.7914112452111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'Corn TEA'!$I$9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TEA'!$J$9:$L$9</c15:sqref>
                  </c15:fullRef>
                </c:ext>
              </c:extLst>
              <c:f>'Corn TEA'!$J$9</c:f>
              <c:numCache>
                <c:formatCode>General</c:formatCode>
                <c:ptCount val="1"/>
                <c:pt idx="0">
                  <c:v>1.3956714988359799E-4</c:v>
                </c:pt>
              </c:numCache>
            </c:numRef>
          </c:val>
        </c:ser>
        <c:ser>
          <c:idx val="2"/>
          <c:order val="1"/>
          <c:tx>
            <c:strRef>
              <c:f>'Corn TEA'!$I$10</c:f>
              <c:strCache>
                <c:ptCount val="1"/>
                <c:pt idx="0">
                  <c:v>Transportation &amp; Storage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TEA'!$J$10:$L$10</c15:sqref>
                  </c15:fullRef>
                </c:ext>
              </c:extLst>
              <c:f>'Corn TEA'!$J$10</c:f>
              <c:numCache>
                <c:formatCode>General</c:formatCode>
                <c:ptCount val="1"/>
                <c:pt idx="0">
                  <c:v>2.0855522208550201E-3</c:v>
                </c:pt>
              </c:numCache>
            </c:numRef>
          </c:val>
        </c:ser>
        <c:ser>
          <c:idx val="0"/>
          <c:order val="2"/>
          <c:tx>
            <c:strRef>
              <c:f>'Corn TEA'!$I$8</c:f>
              <c:strCache>
                <c:ptCount val="1"/>
                <c:pt idx="0">
                  <c:v>Capital &amp; Fixed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TEA'!$J$8:$L$8</c15:sqref>
                  </c15:fullRef>
                </c:ext>
              </c:extLst>
              <c:f>'Corn TEA'!$J$8</c:f>
              <c:numCache>
                <c:formatCode>General</c:formatCode>
                <c:ptCount val="1"/>
                <c:pt idx="0">
                  <c:v>3.5326935187309201E-3</c:v>
                </c:pt>
              </c:numCache>
            </c:numRef>
          </c:val>
        </c:ser>
        <c:ser>
          <c:idx val="4"/>
          <c:order val="3"/>
          <c:tx>
            <c:strRef>
              <c:f>'Corn TEA'!$I$12</c:f>
              <c:strCache>
                <c:ptCount val="1"/>
                <c:pt idx="0">
                  <c:v>Taxes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TEA'!$J$12:$L$12</c15:sqref>
                  </c15:fullRef>
                </c:ext>
              </c:extLst>
              <c:f>'Corn TEA'!$J$12</c:f>
              <c:numCache>
                <c:formatCode>General</c:formatCode>
                <c:ptCount val="1"/>
                <c:pt idx="0">
                  <c:v>8.0227868034716907E-3</c:v>
                </c:pt>
              </c:numCache>
            </c:numRef>
          </c:val>
        </c:ser>
        <c:ser>
          <c:idx val="3"/>
          <c:order val="4"/>
          <c:tx>
            <c:strRef>
              <c:f>'Corn TEA'!$I$11</c:f>
              <c:strCache>
                <c:ptCount val="1"/>
                <c:pt idx="0">
                  <c:v>Variable Operational Cost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TEA'!$J$11:$L$11</c15:sqref>
                  </c15:fullRef>
                </c:ext>
              </c:extLst>
              <c:f>'Corn TEA'!$J$11</c:f>
              <c:numCache>
                <c:formatCode>General</c:formatCode>
                <c:ptCount val="1"/>
                <c:pt idx="0">
                  <c:v>2.5598823534622901E-2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420889256"/>
        <c:axId val="420886120"/>
      </c:barChart>
      <c:catAx>
        <c:axId val="4208892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baseline="0">
                    <a:latin typeface="EMprint" panose="020B0503020204020204" pitchFamily="34" charset="0"/>
                    <a:ea typeface="EMprint" panose="020B0503020204020204" pitchFamily="34" charset="0"/>
                  </a:rPr>
                  <a:t> Corn-Etoh Pathway</a:t>
                </a:r>
                <a:endParaRPr lang="en-US">
                  <a:latin typeface="EMprint" panose="020B0503020204020204" pitchFamily="34" charset="0"/>
                  <a:ea typeface="EMprint" panose="020B0503020204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0920740225050641"/>
              <c:y val="0.91518097544908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0886120"/>
        <c:crosses val="autoZero"/>
        <c:auto val="1"/>
        <c:lblAlgn val="ctr"/>
        <c:lblOffset val="100"/>
        <c:noMultiLvlLbl val="0"/>
      </c:catAx>
      <c:valAx>
        <c:axId val="4208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$/MJ</a:t>
                </a:r>
                <a:r>
                  <a:rPr lang="en-US" sz="1200" b="1" baseline="0"/>
                  <a:t> 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2.7606180543630312E-2"/>
              <c:y val="0.4269147935062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2088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'Corn TEA'!$O$8:$O$12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TEA'!$P$8:$P$12</c:f>
              <c:numCache>
                <c:formatCode>General</c:formatCode>
                <c:ptCount val="5"/>
                <c:pt idx="0">
                  <c:v>4.6651309424233798E-3</c:v>
                </c:pt>
                <c:pt idx="1">
                  <c:v>1.3956714988359799E-4</c:v>
                </c:pt>
                <c:pt idx="2">
                  <c:v>2.3849462681859602E-3</c:v>
                </c:pt>
                <c:pt idx="3" formatCode="0.00E+00">
                  <c:v>2.5796328013988599E-2</c:v>
                </c:pt>
                <c:pt idx="4" formatCode="0.00E+00">
                  <c:v>8.7067424221393495E-3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'Corn TEA'!$O$8:$O$12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TEA'!$Q$8:$Q$12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'Corn TEA'!$O$8:$O$12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TEA'!$R$8:$R$12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016000"/>
        <c:axId val="420604120"/>
      </c:barChart>
      <c:catAx>
        <c:axId val="2140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4120"/>
        <c:crosses val="autoZero"/>
        <c:auto val="1"/>
        <c:lblAlgn val="ctr"/>
        <c:lblOffset val="100"/>
        <c:noMultiLvlLbl val="0"/>
      </c:catAx>
      <c:valAx>
        <c:axId val="4206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r>
              <a:rPr lang="en-US" sz="1400"/>
              <a:t>Case 1: TEA</a:t>
            </a:r>
            <a:r>
              <a:rPr lang="en-US" sz="1400" baseline="0"/>
              <a:t> Cost Breakdown</a:t>
            </a:r>
            <a:endParaRPr lang="en-US" sz="1400"/>
          </a:p>
        </c:rich>
      </c:tx>
      <c:layout>
        <c:manualLayout>
          <c:xMode val="edge"/>
          <c:yMode val="edge"/>
          <c:x val="0.23723313783694983"/>
          <c:y val="2.66127594908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'Corn TEA'!$O$9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TEA'!$P$9:$R$9</c15:sqref>
                  </c15:fullRef>
                </c:ext>
              </c:extLst>
              <c:f>'Corn TEA'!$P$9</c:f>
              <c:numCache>
                <c:formatCode>General</c:formatCode>
                <c:ptCount val="1"/>
                <c:pt idx="0">
                  <c:v>1.3956714988359799E-4</c:v>
                </c:pt>
              </c:numCache>
            </c:numRef>
          </c:val>
        </c:ser>
        <c:ser>
          <c:idx val="2"/>
          <c:order val="1"/>
          <c:tx>
            <c:strRef>
              <c:f>'Corn TEA'!$O$10</c:f>
              <c:strCache>
                <c:ptCount val="1"/>
                <c:pt idx="0">
                  <c:v>Transportation &amp; Storage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TEA'!$P$10:$R$10</c15:sqref>
                  </c15:fullRef>
                </c:ext>
              </c:extLst>
              <c:f>'Corn TEA'!$P$10</c:f>
              <c:numCache>
                <c:formatCode>General</c:formatCode>
                <c:ptCount val="1"/>
                <c:pt idx="0">
                  <c:v>2.3849462681859602E-3</c:v>
                </c:pt>
              </c:numCache>
            </c:numRef>
          </c:val>
        </c:ser>
        <c:ser>
          <c:idx val="0"/>
          <c:order val="2"/>
          <c:tx>
            <c:strRef>
              <c:f>'Corn TEA'!$O$8</c:f>
              <c:strCache>
                <c:ptCount val="1"/>
                <c:pt idx="0">
                  <c:v>Capital &amp; Fixed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TEA'!$P$8:$R$8</c15:sqref>
                  </c15:fullRef>
                </c:ext>
              </c:extLst>
              <c:f>'Corn TEA'!$P$8</c:f>
              <c:numCache>
                <c:formatCode>General</c:formatCode>
                <c:ptCount val="1"/>
                <c:pt idx="0">
                  <c:v>4.6651309424233798E-3</c:v>
                </c:pt>
              </c:numCache>
            </c:numRef>
          </c:val>
        </c:ser>
        <c:ser>
          <c:idx val="4"/>
          <c:order val="3"/>
          <c:tx>
            <c:strRef>
              <c:f>'Corn TEA'!$O$12</c:f>
              <c:strCache>
                <c:ptCount val="1"/>
                <c:pt idx="0">
                  <c:v>Taxes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TEA'!$P$12:$R$12</c15:sqref>
                  </c15:fullRef>
                </c:ext>
              </c:extLst>
              <c:f>'Corn TEA'!$P$12</c:f>
              <c:numCache>
                <c:formatCode>General</c:formatCode>
                <c:ptCount val="1"/>
                <c:pt idx="0" formatCode="0.00E+00">
                  <c:v>8.7067424221393495E-3</c:v>
                </c:pt>
              </c:numCache>
            </c:numRef>
          </c:val>
        </c:ser>
        <c:ser>
          <c:idx val="3"/>
          <c:order val="4"/>
          <c:tx>
            <c:strRef>
              <c:f>'Corn TEA'!$O$11</c:f>
              <c:strCache>
                <c:ptCount val="1"/>
                <c:pt idx="0">
                  <c:v>Variable Operational Cost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123415800779067E-3"/>
                  <c:y val="-0.25018057653161729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0.04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TEA'!$P$11:$R$11</c15:sqref>
                  </c15:fullRef>
                </c:ext>
              </c:extLst>
              <c:f>'Corn TEA'!$P$11</c:f>
              <c:numCache>
                <c:formatCode>General</c:formatCode>
                <c:ptCount val="1"/>
                <c:pt idx="0" formatCode="0.00E+00">
                  <c:v>2.5796328013988599E-2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604904"/>
        <c:axId val="420599808"/>
      </c:barChart>
      <c:catAx>
        <c:axId val="4206049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Corn-Etoh</a:t>
                </a:r>
                <a:r>
                  <a:rPr lang="en-US" baseline="0"/>
                  <a:t> Pathway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703522918195078"/>
              <c:y val="0.90565723410140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20599808"/>
        <c:crosses val="autoZero"/>
        <c:auto val="1"/>
        <c:lblAlgn val="ctr"/>
        <c:lblOffset val="100"/>
        <c:noMultiLvlLbl val="0"/>
      </c:catAx>
      <c:valAx>
        <c:axId val="420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b="1"/>
                  <a:t>$/MJ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2060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'Corn TEA'!$U$8:$U$12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TEA'!$V$8:$V$12</c:f>
              <c:numCache>
                <c:formatCode>General</c:formatCode>
                <c:ptCount val="5"/>
                <c:pt idx="0">
                  <c:v>8.3450233797361696E-3</c:v>
                </c:pt>
                <c:pt idx="1">
                  <c:v>1.3956714988359799E-4</c:v>
                </c:pt>
                <c:pt idx="2">
                  <c:v>2.5979830965047702E-3</c:v>
                </c:pt>
                <c:pt idx="3" formatCode="0.00E+00">
                  <c:v>2.6263990009678599E-2</c:v>
                </c:pt>
                <c:pt idx="4" formatCode="0.00E+00">
                  <c:v>1.0688388076298501E-2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'Corn TEA'!$U$8:$U$12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TEA'!$W$8:$W$12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'Corn TEA'!$U$8:$U$12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TEA'!$X$8:$X$12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0601768"/>
        <c:axId val="420598632"/>
      </c:barChart>
      <c:catAx>
        <c:axId val="42060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98632"/>
        <c:crosses val="autoZero"/>
        <c:auto val="1"/>
        <c:lblAlgn val="ctr"/>
        <c:lblOffset val="100"/>
        <c:noMultiLvlLbl val="0"/>
      </c:catAx>
      <c:valAx>
        <c:axId val="4205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r>
              <a:rPr lang="en-US"/>
              <a:t>Case 2 : TEA</a:t>
            </a:r>
            <a:r>
              <a:rPr lang="en-US" baseline="0"/>
              <a:t> Cost Breakdown</a:t>
            </a:r>
            <a:endParaRPr lang="en-US"/>
          </a:p>
        </c:rich>
      </c:tx>
      <c:layout>
        <c:manualLayout>
          <c:xMode val="edge"/>
          <c:yMode val="edge"/>
          <c:x val="0.25390989355909294"/>
          <c:y val="2.2641516161496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'Corn TEA'!$U$9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TEA'!$V$9:$X$9</c15:sqref>
                  </c15:fullRef>
                </c:ext>
              </c:extLst>
              <c:f>'Corn TEA'!$V$9</c:f>
              <c:numCache>
                <c:formatCode>General</c:formatCode>
                <c:ptCount val="1"/>
                <c:pt idx="0">
                  <c:v>1.3956714988359799E-4</c:v>
                </c:pt>
              </c:numCache>
            </c:numRef>
          </c:val>
        </c:ser>
        <c:ser>
          <c:idx val="2"/>
          <c:order val="1"/>
          <c:tx>
            <c:strRef>
              <c:f>'Corn TEA'!$U$10</c:f>
              <c:strCache>
                <c:ptCount val="1"/>
                <c:pt idx="0">
                  <c:v>Transportation &amp; Storage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TEA'!$V$10:$X$10</c15:sqref>
                  </c15:fullRef>
                </c:ext>
              </c:extLst>
              <c:f>'Corn TEA'!$V$10</c:f>
              <c:numCache>
                <c:formatCode>General</c:formatCode>
                <c:ptCount val="1"/>
                <c:pt idx="0">
                  <c:v>2.5979830965047702E-3</c:v>
                </c:pt>
              </c:numCache>
            </c:numRef>
          </c:val>
        </c:ser>
        <c:ser>
          <c:idx val="0"/>
          <c:order val="2"/>
          <c:tx>
            <c:strRef>
              <c:f>'Corn TEA'!$U$8</c:f>
              <c:strCache>
                <c:ptCount val="1"/>
                <c:pt idx="0">
                  <c:v>Capital &amp; Fixed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TEA'!$V$8:$X$8</c15:sqref>
                  </c15:fullRef>
                </c:ext>
              </c:extLst>
              <c:f>'Corn TEA'!$V$8</c:f>
              <c:numCache>
                <c:formatCode>General</c:formatCode>
                <c:ptCount val="1"/>
                <c:pt idx="0">
                  <c:v>8.3450233797361696E-3</c:v>
                </c:pt>
              </c:numCache>
            </c:numRef>
          </c:val>
        </c:ser>
        <c:ser>
          <c:idx val="4"/>
          <c:order val="3"/>
          <c:tx>
            <c:strRef>
              <c:f>'Corn TEA'!$U$12</c:f>
              <c:strCache>
                <c:ptCount val="1"/>
                <c:pt idx="0">
                  <c:v>Taxes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TEA'!$V$12:$X$12</c15:sqref>
                  </c15:fullRef>
                </c:ext>
              </c:extLst>
              <c:f>'Corn TEA'!$V$12</c:f>
              <c:numCache>
                <c:formatCode>General</c:formatCode>
                <c:ptCount val="1"/>
                <c:pt idx="0" formatCode="0.00E+00">
                  <c:v>1.0688388076298501E-2</c:v>
                </c:pt>
              </c:numCache>
            </c:numRef>
          </c:val>
        </c:ser>
        <c:ser>
          <c:idx val="3"/>
          <c:order val="4"/>
          <c:tx>
            <c:strRef>
              <c:f>'Corn TEA'!$U$11</c:f>
              <c:strCache>
                <c:ptCount val="1"/>
                <c:pt idx="0">
                  <c:v>Variable Operational Cost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4716985504972668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0.07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1.00E+00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TEA'!$V$11:$X$11</c15:sqref>
                  </c15:fullRef>
                </c:ext>
              </c:extLst>
              <c:f>'Corn TEA'!$V$11</c:f>
              <c:numCache>
                <c:formatCode>General</c:formatCode>
                <c:ptCount val="1"/>
                <c:pt idx="0" formatCode="0.00E+00">
                  <c:v>2.6263990009678599E-2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599416"/>
        <c:axId val="420603728"/>
      </c:barChart>
      <c:catAx>
        <c:axId val="4205994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Corn-Etoh</a:t>
                </a:r>
                <a:r>
                  <a:rPr lang="en-US" baseline="0"/>
                  <a:t> Pathway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6559154037095867"/>
              <c:y val="0.9191503104043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20603728"/>
        <c:crosses val="autoZero"/>
        <c:auto val="1"/>
        <c:lblAlgn val="ctr"/>
        <c:lblOffset val="100"/>
        <c:noMultiLvlLbl val="0"/>
      </c:catAx>
      <c:valAx>
        <c:axId val="4206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b="1"/>
                  <a:t>$/MJ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2059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'Corn TEA'!$AA$8:$AA$12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TEA'!$AB$8:$AB$12</c:f>
              <c:numCache>
                <c:formatCode>General</c:formatCode>
                <c:ptCount val="5"/>
                <c:pt idx="0">
                  <c:v>8.3450233797361696E-3</c:v>
                </c:pt>
                <c:pt idx="1">
                  <c:v>1.3956714988359799E-4</c:v>
                </c:pt>
                <c:pt idx="2">
                  <c:v>2.6280439348713202E-3</c:v>
                </c:pt>
                <c:pt idx="3" formatCode="0.00E+00">
                  <c:v>2.6329980063011401E-2</c:v>
                </c:pt>
                <c:pt idx="4" formatCode="0.00E+00">
                  <c:v>1.07255182072619E-2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'Corn TEA'!$AA$8:$AA$12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TEA'!$AC$8:$AC$12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'Corn TEA'!$AA$8:$AA$12</c:f>
              <c:strCache>
                <c:ptCount val="5"/>
                <c:pt idx="0">
                  <c:v>Capital &amp; Fixed </c:v>
                </c:pt>
                <c:pt idx="1">
                  <c:v>Maintenance</c:v>
                </c:pt>
                <c:pt idx="2">
                  <c:v>Transportation &amp; Storage</c:v>
                </c:pt>
                <c:pt idx="3">
                  <c:v>Variable Operational Cost</c:v>
                </c:pt>
                <c:pt idx="4">
                  <c:v>Taxes</c:v>
                </c:pt>
              </c:strCache>
            </c:strRef>
          </c:cat>
          <c:val>
            <c:numRef>
              <c:f>'Corn TEA'!$AD$8:$AD$12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0602160"/>
        <c:axId val="420605296"/>
      </c:barChart>
      <c:catAx>
        <c:axId val="4206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5296"/>
        <c:crosses val="autoZero"/>
        <c:auto val="1"/>
        <c:lblAlgn val="ctr"/>
        <c:lblOffset val="100"/>
        <c:noMultiLvlLbl val="0"/>
      </c:catAx>
      <c:valAx>
        <c:axId val="4206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r>
              <a:rPr lang="en-US"/>
              <a:t>Case 3:</a:t>
            </a:r>
            <a:r>
              <a:rPr lang="en-US" baseline="0"/>
              <a:t> </a:t>
            </a:r>
            <a:r>
              <a:rPr lang="en-US"/>
              <a:t>TEA</a:t>
            </a:r>
            <a:r>
              <a:rPr lang="en-US" baseline="0"/>
              <a:t> Cost Breakdown</a:t>
            </a:r>
            <a:endParaRPr lang="en-US"/>
          </a:p>
        </c:rich>
      </c:tx>
      <c:layout>
        <c:manualLayout>
          <c:xMode val="edge"/>
          <c:yMode val="edge"/>
          <c:x val="0.2468193350831146"/>
          <c:y val="2.4161068718264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'Corn TEA'!$AA$9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TEA'!$AB$9:$AD$9</c15:sqref>
                  </c15:fullRef>
                </c:ext>
              </c:extLst>
              <c:f>'Corn TEA'!$AB$9</c:f>
              <c:numCache>
                <c:formatCode>General</c:formatCode>
                <c:ptCount val="1"/>
                <c:pt idx="0">
                  <c:v>1.3956714988359799E-4</c:v>
                </c:pt>
              </c:numCache>
            </c:numRef>
          </c:val>
        </c:ser>
        <c:ser>
          <c:idx val="2"/>
          <c:order val="1"/>
          <c:tx>
            <c:strRef>
              <c:f>'Corn TEA'!$AA$10</c:f>
              <c:strCache>
                <c:ptCount val="1"/>
                <c:pt idx="0">
                  <c:v>Transportation &amp; Storage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TEA'!$AB$10:$AD$10</c15:sqref>
                  </c15:fullRef>
                </c:ext>
              </c:extLst>
              <c:f>'Corn TEA'!$AB$10</c:f>
              <c:numCache>
                <c:formatCode>General</c:formatCode>
                <c:ptCount val="1"/>
                <c:pt idx="0">
                  <c:v>2.6280439348713202E-3</c:v>
                </c:pt>
              </c:numCache>
            </c:numRef>
          </c:val>
        </c:ser>
        <c:ser>
          <c:idx val="0"/>
          <c:order val="2"/>
          <c:tx>
            <c:strRef>
              <c:f>'Corn TEA'!$AA$8</c:f>
              <c:strCache>
                <c:ptCount val="1"/>
                <c:pt idx="0">
                  <c:v>Capital &amp; Fixed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TEA'!$AB$8:$AD$8</c15:sqref>
                  </c15:fullRef>
                </c:ext>
              </c:extLst>
              <c:f>'Corn TEA'!$AB$8</c:f>
              <c:numCache>
                <c:formatCode>General</c:formatCode>
                <c:ptCount val="1"/>
                <c:pt idx="0">
                  <c:v>8.3450233797361696E-3</c:v>
                </c:pt>
              </c:numCache>
            </c:numRef>
          </c:val>
        </c:ser>
        <c:ser>
          <c:idx val="4"/>
          <c:order val="3"/>
          <c:tx>
            <c:strRef>
              <c:f>'Corn TEA'!$AA$12</c:f>
              <c:strCache>
                <c:ptCount val="1"/>
                <c:pt idx="0">
                  <c:v>Taxes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1.00E+00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TEA'!$AB$12:$AD$12</c15:sqref>
                  </c15:fullRef>
                </c:ext>
              </c:extLst>
              <c:f>'Corn TEA'!$AB$12</c:f>
              <c:numCache>
                <c:formatCode>General</c:formatCode>
                <c:ptCount val="1"/>
                <c:pt idx="0" formatCode="0.00E+00">
                  <c:v>1.07255182072619E-2</c:v>
                </c:pt>
              </c:numCache>
            </c:numRef>
          </c:val>
        </c:ser>
        <c:ser>
          <c:idx val="3"/>
          <c:order val="4"/>
          <c:tx>
            <c:strRef>
              <c:f>'Corn TEA'!$AA$11</c:f>
              <c:strCache>
                <c:ptCount val="1"/>
                <c:pt idx="0">
                  <c:v>Variable Operational Cost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267E-3"/>
                  <c:y val="-0.1530201018823438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0.075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1.00E+00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TEA'!$AB$11:$AD$11</c15:sqref>
                  </c15:fullRef>
                </c:ext>
              </c:extLst>
              <c:f>'Corn TEA'!$AB$11</c:f>
              <c:numCache>
                <c:formatCode>General</c:formatCode>
                <c:ptCount val="1"/>
                <c:pt idx="0" formatCode="0.00E+00">
                  <c:v>2.6329980063011401E-2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598240"/>
        <c:axId val="420599024"/>
      </c:barChart>
      <c:catAx>
        <c:axId val="420598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Corn</a:t>
                </a:r>
                <a:r>
                  <a:rPr lang="en-US" baseline="0"/>
                  <a:t> etoh Pathway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20599024"/>
        <c:crosses val="autoZero"/>
        <c:auto val="1"/>
        <c:lblAlgn val="ctr"/>
        <c:lblOffset val="100"/>
        <c:noMultiLvlLbl val="0"/>
      </c:catAx>
      <c:valAx>
        <c:axId val="4205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b="1"/>
                  <a:t>$/MJ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205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CCS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 GHG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'Corn LCA'!$H$137:$H$138</c:f>
              <c:strCache>
                <c:ptCount val="2"/>
                <c:pt idx="0">
                  <c:v>LUC Model </c:v>
                </c:pt>
                <c:pt idx="1">
                  <c:v>Process Model</c:v>
                </c:pt>
              </c:strCache>
            </c:strRef>
          </c:cat>
          <c:val>
            <c:numRef>
              <c:f>'Corn LCA'!$L$137:$L$138</c:f>
              <c:numCache>
                <c:formatCode>General</c:formatCode>
                <c:ptCount val="2"/>
                <c:pt idx="0">
                  <c:v>48</c:v>
                </c:pt>
                <c:pt idx="1">
                  <c:v>73.599999999999994</c:v>
                </c:pt>
              </c:numCache>
            </c:numRef>
          </c:val>
        </c:ser>
        <c:ser>
          <c:idx val="1"/>
          <c:order val="1"/>
          <c:tx>
            <c:v>Max GHG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'Corn LCA'!$H$137:$H$138</c:f>
              <c:strCache>
                <c:ptCount val="2"/>
                <c:pt idx="0">
                  <c:v>LUC Model </c:v>
                </c:pt>
                <c:pt idx="1">
                  <c:v>Process Model</c:v>
                </c:pt>
              </c:strCache>
            </c:strRef>
          </c:cat>
          <c:val>
            <c:numRef>
              <c:f>'Corn LCA'!$M$137:$M$138</c:f>
              <c:numCache>
                <c:formatCode>General</c:formatCode>
                <c:ptCount val="2"/>
                <c:pt idx="0">
                  <c:v>73.599999999999994</c:v>
                </c:pt>
                <c:pt idx="1">
                  <c:v>83.2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14022664"/>
        <c:axId val="214017568"/>
      </c:barChart>
      <c:catAx>
        <c:axId val="21402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7568"/>
        <c:crossesAt val="73.599999999999994"/>
        <c:auto val="1"/>
        <c:lblAlgn val="ctr"/>
        <c:lblOffset val="100"/>
        <c:noMultiLvlLbl val="0"/>
      </c:catAx>
      <c:valAx>
        <c:axId val="214017568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'Corn TEA'!$I$9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TEA'!$J$9:$L$9</c15:sqref>
                  </c15:fullRef>
                </c:ext>
              </c:extLst>
              <c:f>'Corn TEA'!$J$9</c:f>
              <c:numCache>
                <c:formatCode>General</c:formatCode>
                <c:ptCount val="1"/>
                <c:pt idx="0">
                  <c:v>1.3956714988359799E-4</c:v>
                </c:pt>
              </c:numCache>
            </c:numRef>
          </c:val>
        </c:ser>
        <c:ser>
          <c:idx val="0"/>
          <c:order val="1"/>
          <c:tx>
            <c:strRef>
              <c:f>'Corn TEA'!$I$8</c:f>
              <c:strCache>
                <c:ptCount val="1"/>
                <c:pt idx="0">
                  <c:v>Capital &amp; Fixed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13</c:v>
              </c:pt>
              <c:pt idx="3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TEA'!$J$8:$AC$8</c15:sqref>
                  </c15:fullRef>
                </c:ext>
              </c:extLst>
              <c:f>('Corn TEA'!$J$8,'Corn TEA'!$P$8,'Corn TEA'!$V$8,'Corn TEA'!$AB$8)</c:f>
              <c:numCache>
                <c:formatCode>General</c:formatCode>
                <c:ptCount val="4"/>
                <c:pt idx="0">
                  <c:v>3.5326935187309201E-3</c:v>
                </c:pt>
                <c:pt idx="1">
                  <c:v>4.6651309424233798E-3</c:v>
                </c:pt>
                <c:pt idx="2">
                  <c:v>8.3450233797361696E-3</c:v>
                </c:pt>
                <c:pt idx="3">
                  <c:v>8.3450233797361696E-3</c:v>
                </c:pt>
              </c:numCache>
            </c:numRef>
          </c:val>
        </c:ser>
        <c:ser>
          <c:idx val="2"/>
          <c:order val="2"/>
          <c:tx>
            <c:strRef>
              <c:f>'Corn TEA'!$I$10</c:f>
              <c:strCache>
                <c:ptCount val="1"/>
                <c:pt idx="0">
                  <c:v>Transportation &amp; Storage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13</c:v>
              </c:pt>
              <c:pt idx="3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TEA'!$J$10:$AC$10</c15:sqref>
                  </c15:fullRef>
                </c:ext>
              </c:extLst>
              <c:f>('Corn TEA'!$J$10,'Corn TEA'!$P$10,'Corn TEA'!$V$10,'Corn TEA'!$AB$10)</c:f>
              <c:numCache>
                <c:formatCode>General</c:formatCode>
                <c:ptCount val="4"/>
                <c:pt idx="0">
                  <c:v>2.0855522208550201E-3</c:v>
                </c:pt>
                <c:pt idx="1">
                  <c:v>2.3849462681859602E-3</c:v>
                </c:pt>
                <c:pt idx="2">
                  <c:v>2.5979830965047702E-3</c:v>
                </c:pt>
                <c:pt idx="3">
                  <c:v>2.6280439348713202E-3</c:v>
                </c:pt>
              </c:numCache>
            </c:numRef>
          </c:val>
        </c:ser>
        <c:ser>
          <c:idx val="4"/>
          <c:order val="3"/>
          <c:tx>
            <c:strRef>
              <c:f>'Corn TEA'!$I$12</c:f>
              <c:strCache>
                <c:ptCount val="1"/>
                <c:pt idx="0">
                  <c:v>Taxes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13</c:v>
              </c:pt>
              <c:pt idx="3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TEA'!$J$12:$AC$12</c15:sqref>
                  </c15:fullRef>
                </c:ext>
              </c:extLst>
              <c:f>('Corn TEA'!$J$12,'Corn TEA'!$P$12,'Corn TEA'!$V$12,'Corn TEA'!$AB$12)</c:f>
              <c:numCache>
                <c:formatCode>General</c:formatCode>
                <c:ptCount val="4"/>
                <c:pt idx="0">
                  <c:v>8.0227868034716907E-3</c:v>
                </c:pt>
                <c:pt idx="1" formatCode="0.00E+00">
                  <c:v>8.7067424221393495E-3</c:v>
                </c:pt>
                <c:pt idx="2" formatCode="0.00E+00">
                  <c:v>1.0688388076298501E-2</c:v>
                </c:pt>
                <c:pt idx="3" formatCode="0.00E+00">
                  <c:v>1.07255182072619E-2</c:v>
                </c:pt>
              </c:numCache>
            </c:numRef>
          </c:val>
        </c:ser>
        <c:ser>
          <c:idx val="3"/>
          <c:order val="4"/>
          <c:tx>
            <c:strRef>
              <c:f>'Corn TEA'!$I$11</c:f>
              <c:strCache>
                <c:ptCount val="1"/>
                <c:pt idx="0">
                  <c:v>Variable Operational Cost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13</c:v>
              </c:pt>
              <c:pt idx="3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TEA'!$J$11:$AC$11</c15:sqref>
                  </c15:fullRef>
                </c:ext>
              </c:extLst>
              <c:f>('Corn TEA'!$J$11,'Corn TEA'!$P$11,'Corn TEA'!$V$11,'Corn TEA'!$AB$11)</c:f>
              <c:numCache>
                <c:formatCode>General</c:formatCode>
                <c:ptCount val="4"/>
                <c:pt idx="0">
                  <c:v>2.5598823534622901E-2</c:v>
                </c:pt>
                <c:pt idx="1" formatCode="0.00E+00">
                  <c:v>2.5796328013988599E-2</c:v>
                </c:pt>
                <c:pt idx="2" formatCode="0.00E+00">
                  <c:v>2.6263990009678599E-2</c:v>
                </c:pt>
                <c:pt idx="3" formatCode="0.00E+00">
                  <c:v>2.6329980063011401E-2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600592"/>
        <c:axId val="420602552"/>
      </c:barChart>
      <c:catAx>
        <c:axId val="420600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0602552"/>
        <c:crosses val="autoZero"/>
        <c:auto val="1"/>
        <c:lblAlgn val="ctr"/>
        <c:lblOffset val="100"/>
        <c:noMultiLvlLbl val="0"/>
      </c:catAx>
      <c:valAx>
        <c:axId val="42060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sz="1600" b="1"/>
                  <a:t>$/MJ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206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r>
              <a:rPr lang="en-US" sz="1800" b="1"/>
              <a:t>TEA</a:t>
            </a:r>
            <a:r>
              <a:rPr lang="en-US" sz="1800" b="1" baseline="0"/>
              <a:t> Cost Breakdown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'Corn_Stover TEA'!$I$10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'Corn_Stover TEA'!$J$10:$L$10</c15:sqref>
                  </c15:fullRef>
                </c:ext>
              </c:extLst>
              <c:f>'Corn_Stover TEA'!$J$10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'Corn_Stover TEA'!$I$11</c:f>
              <c:strCache>
                <c:ptCount val="1"/>
                <c:pt idx="0">
                  <c:v>Transportation &amp; Storage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13</c:v>
              </c:pt>
              <c:pt idx="3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'Corn_Stover TEA'!$J$11:$AD$11</c15:sqref>
                  </c15:fullRef>
                </c:ext>
              </c:extLst>
              <c:f>('Corn_Stover TEA'!$J$11,'Corn_Stover TEA'!$P$11,'Corn_Stover TEA'!$V$11,'Corn_Stover TEA'!$AB$11)</c:f>
              <c:numCache>
                <c:formatCode>General</c:formatCode>
                <c:ptCount val="4"/>
                <c:pt idx="0">
                  <c:v>2.0855522208550201E-3</c:v>
                </c:pt>
                <c:pt idx="1">
                  <c:v>2.3849462681859602E-3</c:v>
                </c:pt>
                <c:pt idx="2">
                  <c:v>3.4388133147908902E-3</c:v>
                </c:pt>
                <c:pt idx="3">
                  <c:v>3.57693465138041E-3</c:v>
                </c:pt>
              </c:numCache>
            </c:numRef>
          </c:val>
        </c:ser>
        <c:ser>
          <c:idx val="0"/>
          <c:order val="2"/>
          <c:tx>
            <c:strRef>
              <c:f>'Corn_Stover TEA'!$I$9</c:f>
              <c:strCache>
                <c:ptCount val="1"/>
                <c:pt idx="0">
                  <c:v>Capital &amp; Fixed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13</c:v>
              </c:pt>
              <c:pt idx="3">
                <c:v>19</c:v>
              </c:pt>
              <c:pt idx="4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'Corn_Stover TEA'!$J$9:$AC$9</c15:sqref>
                  </c15:fullRef>
                </c:ext>
              </c:extLst>
              <c:f>('Corn_Stover TEA'!$J$9,'Corn_Stover TEA'!$P$9,'Corn_Stover TEA'!$V$9,'Corn_Stover TEA'!$AB$9)</c:f>
              <c:numCache>
                <c:formatCode>General</c:formatCode>
                <c:ptCount val="4"/>
                <c:pt idx="0">
                  <c:v>1.32740390738904E-2</c:v>
                </c:pt>
                <c:pt idx="1">
                  <c:v>1.38776495866152E-2</c:v>
                </c:pt>
                <c:pt idx="2">
                  <c:v>2.2012687601879698E-2</c:v>
                </c:pt>
                <c:pt idx="3">
                  <c:v>2.2012687601879698E-2</c:v>
                </c:pt>
              </c:numCache>
            </c:numRef>
          </c:val>
        </c:ser>
        <c:ser>
          <c:idx val="4"/>
          <c:order val="3"/>
          <c:tx>
            <c:strRef>
              <c:f>'Corn_Stover TEA'!$I$13</c:f>
              <c:strCache>
                <c:ptCount val="1"/>
                <c:pt idx="0">
                  <c:v>Taxes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13</c:v>
              </c:pt>
              <c:pt idx="3">
                <c:v>19</c:v>
              </c:pt>
              <c:pt idx="4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'Corn_Stover TEA'!$J$13:$AC$13</c15:sqref>
                  </c15:fullRef>
                </c:ext>
              </c:extLst>
              <c:f>('Corn_Stover TEA'!$J$13,'Corn_Stover TEA'!$P$13,'Corn_Stover TEA'!$V$13,'Corn_Stover TEA'!$AB$13)</c:f>
              <c:numCache>
                <c:formatCode>General</c:formatCode>
                <c:ptCount val="4"/>
                <c:pt idx="0">
                  <c:v>8.3964365685816507E-3</c:v>
                </c:pt>
                <c:pt idx="1">
                  <c:v>8.8334300198274103E-3</c:v>
                </c:pt>
                <c:pt idx="2">
                  <c:v>1.38942635525108E-2</c:v>
                </c:pt>
                <c:pt idx="3">
                  <c:v>1.4059633052490099E-2</c:v>
                </c:pt>
              </c:numCache>
            </c:numRef>
          </c:val>
        </c:ser>
        <c:ser>
          <c:idx val="3"/>
          <c:order val="4"/>
          <c:tx>
            <c:strRef>
              <c:f>'Corn_Stover TEA'!$I$12</c:f>
              <c:strCache>
                <c:ptCount val="1"/>
                <c:pt idx="0">
                  <c:v>Variable Operational Cost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1</c:v>
              </c:pt>
              <c:pt idx="1">
                <c:v>7</c:v>
              </c:pt>
              <c:pt idx="2">
                <c:v>13</c:v>
              </c:pt>
              <c:pt idx="3">
                <c:v>19</c:v>
              </c:pt>
              <c:pt idx="4">
                <c:v>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'Corn_Stover TEA'!$J$12:$AC$12</c15:sqref>
                  </c15:fullRef>
                </c:ext>
              </c:extLst>
              <c:f>('Corn_Stover TEA'!$J$12,'Corn_Stover TEA'!$P$12,'Corn_Stover TEA'!$V$12,'Corn_Stover TEA'!$AB$12)</c:f>
              <c:numCache>
                <c:formatCode>General</c:formatCode>
                <c:ptCount val="4"/>
                <c:pt idx="0">
                  <c:v>1.7311368116078099E-2</c:v>
                </c:pt>
                <c:pt idx="1">
                  <c:v>1.75088725954438E-2</c:v>
                </c:pt>
                <c:pt idx="2">
                  <c:v>1.97368355499788E-2</c:v>
                </c:pt>
                <c:pt idx="3">
                  <c:v>2.0028835591296801E-2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712848"/>
        <c:axId val="520714808"/>
      </c:barChart>
      <c:catAx>
        <c:axId val="520712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sz="1400"/>
                  <a:t>Corn</a:t>
                </a:r>
                <a:r>
                  <a:rPr lang="en-US" sz="1400" baseline="0"/>
                  <a:t> Stover Etoh Pathway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8894499657235332"/>
              <c:y val="0.9444882832759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20714808"/>
        <c:crosses val="autoZero"/>
        <c:auto val="1"/>
        <c:lblAlgn val="ctr"/>
        <c:lblOffset val="100"/>
        <c:noMultiLvlLbl val="0"/>
      </c:catAx>
      <c:valAx>
        <c:axId val="5207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 sz="1100" b="1"/>
                  <a:t>$/MJ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5207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'Corn LCA'!$H$148:$H$150</c:f>
              <c:strCache>
                <c:ptCount val="3"/>
                <c:pt idx="0">
                  <c:v>LUC Model </c:v>
                </c:pt>
                <c:pt idx="1">
                  <c:v>Process Model</c:v>
                </c:pt>
                <c:pt idx="2">
                  <c:v>Capture % @ Fermenter</c:v>
                </c:pt>
              </c:strCache>
            </c:strRef>
          </c:cat>
          <c:val>
            <c:numRef>
              <c:f>'Corn LCA'!$L$148:$L$150</c:f>
              <c:numCache>
                <c:formatCode>General</c:formatCode>
                <c:ptCount val="3"/>
                <c:pt idx="0">
                  <c:v>18</c:v>
                </c:pt>
                <c:pt idx="1">
                  <c:v>44</c:v>
                </c:pt>
                <c:pt idx="2">
                  <c:v>43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'Corn LCA'!$H$148:$H$150</c:f>
              <c:strCache>
                <c:ptCount val="3"/>
                <c:pt idx="0">
                  <c:v>LUC Model </c:v>
                </c:pt>
                <c:pt idx="1">
                  <c:v>Process Model</c:v>
                </c:pt>
                <c:pt idx="2">
                  <c:v>Capture % @ Fermenter</c:v>
                </c:pt>
              </c:strCache>
            </c:strRef>
          </c:cat>
          <c:val>
            <c:numRef>
              <c:f>'Corn LCA'!$M$148:$M$150</c:f>
              <c:numCache>
                <c:formatCode>General</c:formatCode>
                <c:ptCount val="3"/>
                <c:pt idx="0">
                  <c:v>44</c:v>
                </c:pt>
                <c:pt idx="1">
                  <c:v>53</c:v>
                </c:pt>
                <c:pt idx="2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7038352"/>
        <c:axId val="417032864"/>
      </c:barChart>
      <c:catAx>
        <c:axId val="41703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32864"/>
        <c:crossesAt val="44"/>
        <c:auto val="1"/>
        <c:lblAlgn val="ctr"/>
        <c:lblOffset val="100"/>
        <c:noMultiLvlLbl val="0"/>
      </c:catAx>
      <c:valAx>
        <c:axId val="417032864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'Corn LCA'!$H$159:$H$163</c:f>
              <c:strCache>
                <c:ptCount val="5"/>
                <c:pt idx="0">
                  <c:v>LUC Model </c:v>
                </c:pt>
                <c:pt idx="1">
                  <c:v>Process Model</c:v>
                </c:pt>
                <c:pt idx="2">
                  <c:v>Capture % @ Fermenter</c:v>
                </c:pt>
                <c:pt idx="3">
                  <c:v>Capture % @ Boilerstack</c:v>
                </c:pt>
                <c:pt idx="4">
                  <c:v>Fuel Adjustment Factor</c:v>
                </c:pt>
              </c:strCache>
            </c:strRef>
          </c:cat>
          <c:val>
            <c:numRef>
              <c:f>'Corn LCA'!$L$159:$L$163</c:f>
              <c:numCache>
                <c:formatCode>General</c:formatCode>
                <c:ptCount val="5"/>
                <c:pt idx="0">
                  <c:v>1</c:v>
                </c:pt>
                <c:pt idx="1">
                  <c:v>26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'Corn LCA'!$H$159:$H$163</c:f>
              <c:strCache>
                <c:ptCount val="5"/>
                <c:pt idx="0">
                  <c:v>LUC Model </c:v>
                </c:pt>
                <c:pt idx="1">
                  <c:v>Process Model</c:v>
                </c:pt>
                <c:pt idx="2">
                  <c:v>Capture % @ Fermenter</c:v>
                </c:pt>
                <c:pt idx="3">
                  <c:v>Capture % @ Boilerstack</c:v>
                </c:pt>
                <c:pt idx="4">
                  <c:v>Fuel Adjustment Factor</c:v>
                </c:pt>
              </c:strCache>
            </c:strRef>
          </c:cat>
          <c:val>
            <c:numRef>
              <c:f>'Corn LCA'!$M$159:$M$163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37</c:v>
                </c:pt>
                <c:pt idx="3">
                  <c:v>32</c:v>
                </c:pt>
                <c:pt idx="4">
                  <c:v>27.2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7034432"/>
        <c:axId val="417034824"/>
      </c:barChart>
      <c:catAx>
        <c:axId val="41703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34824"/>
        <c:crossesAt val="26"/>
        <c:auto val="1"/>
        <c:lblAlgn val="ctr"/>
        <c:lblOffset val="100"/>
        <c:noMultiLvlLbl val="0"/>
      </c:catAx>
      <c:valAx>
        <c:axId val="417034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'Corn LCA'!$H$170:$H$175</c:f>
              <c:strCache>
                <c:ptCount val="6"/>
                <c:pt idx="0">
                  <c:v>LUC Model </c:v>
                </c:pt>
                <c:pt idx="1">
                  <c:v>Process Model</c:v>
                </c:pt>
                <c:pt idx="2">
                  <c:v>Capture % @ Fermenter</c:v>
                </c:pt>
                <c:pt idx="3">
                  <c:v>Capture % @ Boilerstack</c:v>
                </c:pt>
                <c:pt idx="4">
                  <c:v>Capture % @ Amine</c:v>
                </c:pt>
                <c:pt idx="5">
                  <c:v>Fuel Adjustment Factor</c:v>
                </c:pt>
              </c:strCache>
            </c:strRef>
          </c:cat>
          <c:val>
            <c:numRef>
              <c:f>'Corn LCA'!$L$170:$L$175</c:f>
              <c:numCache>
                <c:formatCode>General</c:formatCode>
                <c:ptCount val="6"/>
                <c:pt idx="0">
                  <c:v>-2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'Corn LCA'!$H$170:$H$175</c:f>
              <c:strCache>
                <c:ptCount val="6"/>
                <c:pt idx="0">
                  <c:v>LUC Model </c:v>
                </c:pt>
                <c:pt idx="1">
                  <c:v>Process Model</c:v>
                </c:pt>
                <c:pt idx="2">
                  <c:v>Capture % @ Fermenter</c:v>
                </c:pt>
                <c:pt idx="3">
                  <c:v>Capture % @ Boilerstack</c:v>
                </c:pt>
                <c:pt idx="4">
                  <c:v>Capture % @ Amine</c:v>
                </c:pt>
                <c:pt idx="5">
                  <c:v>Fuel Adjustment Factor</c:v>
                </c:pt>
              </c:strCache>
            </c:strRef>
          </c:cat>
          <c:val>
            <c:numRef>
              <c:f>'Corn LCA'!$M$170:$M$175</c:f>
              <c:numCache>
                <c:formatCode>General</c:formatCode>
                <c:ptCount val="6"/>
                <c:pt idx="0">
                  <c:v>23</c:v>
                </c:pt>
                <c:pt idx="1">
                  <c:v>25</c:v>
                </c:pt>
                <c:pt idx="2">
                  <c:v>34</c:v>
                </c:pt>
                <c:pt idx="3">
                  <c:v>30</c:v>
                </c:pt>
                <c:pt idx="4">
                  <c:v>24</c:v>
                </c:pt>
                <c:pt idx="5">
                  <c:v>23.2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7032080"/>
        <c:axId val="417036000"/>
      </c:barChart>
      <c:catAx>
        <c:axId val="41703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36000"/>
        <c:crossesAt val="23"/>
        <c:auto val="1"/>
        <c:lblAlgn val="ctr"/>
        <c:lblOffset val="100"/>
        <c:noMultiLvlLbl val="0"/>
      </c:catAx>
      <c:valAx>
        <c:axId val="4170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r>
              <a:rPr lang="en-US"/>
              <a:t>Case 1: CCS at Fermenter Vent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4024058852973"/>
          <c:y val="0.15383795839366271"/>
          <c:w val="0.82805842881031921"/>
          <c:h val="0.80671886832962092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'Corn LCA'!$M$34</c:f>
              <c:strCache>
                <c:ptCount val="1"/>
                <c:pt idx="0">
                  <c:v>Process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LCA'!$N$34:$P$34</c15:sqref>
                  </c15:fullRef>
                </c:ext>
              </c:extLst>
              <c:f>'Corn LCA'!$N$34</c:f>
              <c:numCache>
                <c:formatCode>General</c:formatCode>
                <c:ptCount val="1"/>
                <c:pt idx="0">
                  <c:v>-1.4491419999999984</c:v>
                </c:pt>
              </c:numCache>
            </c:numRef>
          </c:val>
        </c:ser>
        <c:ser>
          <c:idx val="4"/>
          <c:order val="1"/>
          <c:tx>
            <c:strRef>
              <c:f>'Corn LCA'!$M$35</c:f>
              <c:strCache>
                <c:ptCount val="1"/>
                <c:pt idx="0">
                  <c:v>Upstream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LCA'!$N$35:$P$35</c15:sqref>
                  </c15:fullRef>
                </c:ext>
              </c:extLst>
              <c:f>'Corn LCA'!$N$35</c:f>
              <c:numCache>
                <c:formatCode>General</c:formatCode>
                <c:ptCount val="1"/>
                <c:pt idx="0">
                  <c:v>42.1</c:v>
                </c:pt>
              </c:numCache>
            </c:numRef>
          </c:val>
        </c:ser>
        <c:ser>
          <c:idx val="2"/>
          <c:order val="2"/>
          <c:tx>
            <c:strRef>
              <c:f>'Corn LCA'!$M$33</c:f>
              <c:strCache>
                <c:ptCount val="1"/>
                <c:pt idx="0">
                  <c:v>Midstream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LCA'!$N$33:$P$33</c15:sqref>
                  </c15:fullRef>
                </c:ext>
              </c:extLst>
              <c:f>'Corn LCA'!$N$33</c:f>
              <c:numCache>
                <c:formatCode>General</c:formatCode>
                <c:ptCount val="1"/>
                <c:pt idx="0">
                  <c:v>1.7</c:v>
                </c:pt>
              </c:numCache>
            </c:numRef>
          </c:val>
        </c:ser>
        <c:ser>
          <c:idx val="1"/>
          <c:order val="3"/>
          <c:tx>
            <c:strRef>
              <c:f>'Corn LCA'!$M$32</c:f>
              <c:strCache>
                <c:ptCount val="1"/>
                <c:pt idx="0">
                  <c:v>GateToEnduse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LCA'!$N$32:$P$32</c15:sqref>
                  </c15:fullRef>
                </c:ext>
              </c:extLst>
              <c:f>'Corn LCA'!$N$32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</c:ser>
        <c:ser>
          <c:idx val="0"/>
          <c:order val="4"/>
          <c:tx>
            <c:strRef>
              <c:f>'Corn LCA'!$M$31</c:f>
              <c:strCache>
                <c:ptCount val="1"/>
                <c:pt idx="0">
                  <c:v>End-use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LCA'!$N$31:$P$31</c15:sqref>
                  </c15:fullRef>
                </c:ext>
              </c:extLst>
              <c:f>'Corn LCA'!$N$31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631600"/>
        <c:axId val="420890040"/>
      </c:barChart>
      <c:catAx>
        <c:axId val="414631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0890040"/>
        <c:crosses val="autoZero"/>
        <c:auto val="1"/>
        <c:lblAlgn val="ctr"/>
        <c:lblOffset val="100"/>
        <c:noMultiLvlLbl val="0"/>
      </c:catAx>
      <c:valAx>
        <c:axId val="4208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gCo2e/MJ</a:t>
                </a:r>
                <a:r>
                  <a:rPr lang="en-US" baseline="0"/>
                  <a:t> LHV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801330601151056E-2"/>
              <c:y val="0.40673892308395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146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r>
              <a:rPr lang="en-US" sz="1400"/>
              <a:t>Case 2 : CCS at Fermenter &amp; Boiler Stack</a:t>
            </a:r>
          </a:p>
        </c:rich>
      </c:tx>
      <c:layout>
        <c:manualLayout>
          <c:xMode val="edge"/>
          <c:yMode val="edge"/>
          <c:x val="0.17436490868003621"/>
          <c:y val="1.5530152953663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'Corn LCA'!$T$34</c:f>
              <c:strCache>
                <c:ptCount val="1"/>
                <c:pt idx="0">
                  <c:v>Net Process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LCA'!$U$34:$V$34</c15:sqref>
                  </c15:fullRef>
                </c:ext>
              </c:extLst>
              <c:f>'Corn LCA'!$U$34</c:f>
              <c:numCache>
                <c:formatCode>General</c:formatCode>
                <c:ptCount val="1"/>
                <c:pt idx="0">
                  <c:v>-18.665283999999996</c:v>
                </c:pt>
              </c:numCache>
            </c:numRef>
          </c:val>
        </c:ser>
        <c:ser>
          <c:idx val="4"/>
          <c:order val="1"/>
          <c:tx>
            <c:strRef>
              <c:f>'Corn LCA'!$T$35</c:f>
              <c:strCache>
                <c:ptCount val="1"/>
                <c:pt idx="0">
                  <c:v>Upstream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LCA'!$U$35:$V$35</c15:sqref>
                  </c15:fullRef>
                </c:ext>
              </c:extLst>
              <c:f>'Corn LCA'!$U$35</c:f>
              <c:numCache>
                <c:formatCode>General</c:formatCode>
                <c:ptCount val="1"/>
                <c:pt idx="0">
                  <c:v>42.1</c:v>
                </c:pt>
              </c:numCache>
            </c:numRef>
          </c:val>
        </c:ser>
        <c:ser>
          <c:idx val="2"/>
          <c:order val="2"/>
          <c:tx>
            <c:strRef>
              <c:f>'Corn LCA'!$T$33</c:f>
              <c:strCache>
                <c:ptCount val="1"/>
                <c:pt idx="0">
                  <c:v>Midstream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LCA'!$U$33:$V$33</c15:sqref>
                  </c15:fullRef>
                </c:ext>
              </c:extLst>
              <c:f>'Corn LCA'!$U$33</c:f>
              <c:numCache>
                <c:formatCode>General</c:formatCode>
                <c:ptCount val="1"/>
                <c:pt idx="0">
                  <c:v>1.7</c:v>
                </c:pt>
              </c:numCache>
            </c:numRef>
          </c:val>
        </c:ser>
        <c:ser>
          <c:idx val="1"/>
          <c:order val="3"/>
          <c:tx>
            <c:strRef>
              <c:f>'Corn LCA'!$T$32</c:f>
              <c:strCache>
                <c:ptCount val="1"/>
                <c:pt idx="0">
                  <c:v>GateToEnduse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LCA'!$U$32:$V$32</c15:sqref>
                  </c15:fullRef>
                </c:ext>
              </c:extLst>
              <c:f>'Corn LCA'!$U$32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</c:ser>
        <c:ser>
          <c:idx val="0"/>
          <c:order val="4"/>
          <c:tx>
            <c:strRef>
              <c:f>'Corn LCA'!$T$31</c:f>
              <c:strCache>
                <c:ptCount val="1"/>
                <c:pt idx="0">
                  <c:v>End-use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LCA'!$U$31:$V$31</c15:sqref>
                  </c15:fullRef>
                </c:ext>
              </c:extLst>
              <c:f>'Corn LCA'!$U$31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888080"/>
        <c:axId val="420884552"/>
      </c:barChart>
      <c:catAx>
        <c:axId val="420888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0884552"/>
        <c:crosses val="autoZero"/>
        <c:auto val="1"/>
        <c:lblAlgn val="ctr"/>
        <c:lblOffset val="100"/>
        <c:noMultiLvlLbl val="0"/>
      </c:catAx>
      <c:valAx>
        <c:axId val="4208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gCo2e/MJ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208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r>
              <a:rPr lang="en-US"/>
              <a:t>Case 3: CCS after Amine Regeneration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'Corn LCA'!$Z$34</c:f>
              <c:strCache>
                <c:ptCount val="1"/>
                <c:pt idx="0">
                  <c:v>Net Process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LCA'!$AA$34:$AB$34</c15:sqref>
                  </c15:fullRef>
                </c:ext>
              </c:extLst>
              <c:f>'Corn LCA'!$AA$34</c:f>
              <c:numCache>
                <c:formatCode>General</c:formatCode>
                <c:ptCount val="1"/>
                <c:pt idx="0">
                  <c:v>-24.852042000000001</c:v>
                </c:pt>
              </c:numCache>
            </c:numRef>
          </c:val>
        </c:ser>
        <c:ser>
          <c:idx val="4"/>
          <c:order val="1"/>
          <c:tx>
            <c:strRef>
              <c:f>'Corn LCA'!$Z$35</c:f>
              <c:strCache>
                <c:ptCount val="1"/>
                <c:pt idx="0">
                  <c:v>Upstream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LCA'!$AA$35:$AB$35</c15:sqref>
                  </c15:fullRef>
                </c:ext>
              </c:extLst>
              <c:f>'Corn LCA'!$AA$35</c:f>
              <c:numCache>
                <c:formatCode>General</c:formatCode>
                <c:ptCount val="1"/>
                <c:pt idx="0">
                  <c:v>42.1</c:v>
                </c:pt>
              </c:numCache>
            </c:numRef>
          </c:val>
        </c:ser>
        <c:ser>
          <c:idx val="2"/>
          <c:order val="2"/>
          <c:tx>
            <c:strRef>
              <c:f>'Corn LCA'!$Z$33</c:f>
              <c:strCache>
                <c:ptCount val="1"/>
                <c:pt idx="0">
                  <c:v>Midstream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LCA'!$AA$33:$AB$33</c15:sqref>
                  </c15:fullRef>
                </c:ext>
              </c:extLst>
              <c:f>'Corn LCA'!$AA$33</c:f>
              <c:numCache>
                <c:formatCode>General</c:formatCode>
                <c:ptCount val="1"/>
                <c:pt idx="0">
                  <c:v>1.7</c:v>
                </c:pt>
              </c:numCache>
            </c:numRef>
          </c:val>
        </c:ser>
        <c:ser>
          <c:idx val="1"/>
          <c:order val="3"/>
          <c:tx>
            <c:strRef>
              <c:f>'Corn LCA'!$Z$32</c:f>
              <c:strCache>
                <c:ptCount val="1"/>
                <c:pt idx="0">
                  <c:v>GateToEnduse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LCA'!$AA$32:$AB$32</c15:sqref>
                  </c15:fullRef>
                </c:ext>
              </c:extLst>
              <c:f>'Corn LCA'!$AA$32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</c:ser>
        <c:ser>
          <c:idx val="0"/>
          <c:order val="4"/>
          <c:tx>
            <c:strRef>
              <c:f>'Corn LCA'!$Z$31</c:f>
              <c:strCache>
                <c:ptCount val="1"/>
                <c:pt idx="0">
                  <c:v>End-use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LCA'!$AA$31:$AB$31</c15:sqref>
                  </c15:fullRef>
                </c:ext>
              </c:extLst>
              <c:f>'Corn LCA'!$AA$31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887296"/>
        <c:axId val="420884944"/>
      </c:barChart>
      <c:catAx>
        <c:axId val="420887296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0884944"/>
        <c:crosses val="autoZero"/>
        <c:auto val="1"/>
        <c:lblAlgn val="ctr"/>
        <c:lblOffset val="100"/>
        <c:noMultiLvlLbl val="0"/>
      </c:catAx>
      <c:valAx>
        <c:axId val="4208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gCo2e/MJ</a:t>
                </a:r>
              </a:p>
            </c:rich>
          </c:tx>
          <c:layout>
            <c:manualLayout>
              <c:xMode val="edge"/>
              <c:yMode val="edge"/>
              <c:x val="2.8925928709698592E-2"/>
              <c:y val="0.45941289230868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208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r>
              <a:rPr lang="en-US"/>
              <a:t>Case : No CCS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'Corn LCA'!$G$34</c:f>
              <c:strCache>
                <c:ptCount val="1"/>
                <c:pt idx="0">
                  <c:v>Process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LCA'!$H$34:$J$34</c15:sqref>
                  </c15:fullRef>
                </c:ext>
              </c:extLst>
              <c:f>'Corn LCA'!$H$34</c:f>
              <c:numCache>
                <c:formatCode>General</c:formatCode>
                <c:ptCount val="1"/>
                <c:pt idx="0">
                  <c:v>28.900000000000002</c:v>
                </c:pt>
              </c:numCache>
            </c:numRef>
          </c:val>
        </c:ser>
        <c:ser>
          <c:idx val="4"/>
          <c:order val="1"/>
          <c:tx>
            <c:strRef>
              <c:f>'Corn LCA'!$G$35</c:f>
              <c:strCache>
                <c:ptCount val="1"/>
                <c:pt idx="0">
                  <c:v>Upstream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LCA'!$H$35:$J$35</c15:sqref>
                  </c15:fullRef>
                </c:ext>
              </c:extLst>
              <c:f>'Corn LCA'!$H$35</c:f>
              <c:numCache>
                <c:formatCode>General</c:formatCode>
                <c:ptCount val="1"/>
                <c:pt idx="0">
                  <c:v>42.1</c:v>
                </c:pt>
              </c:numCache>
            </c:numRef>
          </c:val>
        </c:ser>
        <c:ser>
          <c:idx val="2"/>
          <c:order val="2"/>
          <c:tx>
            <c:strRef>
              <c:f>'Corn LCA'!$G$33</c:f>
              <c:strCache>
                <c:ptCount val="1"/>
                <c:pt idx="0">
                  <c:v>Midstream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LCA'!$H$33:$J$33</c15:sqref>
                  </c15:fullRef>
                </c:ext>
              </c:extLst>
              <c:f>'Corn LCA'!$H$33</c:f>
              <c:numCache>
                <c:formatCode>General</c:formatCode>
                <c:ptCount val="1"/>
                <c:pt idx="0">
                  <c:v>1.7</c:v>
                </c:pt>
              </c:numCache>
            </c:numRef>
          </c:val>
        </c:ser>
        <c:ser>
          <c:idx val="1"/>
          <c:order val="3"/>
          <c:tx>
            <c:strRef>
              <c:f>'Corn LCA'!$G$32</c:f>
              <c:strCache>
                <c:ptCount val="1"/>
                <c:pt idx="0">
                  <c:v>GateToEnduse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LCA'!$H$32:$J$32</c15:sqref>
                  </c15:fullRef>
                </c:ext>
              </c:extLst>
              <c:f>'Corn LCA'!$H$32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</c:ser>
        <c:ser>
          <c:idx val="0"/>
          <c:order val="4"/>
          <c:tx>
            <c:strRef>
              <c:f>'Corn LCA'!$G$31</c:f>
              <c:strCache>
                <c:ptCount val="1"/>
                <c:pt idx="0">
                  <c:v>End-use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'Corn LCA'!$H$31:$J$31</c15:sqref>
                  </c15:fullRef>
                </c:ext>
              </c:extLst>
              <c:f>'Corn LCA'!$H$31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888864"/>
        <c:axId val="420890824"/>
      </c:barChart>
      <c:catAx>
        <c:axId val="420888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0890824"/>
        <c:crosses val="autoZero"/>
        <c:auto val="1"/>
        <c:lblAlgn val="ctr"/>
        <c:lblOffset val="100"/>
        <c:noMultiLvlLbl val="0"/>
      </c:catAx>
      <c:valAx>
        <c:axId val="4208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Mprint" panose="020B0503020204020204" pitchFamily="34" charset="0"/>
                    <a:ea typeface="EMprint" panose="020B0503020204020204" pitchFamily="34" charset="0"/>
                    <a:cs typeface="+mn-cs"/>
                  </a:defRPr>
                </a:pPr>
                <a:r>
                  <a:rPr lang="en-US"/>
                  <a:t>gCo2e/MJ</a:t>
                </a:r>
                <a:r>
                  <a:rPr lang="en-US" baseline="0"/>
                  <a:t> LHV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Mprint" panose="020B0503020204020204" pitchFamily="34" charset="0"/>
                  <a:ea typeface="EMprint" panose="020B050302020402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Mprint" panose="020B0503020204020204" pitchFamily="34" charset="0"/>
                <a:ea typeface="EMprint" panose="020B0503020204020204" pitchFamily="34" charset="0"/>
                <a:cs typeface="+mn-cs"/>
              </a:defRPr>
            </a:pPr>
            <a:endParaRPr lang="en-US"/>
          </a:p>
        </c:txPr>
        <c:crossAx val="4208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Mprint" panose="020B0503020204020204" pitchFamily="34" charset="0"/>
              <a:ea typeface="EMprint" panose="020B050302020402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EMprint" panose="020B0503020204020204" pitchFamily="34" charset="0"/>
          <a:ea typeface="EMprint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588671</xdr:colOff>
      <xdr:row>30</xdr:row>
      <xdr:rowOff>192474</xdr:rowOff>
    </xdr:from>
    <xdr:to>
      <xdr:col>13</xdr:col>
      <xdr:colOff>246062</xdr:colOff>
      <xdr:row>54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948215</xdr:colOff>
      <xdr:row>135</xdr:row>
      <xdr:rowOff>97311</xdr:rowOff>
    </xdr:from>
    <xdr:to>
      <xdr:col>16</xdr:col>
      <xdr:colOff>657359</xdr:colOff>
      <xdr:row>151</xdr:row>
      <xdr:rowOff>13415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802320</xdr:colOff>
      <xdr:row>155</xdr:row>
      <xdr:rowOff>128775</xdr:rowOff>
    </xdr:from>
    <xdr:to>
      <xdr:col>16</xdr:col>
      <xdr:colOff>281725</xdr:colOff>
      <xdr:row>173</xdr:row>
      <xdr:rowOff>174401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22359</xdr:colOff>
      <xdr:row>135</xdr:row>
      <xdr:rowOff>84949</xdr:rowOff>
    </xdr:from>
    <xdr:to>
      <xdr:col>21</xdr:col>
      <xdr:colOff>661980</xdr:colOff>
      <xdr:row>151</xdr:row>
      <xdr:rowOff>50082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648712</xdr:colOff>
      <xdr:row>156</xdr:row>
      <xdr:rowOff>13699</xdr:rowOff>
    </xdr:from>
    <xdr:to>
      <xdr:col>21</xdr:col>
      <xdr:colOff>1234225</xdr:colOff>
      <xdr:row>174</xdr:row>
      <xdr:rowOff>93908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1439484</xdr:colOff>
      <xdr:row>99</xdr:row>
      <xdr:rowOff>44105</xdr:rowOff>
    </xdr:from>
    <xdr:to>
      <xdr:col>14</xdr:col>
      <xdr:colOff>1328135</xdr:colOff>
      <xdr:row>124</xdr:row>
      <xdr:rowOff>134154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839810</xdr:colOff>
      <xdr:row>99</xdr:row>
      <xdr:rowOff>30317</xdr:rowOff>
    </xdr:from>
    <xdr:to>
      <xdr:col>21</xdr:col>
      <xdr:colOff>898839</xdr:colOff>
      <xdr:row>124</xdr:row>
      <xdr:rowOff>80492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778098</xdr:colOff>
      <xdr:row>99</xdr:row>
      <xdr:rowOff>16902</xdr:rowOff>
    </xdr:from>
    <xdr:to>
      <xdr:col>27</xdr:col>
      <xdr:colOff>2441618</xdr:colOff>
      <xdr:row>125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142206</xdr:colOff>
      <xdr:row>98</xdr:row>
      <xdr:rowOff>177886</xdr:rowOff>
    </xdr:from>
    <xdr:to>
      <xdr:col>10</xdr:col>
      <xdr:colOff>0</xdr:colOff>
      <xdr:row>123</xdr:row>
      <xdr:rowOff>160985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68036</xdr:colOff>
      <xdr:row>100</xdr:row>
      <xdr:rowOff>158751</xdr:rowOff>
    </xdr:from>
    <xdr:to>
      <xdr:col>39</xdr:col>
      <xdr:colOff>220652</xdr:colOff>
      <xdr:row>125</xdr:row>
      <xdr:rowOff>164528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293728</xdr:colOff>
      <xdr:row>29</xdr:row>
      <xdr:rowOff>125185</xdr:rowOff>
    </xdr:from>
    <xdr:to>
      <xdr:col>13</xdr:col>
      <xdr:colOff>1946997</xdr:colOff>
      <xdr:row>52</xdr:row>
      <xdr:rowOff>109120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569090</xdr:colOff>
      <xdr:row>13</xdr:row>
      <xdr:rowOff>149378</xdr:rowOff>
    </xdr:from>
    <xdr:to>
      <xdr:col>11</xdr:col>
      <xdr:colOff>871551</xdr:colOff>
      <xdr:row>28</xdr:row>
      <xdr:rowOff>133542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286416</xdr:colOff>
      <xdr:row>30</xdr:row>
      <xdr:rowOff>90145</xdr:rowOff>
    </xdr:from>
    <xdr:to>
      <xdr:col>12</xdr:col>
      <xdr:colOff>28864</xdr:colOff>
      <xdr:row>48</xdr:row>
      <xdr:rowOff>86591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66387</xdr:colOff>
      <xdr:row>14</xdr:row>
      <xdr:rowOff>13854</xdr:rowOff>
    </xdr:from>
    <xdr:to>
      <xdr:col>18</xdr:col>
      <xdr:colOff>447387</xdr:colOff>
      <xdr:row>28</xdr:row>
      <xdr:rowOff>170872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34637</xdr:colOff>
      <xdr:row>30</xdr:row>
      <xdr:rowOff>98136</xdr:rowOff>
    </xdr:from>
    <xdr:to>
      <xdr:col>18</xdr:col>
      <xdr:colOff>173183</xdr:colOff>
      <xdr:row>48</xdr:row>
      <xdr:rowOff>121226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545523</xdr:colOff>
      <xdr:row>14</xdr:row>
      <xdr:rowOff>19626</xdr:rowOff>
    </xdr:from>
    <xdr:to>
      <xdr:col>23</xdr:col>
      <xdr:colOff>545523</xdr:colOff>
      <xdr:row>28</xdr:row>
      <xdr:rowOff>176644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571501</xdr:colOff>
      <xdr:row>30</xdr:row>
      <xdr:rowOff>150090</xdr:rowOff>
    </xdr:from>
    <xdr:to>
      <xdr:col>23</xdr:col>
      <xdr:colOff>548410</xdr:colOff>
      <xdr:row>49</xdr:row>
      <xdr:rowOff>5771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599723</xdr:colOff>
      <xdr:row>14</xdr:row>
      <xdr:rowOff>11288</xdr:rowOff>
    </xdr:from>
    <xdr:to>
      <xdr:col>30</xdr:col>
      <xdr:colOff>1</xdr:colOff>
      <xdr:row>29</xdr:row>
      <xdr:rowOff>2821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536223</xdr:colOff>
      <xdr:row>31</xdr:row>
      <xdr:rowOff>119944</xdr:rowOff>
    </xdr:from>
    <xdr:to>
      <xdr:col>29</xdr:col>
      <xdr:colOff>543278</xdr:colOff>
      <xdr:row>48</xdr:row>
      <xdr:rowOff>155223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178593</xdr:colOff>
      <xdr:row>29</xdr:row>
      <xdr:rowOff>95248</xdr:rowOff>
    </xdr:from>
    <xdr:to>
      <xdr:col>43</xdr:col>
      <xdr:colOff>166687</xdr:colOff>
      <xdr:row>54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514701</xdr:colOff>
      <xdr:row>18</xdr:row>
      <xdr:rowOff>45861</xdr:rowOff>
    </xdr:from>
    <xdr:to>
      <xdr:col>20</xdr:col>
      <xdr:colOff>1474611</xdr:colOff>
      <xdr:row>47</xdr:row>
      <xdr:rowOff>28222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6"/>
  <sheetViews>
    <sheetView topLeftCell="U40" zoomScale="80" zoomScaleNormal="80" workbookViewId="0">
      <selection activeCell="X38" sqref="X38"/>
    </sheetView>
  </sheetViews>
  <sheetFormatPr defaultRowHeight="15" x14ac:dyDescent="0.25"/>
  <cols>
    <col min="2" max="2" width="15.85546875" bestFit="1" customWidth="1"/>
    <col min="3" max="3" width="72.28515625" bestFit="1" customWidth="1"/>
    <col min="4" max="4" width="26" bestFit="1" customWidth="1"/>
    <col min="5" max="5" width="23.42578125" bestFit="1" customWidth="1"/>
    <col min="6" max="6" width="19" bestFit="1" customWidth="1"/>
    <col min="9" max="9" width="27.140625" bestFit="1" customWidth="1"/>
    <col min="10" max="10" width="30.5703125" bestFit="1" customWidth="1"/>
    <col min="11" max="11" width="34.28515625" bestFit="1" customWidth="1"/>
    <col min="14" max="14" width="42.28515625" bestFit="1" customWidth="1"/>
    <col min="15" max="15" width="9" customWidth="1"/>
    <col min="16" max="16" width="19" customWidth="1"/>
    <col min="17" max="17" width="16.5703125" customWidth="1"/>
    <col min="18" max="18" width="16.140625" bestFit="1" customWidth="1"/>
    <col min="20" max="20" width="42.28515625" bestFit="1" customWidth="1"/>
    <col min="21" max="21" width="8.42578125" bestFit="1" customWidth="1"/>
    <col min="22" max="22" width="34.28515625" bestFit="1" customWidth="1"/>
    <col min="24" max="24" width="36.85546875" bestFit="1" customWidth="1"/>
    <col min="25" max="25" width="10.7109375" customWidth="1"/>
    <col min="26" max="26" width="61" bestFit="1" customWidth="1"/>
    <col min="27" max="27" width="47.7109375" customWidth="1"/>
  </cols>
  <sheetData>
    <row r="3" spans="2:27" ht="15.75" x14ac:dyDescent="0.3">
      <c r="B3" s="101" t="s">
        <v>0</v>
      </c>
      <c r="C3" s="102"/>
      <c r="D3" s="102"/>
      <c r="E3" s="103"/>
      <c r="F3" s="4"/>
      <c r="G3" s="4"/>
      <c r="H3" s="4"/>
      <c r="I3" s="104" t="s">
        <v>40</v>
      </c>
      <c r="J3" s="105"/>
      <c r="K3" s="105"/>
      <c r="L3" s="106"/>
      <c r="M3" s="4"/>
      <c r="N3" s="104" t="s">
        <v>40</v>
      </c>
      <c r="O3" s="105"/>
      <c r="P3" s="105"/>
      <c r="Q3" s="106"/>
      <c r="T3" s="104" t="s">
        <v>40</v>
      </c>
      <c r="U3" s="105"/>
      <c r="V3" s="106"/>
      <c r="X3" s="104" t="s">
        <v>40</v>
      </c>
      <c r="Y3" s="105"/>
      <c r="Z3" s="106"/>
      <c r="AA3" s="34"/>
    </row>
    <row r="4" spans="2:27" ht="15.75" x14ac:dyDescent="0.3">
      <c r="B4" s="24" t="s">
        <v>4</v>
      </c>
      <c r="C4" s="25" t="s">
        <v>14</v>
      </c>
      <c r="D4" s="25" t="s">
        <v>15</v>
      </c>
      <c r="E4" s="5"/>
      <c r="I4" s="13"/>
      <c r="J4" s="26" t="s">
        <v>56</v>
      </c>
      <c r="K4" s="26" t="s">
        <v>55</v>
      </c>
      <c r="L4" s="12"/>
      <c r="N4" s="13"/>
      <c r="O4" s="26" t="s">
        <v>56</v>
      </c>
      <c r="P4" s="26" t="s">
        <v>57</v>
      </c>
      <c r="Q4" s="12"/>
      <c r="T4" s="13"/>
      <c r="U4" s="26" t="s">
        <v>56</v>
      </c>
      <c r="V4" s="27" t="s">
        <v>58</v>
      </c>
      <c r="X4" s="13"/>
      <c r="Y4" s="26" t="s">
        <v>56</v>
      </c>
      <c r="Z4" s="27" t="s">
        <v>62</v>
      </c>
      <c r="AA4" s="26"/>
    </row>
    <row r="5" spans="2:27" ht="15.75" x14ac:dyDescent="0.3">
      <c r="B5" s="6"/>
      <c r="C5" s="7"/>
      <c r="D5" s="7"/>
      <c r="E5" s="5"/>
      <c r="I5" s="97" t="s">
        <v>65</v>
      </c>
      <c r="J5" s="98"/>
      <c r="K5" s="98"/>
      <c r="L5" s="99"/>
      <c r="N5" s="97" t="s">
        <v>46</v>
      </c>
      <c r="O5" s="98"/>
      <c r="P5" s="98"/>
      <c r="Q5" s="99"/>
      <c r="T5" s="97" t="s">
        <v>46</v>
      </c>
      <c r="U5" s="98"/>
      <c r="V5" s="99"/>
      <c r="X5" s="97" t="s">
        <v>46</v>
      </c>
      <c r="Y5" s="98"/>
      <c r="Z5" s="99"/>
      <c r="AA5" s="25"/>
    </row>
    <row r="6" spans="2:27" ht="15.75" x14ac:dyDescent="0.3">
      <c r="B6" s="100" t="s">
        <v>3</v>
      </c>
      <c r="C6" s="17" t="s">
        <v>10</v>
      </c>
      <c r="D6" s="17">
        <v>1</v>
      </c>
      <c r="E6" s="5"/>
      <c r="I6" s="24" t="s">
        <v>52</v>
      </c>
      <c r="J6" s="95" t="s">
        <v>53</v>
      </c>
      <c r="K6" s="95"/>
      <c r="L6" s="96"/>
      <c r="N6" s="24" t="s">
        <v>52</v>
      </c>
      <c r="O6" s="95" t="s">
        <v>53</v>
      </c>
      <c r="P6" s="95"/>
      <c r="Q6" s="96"/>
      <c r="T6" s="24" t="s">
        <v>52</v>
      </c>
      <c r="U6" s="95" t="s">
        <v>53</v>
      </c>
      <c r="V6" s="96"/>
      <c r="X6" s="24" t="s">
        <v>52</v>
      </c>
      <c r="Y6" s="95" t="s">
        <v>53</v>
      </c>
      <c r="Z6" s="96"/>
      <c r="AA6" s="17"/>
    </row>
    <row r="7" spans="2:27" ht="15.75" x14ac:dyDescent="0.3">
      <c r="B7" s="100"/>
      <c r="C7" s="17" t="s">
        <v>1</v>
      </c>
      <c r="D7" s="17"/>
      <c r="E7" s="5"/>
      <c r="I7" s="16" t="s">
        <v>41</v>
      </c>
      <c r="J7" s="95">
        <f>J15</f>
        <v>0</v>
      </c>
      <c r="K7" s="95"/>
      <c r="L7" s="96"/>
      <c r="N7" s="16" t="s">
        <v>41</v>
      </c>
      <c r="O7" s="95">
        <v>0</v>
      </c>
      <c r="P7" s="95"/>
      <c r="Q7" s="96"/>
      <c r="T7" s="16" t="s">
        <v>41</v>
      </c>
      <c r="U7" s="95">
        <f>U15</f>
        <v>0</v>
      </c>
      <c r="V7" s="96"/>
      <c r="X7" s="16" t="s">
        <v>41</v>
      </c>
      <c r="Y7" s="95">
        <f>Y15</f>
        <v>0</v>
      </c>
      <c r="Z7" s="96"/>
      <c r="AA7" s="17"/>
    </row>
    <row r="8" spans="2:27" ht="15.75" x14ac:dyDescent="0.3">
      <c r="B8" s="16"/>
      <c r="C8" s="17" t="s">
        <v>2</v>
      </c>
      <c r="D8" s="17"/>
      <c r="E8" s="5"/>
      <c r="I8" s="16" t="s">
        <v>42</v>
      </c>
      <c r="J8" s="95">
        <f>J16</f>
        <v>0.9</v>
      </c>
      <c r="K8" s="95"/>
      <c r="L8" s="96"/>
      <c r="N8" s="16" t="s">
        <v>42</v>
      </c>
      <c r="O8" s="95">
        <f>O16</f>
        <v>0.9</v>
      </c>
      <c r="P8" s="95"/>
      <c r="Q8" s="96"/>
      <c r="T8" s="16" t="s">
        <v>42</v>
      </c>
      <c r="U8" s="95">
        <f>U16</f>
        <v>0.9</v>
      </c>
      <c r="V8" s="96"/>
      <c r="X8" s="16" t="s">
        <v>42</v>
      </c>
      <c r="Y8" s="95">
        <f>Y16</f>
        <v>0.9</v>
      </c>
      <c r="Z8" s="96"/>
      <c r="AA8" s="17"/>
    </row>
    <row r="9" spans="2:27" ht="15.75" x14ac:dyDescent="0.3">
      <c r="B9" s="16"/>
      <c r="C9" s="17"/>
      <c r="D9" s="17"/>
      <c r="E9" s="5"/>
      <c r="I9" s="16" t="s">
        <v>7</v>
      </c>
      <c r="J9" s="95">
        <f>J17</f>
        <v>1.7</v>
      </c>
      <c r="K9" s="95"/>
      <c r="L9" s="96"/>
      <c r="N9" s="16" t="s">
        <v>7</v>
      </c>
      <c r="O9" s="95">
        <f>O17</f>
        <v>1.7</v>
      </c>
      <c r="P9" s="95"/>
      <c r="Q9" s="96"/>
      <c r="T9" s="16" t="s">
        <v>7</v>
      </c>
      <c r="U9" s="95">
        <f>U17</f>
        <v>1.7</v>
      </c>
      <c r="V9" s="96"/>
      <c r="X9" s="16" t="s">
        <v>7</v>
      </c>
      <c r="Y9" s="95">
        <f>Y17</f>
        <v>1.7</v>
      </c>
      <c r="Z9" s="96"/>
      <c r="AA9" s="17"/>
    </row>
    <row r="10" spans="2:27" ht="15.75" x14ac:dyDescent="0.3">
      <c r="B10" s="8" t="s">
        <v>5</v>
      </c>
      <c r="C10" s="17" t="s">
        <v>63</v>
      </c>
      <c r="D10" s="17"/>
      <c r="E10" s="5"/>
      <c r="I10" s="16" t="s">
        <v>12</v>
      </c>
      <c r="J10" s="95">
        <f>SUM(J18:J20)</f>
        <v>38.5</v>
      </c>
      <c r="K10" s="95"/>
      <c r="L10" s="96"/>
      <c r="N10" s="16" t="s">
        <v>12</v>
      </c>
      <c r="O10" s="95">
        <f>SUM(O18:O20)</f>
        <v>8.1508979394599983</v>
      </c>
      <c r="P10" s="95"/>
      <c r="Q10" s="96"/>
      <c r="T10" s="16" t="s">
        <v>59</v>
      </c>
      <c r="U10" s="95">
        <f>SUM(U18:U20)</f>
        <v>-15.232220108903618</v>
      </c>
      <c r="V10" s="96"/>
      <c r="X10" s="16" t="s">
        <v>59</v>
      </c>
      <c r="Y10" s="95">
        <f>SUM(Y18:Y20)</f>
        <v>-19.263163398852782</v>
      </c>
      <c r="Z10" s="96"/>
      <c r="AA10" s="17"/>
    </row>
    <row r="11" spans="2:27" ht="15.75" x14ac:dyDescent="0.3">
      <c r="B11" s="16"/>
      <c r="C11" s="17" t="s">
        <v>9</v>
      </c>
      <c r="D11" s="17">
        <v>736</v>
      </c>
      <c r="E11" s="5"/>
      <c r="I11" s="16" t="s">
        <v>8</v>
      </c>
      <c r="J11" s="95">
        <f>SUM(J21:J23)</f>
        <v>42.5</v>
      </c>
      <c r="K11" s="95"/>
      <c r="L11" s="96"/>
      <c r="N11" s="16" t="s">
        <v>8</v>
      </c>
      <c r="O11" s="95">
        <f>SUM(O21:O23)</f>
        <v>42.5</v>
      </c>
      <c r="P11" s="95"/>
      <c r="Q11" s="96"/>
      <c r="T11" s="16" t="s">
        <v>8</v>
      </c>
      <c r="U11" s="95">
        <f>SUM(U21:U23)</f>
        <v>42.5</v>
      </c>
      <c r="V11" s="96"/>
      <c r="X11" s="16" t="s">
        <v>8</v>
      </c>
      <c r="Y11" s="95">
        <f>SUM(Y21:Y23)</f>
        <v>42.5</v>
      </c>
      <c r="Z11" s="96"/>
      <c r="AA11" s="17"/>
    </row>
    <row r="12" spans="2:27" ht="15.75" x14ac:dyDescent="0.3">
      <c r="B12" s="16"/>
      <c r="C12" s="17" t="s">
        <v>11</v>
      </c>
      <c r="D12" s="17">
        <v>0.05</v>
      </c>
      <c r="E12" s="5"/>
      <c r="I12" s="16" t="s">
        <v>66</v>
      </c>
      <c r="J12" s="93">
        <f>SUM(J7:L11)</f>
        <v>83.6</v>
      </c>
      <c r="K12" s="93"/>
      <c r="L12" s="94"/>
      <c r="N12" s="23" t="s">
        <v>67</v>
      </c>
      <c r="O12" s="93">
        <f>SUM(O7:Q11)</f>
        <v>53.250897939459996</v>
      </c>
      <c r="P12" s="93"/>
      <c r="Q12" s="94"/>
      <c r="T12" s="23" t="s">
        <v>78</v>
      </c>
      <c r="U12" s="93">
        <f>SUM(U7:V11)</f>
        <v>29.867779891096383</v>
      </c>
      <c r="V12" s="94"/>
      <c r="X12" s="23" t="s">
        <v>67</v>
      </c>
      <c r="Y12" s="93">
        <f>SUM(Y7:Z11)</f>
        <v>25.836836601147219</v>
      </c>
      <c r="Z12" s="94"/>
      <c r="AA12" s="17"/>
    </row>
    <row r="13" spans="2:27" ht="15.75" x14ac:dyDescent="0.3">
      <c r="B13" s="16"/>
      <c r="C13" s="17"/>
      <c r="D13" s="17"/>
      <c r="E13" s="5"/>
      <c r="I13" s="97" t="s">
        <v>47</v>
      </c>
      <c r="J13" s="98"/>
      <c r="K13" s="98"/>
      <c r="L13" s="99"/>
      <c r="N13" s="97" t="s">
        <v>47</v>
      </c>
      <c r="O13" s="98"/>
      <c r="P13" s="98"/>
      <c r="Q13" s="99"/>
      <c r="T13" s="97" t="s">
        <v>47</v>
      </c>
      <c r="U13" s="98"/>
      <c r="V13" s="99"/>
      <c r="X13" s="97" t="s">
        <v>47</v>
      </c>
      <c r="Y13" s="98"/>
      <c r="Z13" s="99"/>
      <c r="AA13" s="25"/>
    </row>
    <row r="14" spans="2:27" ht="15.75" x14ac:dyDescent="0.3">
      <c r="B14" s="8" t="s">
        <v>12</v>
      </c>
      <c r="C14" s="17" t="s">
        <v>13</v>
      </c>
      <c r="D14" s="17"/>
      <c r="E14" s="5"/>
      <c r="I14" s="24" t="s">
        <v>52</v>
      </c>
      <c r="J14" s="17" t="s">
        <v>53</v>
      </c>
      <c r="K14" s="95" t="s">
        <v>54</v>
      </c>
      <c r="L14" s="96"/>
      <c r="N14" s="24" t="s">
        <v>52</v>
      </c>
      <c r="O14" s="17" t="s">
        <v>53</v>
      </c>
      <c r="P14" s="95" t="s">
        <v>54</v>
      </c>
      <c r="Q14" s="96"/>
      <c r="T14" s="24" t="s">
        <v>52</v>
      </c>
      <c r="U14" s="17" t="s">
        <v>53</v>
      </c>
      <c r="V14" s="19" t="s">
        <v>54</v>
      </c>
      <c r="X14" s="24" t="s">
        <v>52</v>
      </c>
      <c r="Y14" s="17" t="s">
        <v>53</v>
      </c>
      <c r="Z14" s="19" t="s">
        <v>54</v>
      </c>
      <c r="AA14" s="17"/>
    </row>
    <row r="15" spans="2:27" ht="15.75" x14ac:dyDescent="0.3">
      <c r="B15" s="16"/>
      <c r="C15" s="17" t="s">
        <v>16</v>
      </c>
      <c r="D15" s="17"/>
      <c r="E15" s="5"/>
      <c r="I15" s="16" t="s">
        <v>41</v>
      </c>
      <c r="J15" s="7">
        <v>0</v>
      </c>
      <c r="K15" s="95" t="s">
        <v>51</v>
      </c>
      <c r="L15" s="96"/>
      <c r="M15">
        <v>0</v>
      </c>
      <c r="N15" s="16" t="s">
        <v>41</v>
      </c>
      <c r="O15" s="7">
        <v>0</v>
      </c>
      <c r="P15" s="95" t="s">
        <v>51</v>
      </c>
      <c r="Q15" s="96"/>
      <c r="T15" s="16" t="s">
        <v>41</v>
      </c>
      <c r="U15" s="7">
        <v>0</v>
      </c>
      <c r="V15" s="19" t="s">
        <v>51</v>
      </c>
      <c r="X15" s="16" t="s">
        <v>41</v>
      </c>
      <c r="Y15" s="7">
        <v>0</v>
      </c>
      <c r="Z15" s="19" t="s">
        <v>51</v>
      </c>
      <c r="AA15" s="17"/>
    </row>
    <row r="16" spans="2:27" ht="15.75" x14ac:dyDescent="0.3">
      <c r="B16" s="16"/>
      <c r="C16" s="17" t="s">
        <v>17</v>
      </c>
      <c r="D16" s="30" t="s">
        <v>18</v>
      </c>
      <c r="E16" s="5"/>
      <c r="I16" s="16" t="s">
        <v>42</v>
      </c>
      <c r="J16" s="7">
        <v>0.9</v>
      </c>
      <c r="K16" s="95" t="s">
        <v>51</v>
      </c>
      <c r="L16" s="96"/>
      <c r="M16">
        <v>0.9</v>
      </c>
      <c r="N16" s="16" t="s">
        <v>42</v>
      </c>
      <c r="O16" s="7">
        <v>0.9</v>
      </c>
      <c r="P16" s="95" t="s">
        <v>51</v>
      </c>
      <c r="Q16" s="96"/>
      <c r="T16" s="16" t="s">
        <v>42</v>
      </c>
      <c r="U16" s="7">
        <v>0.9</v>
      </c>
      <c r="V16" s="19" t="s">
        <v>51</v>
      </c>
      <c r="X16" s="16" t="s">
        <v>42</v>
      </c>
      <c r="Y16" s="7">
        <v>0.9</v>
      </c>
      <c r="Z16" s="19" t="s">
        <v>51</v>
      </c>
      <c r="AA16" s="17"/>
    </row>
    <row r="17" spans="2:27" ht="15.75" x14ac:dyDescent="0.3">
      <c r="B17" s="16"/>
      <c r="C17" s="17"/>
      <c r="D17" s="7"/>
      <c r="E17" s="5"/>
      <c r="I17" s="16" t="s">
        <v>7</v>
      </c>
      <c r="J17" s="7">
        <v>1.7</v>
      </c>
      <c r="K17" s="95" t="s">
        <v>51</v>
      </c>
      <c r="L17" s="96"/>
      <c r="M17">
        <v>1.7</v>
      </c>
      <c r="N17" s="16" t="s">
        <v>7</v>
      </c>
      <c r="O17" s="7">
        <v>1.7</v>
      </c>
      <c r="P17" s="95" t="s">
        <v>51</v>
      </c>
      <c r="Q17" s="96"/>
      <c r="T17" s="16" t="s">
        <v>7</v>
      </c>
      <c r="U17" s="7">
        <v>1.7</v>
      </c>
      <c r="V17" s="19" t="s">
        <v>51</v>
      </c>
      <c r="X17" s="16" t="s">
        <v>7</v>
      </c>
      <c r="Y17" s="7">
        <v>1.7</v>
      </c>
      <c r="Z17" s="19" t="s">
        <v>51</v>
      </c>
      <c r="AA17" s="17"/>
    </row>
    <row r="18" spans="2:27" ht="15.75" x14ac:dyDescent="0.3">
      <c r="B18" s="16"/>
      <c r="C18" s="17"/>
      <c r="D18" s="7"/>
      <c r="E18" s="5"/>
      <c r="I18" s="16" t="s">
        <v>12</v>
      </c>
      <c r="J18" s="7">
        <v>36.4</v>
      </c>
      <c r="K18" s="95" t="s">
        <v>43</v>
      </c>
      <c r="L18" s="96"/>
      <c r="M18">
        <v>26.8</v>
      </c>
      <c r="N18" s="16" t="s">
        <v>12</v>
      </c>
      <c r="O18" s="7">
        <v>36.4</v>
      </c>
      <c r="P18" s="95" t="s">
        <v>43</v>
      </c>
      <c r="Q18" s="96"/>
      <c r="T18" s="16" t="s">
        <v>12</v>
      </c>
      <c r="U18" s="7">
        <v>36.4</v>
      </c>
      <c r="V18" s="19" t="s">
        <v>43</v>
      </c>
      <c r="X18" s="16" t="s">
        <v>12</v>
      </c>
      <c r="Y18" s="7">
        <v>36.4</v>
      </c>
      <c r="Z18" s="19" t="s">
        <v>43</v>
      </c>
      <c r="AA18" s="17"/>
    </row>
    <row r="19" spans="2:27" ht="15.75" x14ac:dyDescent="0.3">
      <c r="B19" s="8" t="s">
        <v>6</v>
      </c>
      <c r="C19" s="25" t="s">
        <v>19</v>
      </c>
      <c r="D19" s="9"/>
      <c r="E19" s="5"/>
      <c r="I19" s="16" t="s">
        <v>12</v>
      </c>
      <c r="J19" s="7">
        <v>2.1</v>
      </c>
      <c r="K19" s="95" t="s">
        <v>44</v>
      </c>
      <c r="L19" s="96"/>
      <c r="M19">
        <v>2.1</v>
      </c>
      <c r="N19" s="16" t="s">
        <v>12</v>
      </c>
      <c r="O19" s="7">
        <v>2.1</v>
      </c>
      <c r="P19" s="95" t="s">
        <v>44</v>
      </c>
      <c r="Q19" s="96"/>
      <c r="T19" s="16" t="s">
        <v>12</v>
      </c>
      <c r="U19" s="7">
        <v>2.1</v>
      </c>
      <c r="V19" s="19" t="s">
        <v>44</v>
      </c>
      <c r="X19" s="16" t="s">
        <v>12</v>
      </c>
      <c r="Y19" s="7">
        <v>2.1</v>
      </c>
      <c r="Z19" s="19" t="s">
        <v>44</v>
      </c>
      <c r="AA19" s="17"/>
    </row>
    <row r="20" spans="2:27" ht="15.75" x14ac:dyDescent="0.3">
      <c r="B20" s="16"/>
      <c r="C20" s="17" t="s">
        <v>24</v>
      </c>
      <c r="D20" s="7" t="s">
        <v>20</v>
      </c>
      <c r="E20" s="5"/>
      <c r="I20" s="16" t="s">
        <v>12</v>
      </c>
      <c r="J20" s="7">
        <v>0</v>
      </c>
      <c r="K20" s="95" t="s">
        <v>45</v>
      </c>
      <c r="L20" s="96"/>
      <c r="N20" s="16" t="s">
        <v>12</v>
      </c>
      <c r="O20" s="119">
        <f>(-O26+O27+O28)</f>
        <v>-30.349102060540002</v>
      </c>
      <c r="P20" s="95" t="s">
        <v>6</v>
      </c>
      <c r="Q20" s="96"/>
      <c r="T20" s="16" t="s">
        <v>12</v>
      </c>
      <c r="U20" s="120">
        <f>((-U26+U27+U28)+(-U30+U31+U32+U33))</f>
        <v>-53.732220108903618</v>
      </c>
      <c r="V20" s="19" t="s">
        <v>6</v>
      </c>
      <c r="X20" s="16" t="s">
        <v>12</v>
      </c>
      <c r="Y20" s="120">
        <f>((-Y26+Y27+Y28)+(-Y30+Y31+Y32+Y33))</f>
        <v>-57.763163398852782</v>
      </c>
      <c r="Z20" s="19" t="s">
        <v>6</v>
      </c>
      <c r="AA20" s="17"/>
    </row>
    <row r="21" spans="2:27" ht="15.75" x14ac:dyDescent="0.3">
      <c r="B21" s="16"/>
      <c r="C21" s="17" t="s">
        <v>21</v>
      </c>
      <c r="D21" s="17">
        <v>85</v>
      </c>
      <c r="E21" s="5"/>
      <c r="I21" s="16" t="s">
        <v>8</v>
      </c>
      <c r="J21" s="7">
        <v>14</v>
      </c>
      <c r="K21" s="95" t="s">
        <v>48</v>
      </c>
      <c r="L21" s="96"/>
      <c r="M21">
        <v>9.6</v>
      </c>
      <c r="N21" s="16" t="s">
        <v>8</v>
      </c>
      <c r="O21" s="7">
        <v>14</v>
      </c>
      <c r="P21" s="95" t="s">
        <v>48</v>
      </c>
      <c r="Q21" s="96"/>
      <c r="T21" s="16" t="s">
        <v>8</v>
      </c>
      <c r="U21" s="7">
        <v>14</v>
      </c>
      <c r="V21" s="19" t="s">
        <v>48</v>
      </c>
      <c r="X21" s="16" t="s">
        <v>8</v>
      </c>
      <c r="Y21" s="7">
        <v>14</v>
      </c>
      <c r="Z21" s="19" t="s">
        <v>48</v>
      </c>
      <c r="AA21" s="17"/>
    </row>
    <row r="22" spans="2:27" ht="15.75" x14ac:dyDescent="0.3">
      <c r="B22" s="16"/>
      <c r="C22" s="17" t="s">
        <v>22</v>
      </c>
      <c r="D22" s="7"/>
      <c r="E22" s="5"/>
      <c r="I22" s="16" t="s">
        <v>8</v>
      </c>
      <c r="J22" s="7">
        <v>27.3</v>
      </c>
      <c r="K22" s="95" t="s">
        <v>49</v>
      </c>
      <c r="L22" s="96"/>
      <c r="M22">
        <v>8.8000000000000007</v>
      </c>
      <c r="N22" s="16" t="s">
        <v>8</v>
      </c>
      <c r="O22" s="7">
        <v>27.3</v>
      </c>
      <c r="P22" s="95" t="s">
        <v>49</v>
      </c>
      <c r="Q22" s="96"/>
      <c r="T22" s="16" t="s">
        <v>8</v>
      </c>
      <c r="U22" s="7">
        <v>27.3</v>
      </c>
      <c r="V22" s="19" t="s">
        <v>49</v>
      </c>
      <c r="X22" s="16" t="s">
        <v>8</v>
      </c>
      <c r="Y22" s="7">
        <v>27.3</v>
      </c>
      <c r="Z22" s="19" t="s">
        <v>49</v>
      </c>
      <c r="AA22" s="17"/>
    </row>
    <row r="23" spans="2:27" ht="15.75" x14ac:dyDescent="0.3">
      <c r="B23" s="16"/>
      <c r="C23" s="17" t="s">
        <v>23</v>
      </c>
      <c r="D23" s="17">
        <v>50</v>
      </c>
      <c r="E23" s="5"/>
      <c r="I23" s="22" t="s">
        <v>8</v>
      </c>
      <c r="J23" s="18">
        <v>1.2</v>
      </c>
      <c r="K23" s="91" t="s">
        <v>50</v>
      </c>
      <c r="L23" s="92"/>
      <c r="M23">
        <v>-1.1000000000000001</v>
      </c>
      <c r="N23" s="22" t="s">
        <v>8</v>
      </c>
      <c r="O23" s="18">
        <v>1.2</v>
      </c>
      <c r="P23" s="91" t="s">
        <v>50</v>
      </c>
      <c r="Q23" s="92"/>
      <c r="T23" s="22" t="s">
        <v>8</v>
      </c>
      <c r="U23" s="18">
        <v>1.2</v>
      </c>
      <c r="V23" s="21" t="s">
        <v>50</v>
      </c>
      <c r="X23" s="22" t="s">
        <v>8</v>
      </c>
      <c r="Y23" s="18">
        <v>1.2</v>
      </c>
      <c r="Z23" s="21" t="s">
        <v>50</v>
      </c>
      <c r="AA23" s="17"/>
    </row>
    <row r="24" spans="2:27" ht="15.75" x14ac:dyDescent="0.3">
      <c r="B24" s="16"/>
      <c r="C24" s="17"/>
      <c r="D24" s="7"/>
      <c r="E24" s="5"/>
      <c r="J24" s="28"/>
      <c r="M24">
        <f>SUM(M15:M23)</f>
        <v>48.800000000000004</v>
      </c>
    </row>
    <row r="25" spans="2:27" ht="15.75" x14ac:dyDescent="0.3">
      <c r="B25" s="16"/>
      <c r="C25" s="25" t="s">
        <v>25</v>
      </c>
      <c r="D25" s="7"/>
      <c r="E25" s="5"/>
      <c r="K25" s="1" t="s">
        <v>68</v>
      </c>
      <c r="P25" s="89" t="s">
        <v>68</v>
      </c>
      <c r="V25" s="89" t="s">
        <v>68</v>
      </c>
      <c r="Z25" s="89" t="s">
        <v>68</v>
      </c>
    </row>
    <row r="26" spans="2:27" ht="15.75" x14ac:dyDescent="0.3">
      <c r="B26" s="16"/>
      <c r="C26" s="17" t="s">
        <v>28</v>
      </c>
      <c r="D26" s="7" t="s">
        <v>26</v>
      </c>
      <c r="E26" s="5"/>
      <c r="I26" t="s">
        <v>64</v>
      </c>
      <c r="J26">
        <v>37.6</v>
      </c>
      <c r="K26" s="89" t="s">
        <v>170</v>
      </c>
      <c r="N26" s="29" t="s">
        <v>71</v>
      </c>
      <c r="O26" s="28">
        <v>31.96</v>
      </c>
      <c r="P26" s="89" t="s">
        <v>69</v>
      </c>
      <c r="T26" s="29" t="s">
        <v>71</v>
      </c>
      <c r="U26" s="28">
        <v>31.96</v>
      </c>
      <c r="V26" s="89" t="s">
        <v>69</v>
      </c>
      <c r="X26" s="29" t="s">
        <v>80</v>
      </c>
      <c r="Y26">
        <v>31.96</v>
      </c>
      <c r="Z26" s="89" t="s">
        <v>69</v>
      </c>
    </row>
    <row r="27" spans="2:27" ht="15.75" x14ac:dyDescent="0.3">
      <c r="B27" s="16"/>
      <c r="C27" s="17" t="s">
        <v>21</v>
      </c>
      <c r="D27" s="17">
        <v>85</v>
      </c>
      <c r="E27" s="5" t="s">
        <v>61</v>
      </c>
      <c r="N27" s="29" t="s">
        <v>72</v>
      </c>
      <c r="O27" s="28">
        <v>1.4702</v>
      </c>
      <c r="P27" s="89" t="s">
        <v>69</v>
      </c>
      <c r="T27" s="29" t="s">
        <v>72</v>
      </c>
      <c r="U27" s="28">
        <v>1.4702</v>
      </c>
      <c r="V27" s="89" t="s">
        <v>69</v>
      </c>
      <c r="X27" s="29" t="s">
        <v>81</v>
      </c>
      <c r="Y27" s="28">
        <v>1.4702</v>
      </c>
      <c r="Z27" s="89" t="s">
        <v>69</v>
      </c>
    </row>
    <row r="28" spans="2:27" ht="15.75" x14ac:dyDescent="0.3">
      <c r="B28" s="16"/>
      <c r="C28" s="17" t="s">
        <v>29</v>
      </c>
      <c r="D28" s="17" t="s">
        <v>27</v>
      </c>
      <c r="E28" s="5"/>
      <c r="J28" s="2"/>
      <c r="N28" s="29" t="s">
        <v>70</v>
      </c>
      <c r="O28" s="28">
        <v>0.14069793945999901</v>
      </c>
      <c r="P28" s="89" t="s">
        <v>69</v>
      </c>
      <c r="T28" s="29" t="s">
        <v>76</v>
      </c>
      <c r="U28" s="28">
        <v>0.14069793945999901</v>
      </c>
      <c r="V28" s="89" t="s">
        <v>69</v>
      </c>
      <c r="X28" s="29" t="s">
        <v>82</v>
      </c>
      <c r="Y28" s="28">
        <v>0.14069793945999901</v>
      </c>
      <c r="Z28" s="89" t="s">
        <v>69</v>
      </c>
    </row>
    <row r="29" spans="2:27" ht="15.75" x14ac:dyDescent="0.3">
      <c r="B29" s="16"/>
      <c r="C29" s="17" t="s">
        <v>31</v>
      </c>
      <c r="D29" s="17">
        <v>85</v>
      </c>
      <c r="E29" s="5"/>
      <c r="V29" s="89"/>
      <c r="Z29" s="89"/>
    </row>
    <row r="30" spans="2:27" ht="15.75" x14ac:dyDescent="0.3">
      <c r="B30" s="16"/>
      <c r="C30" s="17" t="s">
        <v>22</v>
      </c>
      <c r="D30" s="30">
        <v>0.46</v>
      </c>
      <c r="E30" s="5" t="s">
        <v>60</v>
      </c>
      <c r="T30" t="s">
        <v>74</v>
      </c>
      <c r="U30">
        <v>30.94</v>
      </c>
      <c r="V30" s="89" t="s">
        <v>69</v>
      </c>
      <c r="X30" s="29" t="s">
        <v>83</v>
      </c>
      <c r="Y30">
        <v>30.94</v>
      </c>
      <c r="Z30" s="89" t="s">
        <v>69</v>
      </c>
    </row>
    <row r="31" spans="2:27" ht="15.75" x14ac:dyDescent="0.3">
      <c r="B31" s="16"/>
      <c r="C31" s="17" t="s">
        <v>30</v>
      </c>
      <c r="D31" s="17">
        <v>50</v>
      </c>
      <c r="E31" s="5"/>
      <c r="T31" s="1" t="s">
        <v>73</v>
      </c>
      <c r="U31">
        <v>2.2771839999999899</v>
      </c>
      <c r="V31" s="89" t="s">
        <v>69</v>
      </c>
      <c r="X31" s="29" t="s">
        <v>84</v>
      </c>
      <c r="Y31">
        <v>2.59896075766896</v>
      </c>
      <c r="Z31" s="89" t="s">
        <v>69</v>
      </c>
    </row>
    <row r="32" spans="2:27" ht="15.75" x14ac:dyDescent="0.3">
      <c r="B32" s="10"/>
      <c r="C32" s="11"/>
      <c r="D32" s="11"/>
      <c r="E32" s="12"/>
      <c r="T32" t="s">
        <v>75</v>
      </c>
      <c r="U32">
        <v>5.14349037194639</v>
      </c>
      <c r="V32" s="89" t="s">
        <v>69</v>
      </c>
      <c r="X32" s="29" t="s">
        <v>85</v>
      </c>
      <c r="Y32">
        <v>0.77152355579195897</v>
      </c>
      <c r="Z32" s="89" t="s">
        <v>69</v>
      </c>
    </row>
    <row r="33" spans="2:26" ht="15.75" x14ac:dyDescent="0.3">
      <c r="B33" s="13"/>
      <c r="C33" s="29" t="s">
        <v>79</v>
      </c>
      <c r="D33" s="29">
        <v>85</v>
      </c>
      <c r="E33" s="12"/>
      <c r="L33" s="31"/>
      <c r="M33" s="31"/>
      <c r="O33" s="32"/>
      <c r="Q33" s="33"/>
      <c r="T33" t="s">
        <v>77</v>
      </c>
      <c r="U33">
        <v>0.13620757969</v>
      </c>
      <c r="V33" s="89" t="s">
        <v>69</v>
      </c>
      <c r="X33" s="29" t="s">
        <v>86</v>
      </c>
      <c r="Y33">
        <v>0.15545434822630799</v>
      </c>
      <c r="Z33" s="89" t="s">
        <v>69</v>
      </c>
    </row>
    <row r="34" spans="2:26" x14ac:dyDescent="0.25">
      <c r="B34" s="13"/>
      <c r="E34" s="12"/>
      <c r="L34" s="31"/>
      <c r="M34" s="31"/>
      <c r="O34" s="32"/>
      <c r="V34" s="89"/>
      <c r="Z34" s="89"/>
    </row>
    <row r="35" spans="2:26" ht="15.75" x14ac:dyDescent="0.3">
      <c r="B35" s="13"/>
      <c r="E35" s="12"/>
      <c r="L35" s="31"/>
      <c r="M35" s="31"/>
      <c r="O35" s="32"/>
      <c r="T35" s="29" t="s">
        <v>171</v>
      </c>
      <c r="U35">
        <f>U28+U33</f>
        <v>0.276905519149999</v>
      </c>
      <c r="V35" s="89" t="s">
        <v>69</v>
      </c>
      <c r="X35" s="29" t="s">
        <v>172</v>
      </c>
      <c r="Y35">
        <f>Y33+Y28</f>
        <v>0.29615228768630697</v>
      </c>
      <c r="Z35" s="89" t="s">
        <v>69</v>
      </c>
    </row>
    <row r="36" spans="2:26" ht="15.75" x14ac:dyDescent="0.3">
      <c r="B36" s="24" t="s">
        <v>7</v>
      </c>
      <c r="C36" s="17" t="s">
        <v>32</v>
      </c>
      <c r="D36" s="11"/>
      <c r="E36" s="12"/>
      <c r="L36" s="31"/>
      <c r="M36" s="31"/>
      <c r="O36" s="32"/>
    </row>
    <row r="37" spans="2:26" ht="15.75" x14ac:dyDescent="0.3">
      <c r="B37" s="24"/>
      <c r="C37" s="17" t="s">
        <v>2</v>
      </c>
      <c r="D37" s="11"/>
      <c r="E37" s="12"/>
      <c r="L37" s="31"/>
      <c r="M37" s="31"/>
      <c r="O37" s="32"/>
    </row>
    <row r="38" spans="2:26" ht="15.75" x14ac:dyDescent="0.3">
      <c r="B38" s="24"/>
      <c r="C38" s="17" t="s">
        <v>33</v>
      </c>
      <c r="D38" s="11"/>
      <c r="E38" s="12"/>
      <c r="L38" s="31"/>
      <c r="M38" s="31"/>
      <c r="O38" s="32"/>
    </row>
    <row r="39" spans="2:26" ht="15.75" x14ac:dyDescent="0.3">
      <c r="B39" s="24"/>
      <c r="C39" s="17" t="s">
        <v>34</v>
      </c>
      <c r="D39" s="17">
        <v>50</v>
      </c>
      <c r="E39" s="12"/>
      <c r="L39" s="31"/>
      <c r="M39" s="31"/>
      <c r="O39" s="32"/>
    </row>
    <row r="40" spans="2:26" ht="15.75" x14ac:dyDescent="0.3">
      <c r="B40" s="24"/>
      <c r="C40" s="17" t="s">
        <v>35</v>
      </c>
      <c r="D40" s="17">
        <v>1</v>
      </c>
      <c r="E40" s="12"/>
      <c r="L40" s="31"/>
      <c r="M40" s="31"/>
      <c r="O40" s="32"/>
    </row>
    <row r="41" spans="2:26" ht="15.75" x14ac:dyDescent="0.3">
      <c r="B41" s="24"/>
      <c r="C41" s="11"/>
      <c r="D41" s="17"/>
      <c r="E41" s="12"/>
      <c r="L41" s="31"/>
      <c r="M41" s="31"/>
      <c r="O41" s="32"/>
    </row>
    <row r="42" spans="2:26" ht="15.75" x14ac:dyDescent="0.3">
      <c r="B42" s="24"/>
      <c r="C42" s="11"/>
      <c r="D42" s="17"/>
      <c r="E42" s="12"/>
      <c r="L42" s="31"/>
      <c r="M42" s="31"/>
      <c r="O42" s="32"/>
    </row>
    <row r="43" spans="2:26" ht="15.75" x14ac:dyDescent="0.3">
      <c r="B43" s="24" t="s">
        <v>8</v>
      </c>
      <c r="C43" s="17" t="s">
        <v>36</v>
      </c>
      <c r="D43" s="17"/>
      <c r="E43" s="12"/>
    </row>
    <row r="44" spans="2:26" ht="15.75" x14ac:dyDescent="0.3">
      <c r="B44" s="13"/>
      <c r="C44" s="17" t="s">
        <v>37</v>
      </c>
      <c r="D44" s="17"/>
      <c r="E44" s="12"/>
    </row>
    <row r="45" spans="2:26" ht="15.75" x14ac:dyDescent="0.3">
      <c r="B45" s="14"/>
      <c r="C45" s="20" t="s">
        <v>38</v>
      </c>
      <c r="D45" s="20" t="s">
        <v>39</v>
      </c>
      <c r="E45" s="15"/>
    </row>
    <row r="46" spans="2:26" ht="15.75" x14ac:dyDescent="0.3">
      <c r="D46" s="3"/>
    </row>
  </sheetData>
  <mergeCells count="62">
    <mergeCell ref="I5:L5"/>
    <mergeCell ref="N5:Q5"/>
    <mergeCell ref="T5:V5"/>
    <mergeCell ref="X5:Z5"/>
    <mergeCell ref="B3:E3"/>
    <mergeCell ref="I3:L3"/>
    <mergeCell ref="N3:Q3"/>
    <mergeCell ref="T3:V3"/>
    <mergeCell ref="X3:Z3"/>
    <mergeCell ref="B6:B7"/>
    <mergeCell ref="J6:L6"/>
    <mergeCell ref="O6:Q6"/>
    <mergeCell ref="U6:V6"/>
    <mergeCell ref="Y6:Z6"/>
    <mergeCell ref="J7:L7"/>
    <mergeCell ref="O7:Q7"/>
    <mergeCell ref="U7:V7"/>
    <mergeCell ref="Y7:Z7"/>
    <mergeCell ref="J8:L8"/>
    <mergeCell ref="O8:Q8"/>
    <mergeCell ref="U8:V8"/>
    <mergeCell ref="Y8:Z8"/>
    <mergeCell ref="J9:L9"/>
    <mergeCell ref="O9:Q9"/>
    <mergeCell ref="U9:V9"/>
    <mergeCell ref="Y9:Z9"/>
    <mergeCell ref="X13:Z13"/>
    <mergeCell ref="J10:L10"/>
    <mergeCell ref="O10:Q10"/>
    <mergeCell ref="U10:V10"/>
    <mergeCell ref="Y10:Z10"/>
    <mergeCell ref="J11:L11"/>
    <mergeCell ref="O11:Q11"/>
    <mergeCell ref="U11:V11"/>
    <mergeCell ref="Y11:Z11"/>
    <mergeCell ref="J12:L12"/>
    <mergeCell ref="O12:Q12"/>
    <mergeCell ref="U12:V12"/>
    <mergeCell ref="I13:L13"/>
    <mergeCell ref="N13:Q13"/>
    <mergeCell ref="T13:V13"/>
    <mergeCell ref="P14:Q14"/>
    <mergeCell ref="K15:L15"/>
    <mergeCell ref="P15:Q15"/>
    <mergeCell ref="K16:L16"/>
    <mergeCell ref="P16:Q16"/>
    <mergeCell ref="K23:L23"/>
    <mergeCell ref="P23:Q23"/>
    <mergeCell ref="Y12:Z12"/>
    <mergeCell ref="K20:L20"/>
    <mergeCell ref="P20:Q20"/>
    <mergeCell ref="K21:L21"/>
    <mergeCell ref="P21:Q21"/>
    <mergeCell ref="K22:L22"/>
    <mergeCell ref="P22:Q22"/>
    <mergeCell ref="K17:L17"/>
    <mergeCell ref="P17:Q17"/>
    <mergeCell ref="K18:L18"/>
    <mergeCell ref="P18:Q18"/>
    <mergeCell ref="K19:L19"/>
    <mergeCell ref="P19:Q19"/>
    <mergeCell ref="K14:L14"/>
  </mergeCells>
  <pageMargins left="0.7" right="0.7" top="0.75" bottom="0.75" header="0.3" footer="0.3"/>
  <ignoredErrors>
    <ignoredError sqref="J10:J1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175"/>
  <sheetViews>
    <sheetView topLeftCell="W96" zoomScale="84" zoomScaleNormal="84" zoomScaleSheetLayoutView="30" workbookViewId="0">
      <selection activeCell="AF39" sqref="AF39"/>
    </sheetView>
  </sheetViews>
  <sheetFormatPr defaultRowHeight="15" x14ac:dyDescent="0.25"/>
  <cols>
    <col min="2" max="2" width="12.140625" bestFit="1" customWidth="1"/>
    <col min="3" max="3" width="64.140625" bestFit="1" customWidth="1"/>
    <col min="4" max="4" width="25.5703125" bestFit="1" customWidth="1"/>
    <col min="5" max="5" width="18.140625" bestFit="1" customWidth="1"/>
    <col min="7" max="7" width="18.42578125" bestFit="1" customWidth="1"/>
    <col min="8" max="8" width="31.7109375" bestFit="1" customWidth="1"/>
    <col min="9" max="9" width="25.42578125" customWidth="1"/>
    <col min="10" max="10" width="20.7109375" bestFit="1" customWidth="1"/>
    <col min="11" max="11" width="12.42578125" bestFit="1" customWidth="1"/>
    <col min="12" max="12" width="11.42578125" bestFit="1" customWidth="1"/>
    <col min="13" max="14" width="39.140625" bestFit="1" customWidth="1"/>
    <col min="15" max="15" width="23.28515625" bestFit="1" customWidth="1"/>
    <col min="16" max="16" width="20.7109375" bestFit="1" customWidth="1"/>
    <col min="17" max="17" width="17.28515625" bestFit="1" customWidth="1"/>
    <col min="18" max="18" width="11.42578125" bestFit="1" customWidth="1"/>
    <col min="19" max="19" width="12" bestFit="1" customWidth="1"/>
    <col min="20" max="20" width="39.140625" bestFit="1" customWidth="1"/>
    <col min="21" max="21" width="14.42578125" bestFit="1" customWidth="1"/>
    <col min="22" max="22" width="34.28515625" bestFit="1" customWidth="1"/>
    <col min="23" max="23" width="17.28515625" bestFit="1" customWidth="1"/>
    <col min="26" max="26" width="40.140625" bestFit="1" customWidth="1"/>
    <col min="27" max="27" width="13.28515625" bestFit="1" customWidth="1"/>
    <col min="28" max="28" width="60.140625" bestFit="1" customWidth="1"/>
  </cols>
  <sheetData>
    <row r="3" spans="2:28" ht="15.75" x14ac:dyDescent="0.3">
      <c r="B3" s="101" t="s">
        <v>105</v>
      </c>
      <c r="C3" s="102"/>
      <c r="D3" s="102"/>
      <c r="E3" s="103"/>
      <c r="G3" s="104" t="s">
        <v>40</v>
      </c>
      <c r="H3" s="105"/>
      <c r="I3" s="105"/>
      <c r="J3" s="106"/>
      <c r="M3" s="104" t="s">
        <v>40</v>
      </c>
      <c r="N3" s="105"/>
      <c r="O3" s="105"/>
      <c r="P3" s="106"/>
      <c r="S3" s="66"/>
      <c r="T3" s="104" t="s">
        <v>40</v>
      </c>
      <c r="U3" s="105"/>
      <c r="V3" s="106"/>
      <c r="Z3" s="104" t="s">
        <v>40</v>
      </c>
      <c r="AA3" s="105"/>
      <c r="AB3" s="106"/>
    </row>
    <row r="4" spans="2:28" ht="15.75" x14ac:dyDescent="0.3">
      <c r="B4" s="49" t="s">
        <v>4</v>
      </c>
      <c r="C4" s="50" t="s">
        <v>14</v>
      </c>
      <c r="D4" s="50" t="s">
        <v>15</v>
      </c>
      <c r="E4" s="5"/>
      <c r="G4" s="13"/>
      <c r="H4" s="26" t="s">
        <v>56</v>
      </c>
      <c r="I4" s="26" t="s">
        <v>55</v>
      </c>
      <c r="J4" s="12" t="s">
        <v>18</v>
      </c>
      <c r="M4" s="13"/>
      <c r="N4" s="26" t="s">
        <v>56</v>
      </c>
      <c r="O4" s="26" t="s">
        <v>57</v>
      </c>
      <c r="P4" s="12" t="s">
        <v>141</v>
      </c>
      <c r="S4" s="45"/>
      <c r="T4" s="13"/>
      <c r="U4" s="26" t="s">
        <v>56</v>
      </c>
      <c r="V4" s="27" t="s">
        <v>58</v>
      </c>
      <c r="W4" s="45"/>
      <c r="Z4" s="13"/>
      <c r="AA4" s="26" t="s">
        <v>56</v>
      </c>
      <c r="AB4" s="27" t="s">
        <v>62</v>
      </c>
    </row>
    <row r="5" spans="2:28" ht="15.75" x14ac:dyDescent="0.3">
      <c r="B5" s="6"/>
      <c r="C5" s="7"/>
      <c r="D5" s="7"/>
      <c r="E5" s="5"/>
      <c r="G5" s="97" t="s">
        <v>107</v>
      </c>
      <c r="H5" s="98"/>
      <c r="I5" s="98"/>
      <c r="J5" s="99"/>
      <c r="M5" s="97" t="s">
        <v>46</v>
      </c>
      <c r="N5" s="98"/>
      <c r="O5" s="98"/>
      <c r="P5" s="99"/>
      <c r="S5" s="66"/>
      <c r="T5" s="64" t="s">
        <v>46</v>
      </c>
      <c r="U5" s="9"/>
      <c r="V5" s="45" t="s">
        <v>141</v>
      </c>
      <c r="W5" s="45"/>
      <c r="Z5" s="64" t="s">
        <v>46</v>
      </c>
      <c r="AA5" s="9"/>
      <c r="AB5" s="45" t="s">
        <v>141</v>
      </c>
    </row>
    <row r="6" spans="2:28" ht="15.75" x14ac:dyDescent="0.3">
      <c r="B6" s="100" t="s">
        <v>3</v>
      </c>
      <c r="C6" s="55" t="s">
        <v>10</v>
      </c>
      <c r="D6" s="55">
        <v>1</v>
      </c>
      <c r="E6" s="5"/>
      <c r="G6" s="49" t="s">
        <v>52</v>
      </c>
      <c r="H6" s="95" t="s">
        <v>53</v>
      </c>
      <c r="I6" s="95"/>
      <c r="J6" s="96"/>
      <c r="M6" s="49" t="s">
        <v>52</v>
      </c>
      <c r="N6" s="95" t="s">
        <v>53</v>
      </c>
      <c r="O6" s="95"/>
      <c r="P6" s="96"/>
      <c r="S6" s="46"/>
      <c r="T6" s="49" t="s">
        <v>52</v>
      </c>
      <c r="U6" s="95" t="s">
        <v>53</v>
      </c>
      <c r="V6" s="96"/>
      <c r="W6" s="45"/>
      <c r="Z6" s="49" t="s">
        <v>52</v>
      </c>
      <c r="AA6" s="95" t="s">
        <v>53</v>
      </c>
      <c r="AB6" s="96"/>
    </row>
    <row r="7" spans="2:28" ht="15.75" x14ac:dyDescent="0.3">
      <c r="B7" s="100"/>
      <c r="C7" s="55" t="s">
        <v>1</v>
      </c>
      <c r="D7" s="55"/>
      <c r="E7" s="5"/>
      <c r="G7" s="38" t="s">
        <v>41</v>
      </c>
      <c r="H7" s="95">
        <f>H15</f>
        <v>0</v>
      </c>
      <c r="I7" s="95"/>
      <c r="J7" s="96"/>
      <c r="M7" s="38" t="s">
        <v>41</v>
      </c>
      <c r="N7" s="95">
        <v>0</v>
      </c>
      <c r="O7" s="95"/>
      <c r="P7" s="96"/>
      <c r="S7" s="29"/>
      <c r="T7" s="38" t="s">
        <v>41</v>
      </c>
      <c r="U7" s="95">
        <f>U15</f>
        <v>0</v>
      </c>
      <c r="V7" s="96"/>
      <c r="W7" s="45"/>
      <c r="Z7" s="38" t="s">
        <v>41</v>
      </c>
      <c r="AA7" s="95">
        <f>AA15</f>
        <v>0</v>
      </c>
      <c r="AB7" s="96"/>
    </row>
    <row r="8" spans="2:28" ht="15.75" x14ac:dyDescent="0.3">
      <c r="B8" s="38"/>
      <c r="C8" s="55" t="s">
        <v>2</v>
      </c>
      <c r="D8" s="55"/>
      <c r="E8" s="5"/>
      <c r="G8" s="38" t="s">
        <v>42</v>
      </c>
      <c r="H8" s="95">
        <f>H16</f>
        <v>0.9</v>
      </c>
      <c r="I8" s="95"/>
      <c r="J8" s="96"/>
      <c r="M8" s="38" t="s">
        <v>42</v>
      </c>
      <c r="N8" s="95">
        <f>N16</f>
        <v>0.9</v>
      </c>
      <c r="O8" s="95"/>
      <c r="P8" s="96"/>
      <c r="S8" s="29"/>
      <c r="T8" s="38" t="s">
        <v>42</v>
      </c>
      <c r="U8" s="95">
        <f>U16</f>
        <v>0.9</v>
      </c>
      <c r="V8" s="96"/>
      <c r="W8" s="45"/>
      <c r="Z8" s="38" t="s">
        <v>42</v>
      </c>
      <c r="AA8" s="95">
        <f>AA16</f>
        <v>0.9</v>
      </c>
      <c r="AB8" s="96"/>
    </row>
    <row r="9" spans="2:28" ht="15.75" x14ac:dyDescent="0.3">
      <c r="B9" s="38"/>
      <c r="C9" s="55"/>
      <c r="D9" s="55"/>
      <c r="E9" s="5"/>
      <c r="G9" s="38" t="s">
        <v>7</v>
      </c>
      <c r="H9" s="95">
        <f>H17</f>
        <v>1.7</v>
      </c>
      <c r="I9" s="95"/>
      <c r="J9" s="96"/>
      <c r="M9" s="38" t="s">
        <v>7</v>
      </c>
      <c r="N9" s="95">
        <f>N17</f>
        <v>1.7</v>
      </c>
      <c r="O9" s="95"/>
      <c r="P9" s="96"/>
      <c r="S9" s="29"/>
      <c r="T9" s="38" t="s">
        <v>7</v>
      </c>
      <c r="U9" s="95">
        <f>U17</f>
        <v>1.7</v>
      </c>
      <c r="V9" s="96"/>
      <c r="W9" s="45"/>
      <c r="Z9" s="38" t="s">
        <v>7</v>
      </c>
      <c r="AA9" s="95">
        <f>AA17</f>
        <v>1.7</v>
      </c>
      <c r="AB9" s="96"/>
    </row>
    <row r="10" spans="2:28" ht="15.75" x14ac:dyDescent="0.3">
      <c r="B10" s="8" t="s">
        <v>5</v>
      </c>
      <c r="C10" s="55" t="s">
        <v>63</v>
      </c>
      <c r="D10" s="55"/>
      <c r="E10" s="5"/>
      <c r="G10" s="38" t="s">
        <v>12</v>
      </c>
      <c r="H10" s="95">
        <f>SUM(H18:H20)</f>
        <v>38.5</v>
      </c>
      <c r="I10" s="95"/>
      <c r="J10" s="96"/>
      <c r="M10" s="38" t="s">
        <v>12</v>
      </c>
      <c r="N10" s="95">
        <f>SUM(N18:N20)</f>
        <v>8.1508579999999995</v>
      </c>
      <c r="O10" s="95"/>
      <c r="P10" s="96"/>
      <c r="S10" s="29"/>
      <c r="T10" s="38" t="s">
        <v>59</v>
      </c>
      <c r="U10" s="95">
        <f>SUM(U18:U20)</f>
        <v>-15.232259999999997</v>
      </c>
      <c r="V10" s="96"/>
      <c r="W10" s="45"/>
      <c r="Z10" s="38" t="s">
        <v>59</v>
      </c>
      <c r="AA10" s="95">
        <f>SUM(AA18:AA20)</f>
        <v>-23.635170000000002</v>
      </c>
      <c r="AB10" s="96"/>
    </row>
    <row r="11" spans="2:28" ht="15.75" x14ac:dyDescent="0.3">
      <c r="B11" s="38"/>
      <c r="C11" s="55" t="s">
        <v>9</v>
      </c>
      <c r="D11" s="55">
        <v>736</v>
      </c>
      <c r="E11" s="5" t="s">
        <v>106</v>
      </c>
      <c r="G11" s="38" t="s">
        <v>8</v>
      </c>
      <c r="H11" s="95">
        <f>SUM(H21:H23)</f>
        <v>42.1</v>
      </c>
      <c r="I11" s="95"/>
      <c r="J11" s="96"/>
      <c r="M11" s="38" t="s">
        <v>8</v>
      </c>
      <c r="N11" s="95">
        <f>SUM(N21:N23)</f>
        <v>42.1</v>
      </c>
      <c r="O11" s="95"/>
      <c r="P11" s="96"/>
      <c r="S11" s="29"/>
      <c r="T11" s="38" t="s">
        <v>8</v>
      </c>
      <c r="U11" s="95">
        <f>SUM(U21:U23)</f>
        <v>42.1</v>
      </c>
      <c r="V11" s="96"/>
      <c r="W11" s="45"/>
      <c r="Z11" s="38" t="s">
        <v>8</v>
      </c>
      <c r="AA11" s="95">
        <f>SUM(AA21:AA23)</f>
        <v>42.1</v>
      </c>
      <c r="AB11" s="96"/>
    </row>
    <row r="12" spans="2:28" ht="15.75" x14ac:dyDescent="0.3">
      <c r="B12" s="38"/>
      <c r="C12" s="55" t="s">
        <v>11</v>
      </c>
      <c r="D12" s="55">
        <v>0.05</v>
      </c>
      <c r="E12" s="5"/>
      <c r="G12" s="38" t="s">
        <v>66</v>
      </c>
      <c r="H12" s="93">
        <f>SUM(H7:J11)</f>
        <v>83.2</v>
      </c>
      <c r="I12" s="93"/>
      <c r="J12" s="94"/>
      <c r="M12" s="23" t="s">
        <v>67</v>
      </c>
      <c r="N12" s="93">
        <f>SUM(N7:P11)</f>
        <v>52.850858000000002</v>
      </c>
      <c r="O12" s="93"/>
      <c r="P12" s="94"/>
      <c r="S12" s="67"/>
      <c r="T12" s="23" t="s">
        <v>78</v>
      </c>
      <c r="U12" s="93">
        <f>SUM(U7:V11)</f>
        <v>29.467740000000006</v>
      </c>
      <c r="V12" s="94"/>
      <c r="W12" s="45"/>
      <c r="Z12" s="23" t="s">
        <v>67</v>
      </c>
      <c r="AA12" s="93">
        <f>SUM(AA7:AB11)</f>
        <v>21.064830000000001</v>
      </c>
      <c r="AB12" s="94"/>
    </row>
    <row r="13" spans="2:28" ht="15.75" x14ac:dyDescent="0.3">
      <c r="B13" s="38"/>
      <c r="C13" s="55"/>
      <c r="D13" s="55"/>
      <c r="E13" s="5"/>
      <c r="G13" s="97" t="s">
        <v>47</v>
      </c>
      <c r="H13" s="98"/>
      <c r="I13" s="98"/>
      <c r="J13" s="99"/>
      <c r="M13" s="97" t="s">
        <v>47</v>
      </c>
      <c r="N13" s="98"/>
      <c r="O13" s="98"/>
      <c r="P13" s="99"/>
      <c r="S13" s="66"/>
      <c r="T13" s="97" t="s">
        <v>47</v>
      </c>
      <c r="U13" s="98"/>
      <c r="V13" s="99"/>
      <c r="W13" s="45"/>
      <c r="Z13" s="97" t="s">
        <v>47</v>
      </c>
      <c r="AA13" s="98"/>
      <c r="AB13" s="99"/>
    </row>
    <row r="14" spans="2:28" ht="15.75" x14ac:dyDescent="0.3">
      <c r="B14" s="8" t="s">
        <v>12</v>
      </c>
      <c r="C14" s="55" t="s">
        <v>13</v>
      </c>
      <c r="D14" s="55"/>
      <c r="E14" s="5"/>
      <c r="G14" s="49" t="s">
        <v>52</v>
      </c>
      <c r="H14" s="55" t="s">
        <v>53</v>
      </c>
      <c r="I14" s="95" t="s">
        <v>54</v>
      </c>
      <c r="J14" s="96"/>
      <c r="M14" s="49" t="s">
        <v>52</v>
      </c>
      <c r="N14" s="55" t="s">
        <v>53</v>
      </c>
      <c r="O14" s="95" t="s">
        <v>54</v>
      </c>
      <c r="P14" s="96"/>
      <c r="S14" s="46"/>
      <c r="T14" s="49" t="s">
        <v>52</v>
      </c>
      <c r="U14" s="55" t="s">
        <v>53</v>
      </c>
      <c r="V14" s="56" t="s">
        <v>54</v>
      </c>
      <c r="W14" s="45"/>
      <c r="Z14" s="49" t="s">
        <v>52</v>
      </c>
      <c r="AA14" s="55" t="s">
        <v>53</v>
      </c>
      <c r="AB14" s="56" t="s">
        <v>54</v>
      </c>
    </row>
    <row r="15" spans="2:28" ht="15.75" x14ac:dyDescent="0.3">
      <c r="B15" s="38"/>
      <c r="C15" s="55" t="s">
        <v>16</v>
      </c>
      <c r="D15" s="55"/>
      <c r="E15" s="5"/>
      <c r="G15" s="38" t="s">
        <v>41</v>
      </c>
      <c r="H15" s="7">
        <v>0</v>
      </c>
      <c r="I15" s="95" t="s">
        <v>51</v>
      </c>
      <c r="J15" s="96"/>
      <c r="M15" s="38" t="s">
        <v>41</v>
      </c>
      <c r="N15" s="7">
        <v>0</v>
      </c>
      <c r="O15" s="95" t="s">
        <v>51</v>
      </c>
      <c r="P15" s="96"/>
      <c r="S15" s="29"/>
      <c r="T15" s="38" t="s">
        <v>41</v>
      </c>
      <c r="U15" s="7">
        <v>0</v>
      </c>
      <c r="V15" s="56" t="s">
        <v>51</v>
      </c>
      <c r="W15" s="45"/>
      <c r="Z15" s="38" t="s">
        <v>41</v>
      </c>
      <c r="AA15" s="7">
        <v>0</v>
      </c>
      <c r="AB15" s="56" t="s">
        <v>51</v>
      </c>
    </row>
    <row r="16" spans="2:28" ht="15.75" x14ac:dyDescent="0.3">
      <c r="B16" s="38"/>
      <c r="C16" s="55" t="s">
        <v>17</v>
      </c>
      <c r="D16" s="55" t="s">
        <v>108</v>
      </c>
      <c r="E16" s="5"/>
      <c r="G16" s="38" t="s">
        <v>42</v>
      </c>
      <c r="H16" s="7">
        <v>0.9</v>
      </c>
      <c r="I16" s="95" t="s">
        <v>51</v>
      </c>
      <c r="J16" s="96"/>
      <c r="M16" s="38" t="s">
        <v>42</v>
      </c>
      <c r="N16" s="7">
        <v>0.9</v>
      </c>
      <c r="O16" s="95" t="s">
        <v>51</v>
      </c>
      <c r="P16" s="96"/>
      <c r="S16" s="29"/>
      <c r="T16" s="38" t="s">
        <v>42</v>
      </c>
      <c r="U16" s="7">
        <v>0.9</v>
      </c>
      <c r="V16" s="56" t="s">
        <v>51</v>
      </c>
      <c r="W16" s="45"/>
      <c r="Z16" s="38" t="s">
        <v>42</v>
      </c>
      <c r="AA16" s="7">
        <v>0.9</v>
      </c>
      <c r="AB16" s="56" t="s">
        <v>51</v>
      </c>
    </row>
    <row r="17" spans="2:28" ht="15.75" x14ac:dyDescent="0.3">
      <c r="B17" s="38"/>
      <c r="C17" s="55"/>
      <c r="D17" s="7"/>
      <c r="E17" s="5"/>
      <c r="G17" s="38" t="s">
        <v>7</v>
      </c>
      <c r="H17" s="7">
        <v>1.7</v>
      </c>
      <c r="I17" s="95" t="s">
        <v>51</v>
      </c>
      <c r="J17" s="96"/>
      <c r="M17" s="38" t="s">
        <v>7</v>
      </c>
      <c r="N17" s="7">
        <v>1.7</v>
      </c>
      <c r="O17" s="95" t="s">
        <v>51</v>
      </c>
      <c r="P17" s="96"/>
      <c r="S17" s="29"/>
      <c r="T17" s="38" t="s">
        <v>7</v>
      </c>
      <c r="U17" s="7">
        <v>1.7</v>
      </c>
      <c r="V17" s="56" t="s">
        <v>51</v>
      </c>
      <c r="W17" s="45"/>
      <c r="Z17" s="38" t="s">
        <v>7</v>
      </c>
      <c r="AA17" s="7">
        <v>1.7</v>
      </c>
      <c r="AB17" s="56" t="s">
        <v>51</v>
      </c>
    </row>
    <row r="18" spans="2:28" ht="15.75" x14ac:dyDescent="0.3">
      <c r="B18" s="38"/>
      <c r="C18" s="55"/>
      <c r="D18" s="7"/>
      <c r="E18" s="5"/>
      <c r="G18" s="38" t="s">
        <v>12</v>
      </c>
      <c r="H18" s="7">
        <v>36.4</v>
      </c>
      <c r="I18" s="95" t="s">
        <v>43</v>
      </c>
      <c r="J18" s="96"/>
      <c r="M18" s="38" t="s">
        <v>12</v>
      </c>
      <c r="N18" s="7">
        <v>36.4</v>
      </c>
      <c r="O18" s="95" t="s">
        <v>43</v>
      </c>
      <c r="P18" s="96"/>
      <c r="S18" s="29"/>
      <c r="T18" s="38" t="s">
        <v>12</v>
      </c>
      <c r="U18" s="7">
        <v>36.4</v>
      </c>
      <c r="V18" s="56" t="s">
        <v>43</v>
      </c>
      <c r="W18" s="45"/>
      <c r="Z18" s="38" t="s">
        <v>12</v>
      </c>
      <c r="AA18" s="7">
        <v>36.4</v>
      </c>
      <c r="AB18" s="56" t="s">
        <v>43</v>
      </c>
    </row>
    <row r="19" spans="2:28" ht="15.75" x14ac:dyDescent="0.3">
      <c r="B19" s="8" t="s">
        <v>6</v>
      </c>
      <c r="C19" s="50" t="s">
        <v>19</v>
      </c>
      <c r="D19" s="9"/>
      <c r="E19" s="5"/>
      <c r="G19" s="38" t="s">
        <v>12</v>
      </c>
      <c r="H19" s="7">
        <v>2.1</v>
      </c>
      <c r="I19" s="95" t="s">
        <v>44</v>
      </c>
      <c r="J19" s="96"/>
      <c r="M19" s="38" t="s">
        <v>12</v>
      </c>
      <c r="N19" s="7">
        <v>2.1</v>
      </c>
      <c r="O19" s="95" t="s">
        <v>44</v>
      </c>
      <c r="P19" s="96"/>
      <c r="S19" s="29"/>
      <c r="T19" s="38" t="s">
        <v>12</v>
      </c>
      <c r="U19" s="7">
        <v>2.1</v>
      </c>
      <c r="V19" s="56" t="s">
        <v>44</v>
      </c>
      <c r="W19" s="45"/>
      <c r="Z19" s="38" t="s">
        <v>12</v>
      </c>
      <c r="AA19" s="7">
        <v>2.1</v>
      </c>
      <c r="AB19" s="56" t="s">
        <v>44</v>
      </c>
    </row>
    <row r="20" spans="2:28" ht="15.75" x14ac:dyDescent="0.3">
      <c r="B20" s="38"/>
      <c r="C20" s="55" t="s">
        <v>24</v>
      </c>
      <c r="D20" s="7" t="s">
        <v>20</v>
      </c>
      <c r="E20" s="5"/>
      <c r="G20" s="38" t="s">
        <v>12</v>
      </c>
      <c r="H20" s="7">
        <v>0</v>
      </c>
      <c r="I20" s="95" t="s">
        <v>45</v>
      </c>
      <c r="J20" s="96"/>
      <c r="M20" s="38" t="s">
        <v>12</v>
      </c>
      <c r="N20" s="7">
        <v>-30.349142000000001</v>
      </c>
      <c r="O20" s="95" t="s">
        <v>6</v>
      </c>
      <c r="P20" s="96"/>
      <c r="S20" s="29"/>
      <c r="T20" s="38" t="s">
        <v>12</v>
      </c>
      <c r="U20" s="28">
        <v>-53.732259999999997</v>
      </c>
      <c r="V20" s="56" t="s">
        <v>6</v>
      </c>
      <c r="W20" s="45"/>
      <c r="Z20" s="38" t="s">
        <v>12</v>
      </c>
      <c r="AA20" s="28">
        <v>-62.135170000000002</v>
      </c>
      <c r="AB20" s="56" t="s">
        <v>6</v>
      </c>
    </row>
    <row r="21" spans="2:28" ht="15.75" x14ac:dyDescent="0.3">
      <c r="B21" s="38"/>
      <c r="C21" s="55" t="s">
        <v>21</v>
      </c>
      <c r="D21" s="55">
        <v>85</v>
      </c>
      <c r="E21" s="5"/>
      <c r="G21" s="38" t="s">
        <v>8</v>
      </c>
      <c r="H21" s="7">
        <v>13.9</v>
      </c>
      <c r="I21" s="95" t="s">
        <v>48</v>
      </c>
      <c r="J21" s="96"/>
      <c r="M21" s="38" t="s">
        <v>8</v>
      </c>
      <c r="N21" s="7">
        <v>13.9</v>
      </c>
      <c r="O21" s="95" t="s">
        <v>48</v>
      </c>
      <c r="P21" s="96"/>
      <c r="S21" s="29"/>
      <c r="T21" s="38" t="s">
        <v>8</v>
      </c>
      <c r="U21" s="7">
        <v>13.9</v>
      </c>
      <c r="V21" s="56" t="s">
        <v>48</v>
      </c>
      <c r="W21" s="45"/>
      <c r="Z21" s="38" t="s">
        <v>8</v>
      </c>
      <c r="AA21" s="7">
        <v>13.9</v>
      </c>
      <c r="AB21" s="56" t="s">
        <v>48</v>
      </c>
    </row>
    <row r="22" spans="2:28" ht="15.75" x14ac:dyDescent="0.3">
      <c r="B22" s="38"/>
      <c r="C22" s="55" t="s">
        <v>22</v>
      </c>
      <c r="D22" s="7"/>
      <c r="E22" s="5"/>
      <c r="G22" s="38" t="s">
        <v>8</v>
      </c>
      <c r="H22" s="7">
        <v>27</v>
      </c>
      <c r="I22" s="95" t="s">
        <v>49</v>
      </c>
      <c r="J22" s="96"/>
      <c r="M22" s="38" t="s">
        <v>8</v>
      </c>
      <c r="N22" s="7">
        <v>27</v>
      </c>
      <c r="O22" s="95" t="s">
        <v>49</v>
      </c>
      <c r="P22" s="96"/>
      <c r="S22" s="29"/>
      <c r="T22" s="38" t="s">
        <v>8</v>
      </c>
      <c r="U22" s="7">
        <v>27</v>
      </c>
      <c r="V22" s="56" t="s">
        <v>49</v>
      </c>
      <c r="W22" s="45"/>
      <c r="Z22" s="38" t="s">
        <v>8</v>
      </c>
      <c r="AA22" s="7">
        <v>27</v>
      </c>
      <c r="AB22" s="56" t="s">
        <v>49</v>
      </c>
    </row>
    <row r="23" spans="2:28" ht="15.75" x14ac:dyDescent="0.3">
      <c r="B23" s="38"/>
      <c r="C23" s="55" t="s">
        <v>23</v>
      </c>
      <c r="D23" s="55">
        <v>50</v>
      </c>
      <c r="E23" s="5"/>
      <c r="G23" s="22" t="s">
        <v>8</v>
      </c>
      <c r="H23" s="18">
        <v>1.2</v>
      </c>
      <c r="I23" s="91" t="s">
        <v>50</v>
      </c>
      <c r="J23" s="92"/>
      <c r="M23" s="22" t="s">
        <v>8</v>
      </c>
      <c r="N23" s="18">
        <v>1.2</v>
      </c>
      <c r="O23" s="91" t="s">
        <v>50</v>
      </c>
      <c r="P23" s="92"/>
      <c r="S23" s="29"/>
      <c r="T23" s="22" t="s">
        <v>8</v>
      </c>
      <c r="U23" s="18">
        <v>1.2</v>
      </c>
      <c r="V23" s="58" t="s">
        <v>50</v>
      </c>
      <c r="W23" s="45"/>
      <c r="Z23" s="22" t="s">
        <v>8</v>
      </c>
      <c r="AA23" s="18">
        <v>1.2</v>
      </c>
      <c r="AB23" s="58" t="s">
        <v>50</v>
      </c>
    </row>
    <row r="24" spans="2:28" ht="15.75" x14ac:dyDescent="0.3">
      <c r="B24" s="38"/>
      <c r="C24" s="55"/>
      <c r="D24" s="7"/>
      <c r="E24" s="5"/>
      <c r="G24" s="29" t="s">
        <v>112</v>
      </c>
      <c r="H24" s="48">
        <v>37.6</v>
      </c>
      <c r="S24" s="29"/>
      <c r="W24" s="45"/>
    </row>
    <row r="25" spans="2:28" ht="15.75" x14ac:dyDescent="0.3">
      <c r="B25" s="38"/>
      <c r="C25" s="50" t="s">
        <v>25</v>
      </c>
      <c r="D25" s="7"/>
      <c r="E25" s="5"/>
      <c r="S25" s="45"/>
      <c r="W25" s="45"/>
    </row>
    <row r="26" spans="2:28" ht="15.75" x14ac:dyDescent="0.3">
      <c r="B26" s="38"/>
      <c r="C26" s="55" t="s">
        <v>28</v>
      </c>
      <c r="D26" s="7" t="s">
        <v>26</v>
      </c>
      <c r="E26" s="5"/>
      <c r="M26" s="29"/>
      <c r="N26" s="28"/>
      <c r="S26" s="45"/>
      <c r="T26" s="29"/>
      <c r="U26" s="28"/>
      <c r="W26" s="45"/>
      <c r="Z26" s="29"/>
    </row>
    <row r="27" spans="2:28" ht="15.75" x14ac:dyDescent="0.3">
      <c r="B27" s="38"/>
      <c r="C27" s="55" t="s">
        <v>21</v>
      </c>
      <c r="D27" s="55">
        <v>85</v>
      </c>
      <c r="E27" s="5" t="s">
        <v>61</v>
      </c>
      <c r="G27" s="104" t="s">
        <v>40</v>
      </c>
      <c r="H27" s="105"/>
      <c r="I27" s="105"/>
      <c r="J27" s="106"/>
      <c r="M27" s="52" t="s">
        <v>40</v>
      </c>
      <c r="N27" s="53"/>
      <c r="O27" s="53"/>
      <c r="P27" s="54"/>
      <c r="S27" s="45"/>
      <c r="T27" s="104" t="s">
        <v>40</v>
      </c>
      <c r="U27" s="105"/>
      <c r="V27" s="106"/>
      <c r="Z27" s="52" t="s">
        <v>40</v>
      </c>
      <c r="AA27" s="53"/>
      <c r="AB27" s="54"/>
    </row>
    <row r="28" spans="2:28" ht="15.75" x14ac:dyDescent="0.3">
      <c r="B28" s="38"/>
      <c r="C28" s="55" t="s">
        <v>29</v>
      </c>
      <c r="D28" s="55" t="s">
        <v>27</v>
      </c>
      <c r="E28" s="5"/>
      <c r="G28" s="13"/>
      <c r="H28" s="26" t="s">
        <v>56</v>
      </c>
      <c r="I28" s="26" t="s">
        <v>55</v>
      </c>
      <c r="J28" s="12" t="s">
        <v>108</v>
      </c>
      <c r="M28" s="13"/>
      <c r="N28" s="26" t="s">
        <v>56</v>
      </c>
      <c r="O28" s="26" t="s">
        <v>57</v>
      </c>
      <c r="P28" s="12" t="s">
        <v>142</v>
      </c>
      <c r="S28" s="45"/>
      <c r="T28" s="13"/>
      <c r="U28" s="26" t="s">
        <v>56</v>
      </c>
      <c r="V28" s="27" t="s">
        <v>58</v>
      </c>
      <c r="Z28" s="13"/>
      <c r="AA28" s="26" t="s">
        <v>56</v>
      </c>
      <c r="AB28" s="27" t="s">
        <v>62</v>
      </c>
    </row>
    <row r="29" spans="2:28" ht="15.75" x14ac:dyDescent="0.3">
      <c r="B29" s="38"/>
      <c r="C29" s="55" t="s">
        <v>31</v>
      </c>
      <c r="D29" s="55">
        <v>85</v>
      </c>
      <c r="E29" s="5"/>
      <c r="G29" s="97" t="s">
        <v>107</v>
      </c>
      <c r="H29" s="98"/>
      <c r="I29" s="98"/>
      <c r="J29" s="99"/>
      <c r="M29" s="49" t="s">
        <v>46</v>
      </c>
      <c r="N29" s="50"/>
      <c r="O29" s="50"/>
      <c r="P29" s="51"/>
      <c r="S29" s="45"/>
      <c r="T29" s="49" t="s">
        <v>46</v>
      </c>
      <c r="U29" s="50"/>
      <c r="V29" s="68" t="s">
        <v>142</v>
      </c>
      <c r="W29" s="45"/>
      <c r="Z29" s="64" t="s">
        <v>46</v>
      </c>
      <c r="AA29" s="9"/>
      <c r="AB29" s="68" t="s">
        <v>142</v>
      </c>
    </row>
    <row r="30" spans="2:28" ht="15.75" x14ac:dyDescent="0.3">
      <c r="B30" s="38"/>
      <c r="C30" s="55" t="s">
        <v>22</v>
      </c>
      <c r="D30" s="30">
        <v>0.46</v>
      </c>
      <c r="E30" s="5" t="s">
        <v>60</v>
      </c>
      <c r="G30" s="49" t="s">
        <v>52</v>
      </c>
      <c r="H30" s="95" t="s">
        <v>53</v>
      </c>
      <c r="I30" s="95"/>
      <c r="J30" s="96"/>
      <c r="M30" s="49" t="s">
        <v>52</v>
      </c>
      <c r="N30" s="95" t="s">
        <v>53</v>
      </c>
      <c r="O30" s="95"/>
      <c r="P30" s="96"/>
      <c r="S30" s="66"/>
      <c r="T30" s="49" t="s">
        <v>52</v>
      </c>
      <c r="U30" s="95" t="s">
        <v>53</v>
      </c>
      <c r="V30" s="96"/>
      <c r="W30" s="45"/>
      <c r="Z30" s="49" t="s">
        <v>52</v>
      </c>
      <c r="AA30" s="55" t="s">
        <v>53</v>
      </c>
      <c r="AB30" s="56"/>
    </row>
    <row r="31" spans="2:28" ht="15.75" x14ac:dyDescent="0.3">
      <c r="B31" s="38"/>
      <c r="C31" s="55" t="s">
        <v>30</v>
      </c>
      <c r="D31" s="55">
        <v>50</v>
      </c>
      <c r="E31" s="5"/>
      <c r="G31" s="38" t="s">
        <v>41</v>
      </c>
      <c r="H31" s="95">
        <f>H39</f>
        <v>0</v>
      </c>
      <c r="I31" s="95"/>
      <c r="J31" s="96"/>
      <c r="M31" s="38" t="s">
        <v>41</v>
      </c>
      <c r="N31" s="95">
        <v>0</v>
      </c>
      <c r="O31" s="95"/>
      <c r="P31" s="96"/>
      <c r="S31" s="45"/>
      <c r="T31" s="38" t="s">
        <v>41</v>
      </c>
      <c r="U31" s="95">
        <f>U39</f>
        <v>0</v>
      </c>
      <c r="V31" s="96"/>
      <c r="W31" s="45"/>
      <c r="Z31" s="38" t="s">
        <v>41</v>
      </c>
      <c r="AA31" s="95">
        <f>AA39</f>
        <v>0</v>
      </c>
      <c r="AB31" s="96"/>
    </row>
    <row r="32" spans="2:28" ht="15.75" x14ac:dyDescent="0.3">
      <c r="B32" s="10"/>
      <c r="C32" s="11"/>
      <c r="D32" s="11"/>
      <c r="E32" s="12"/>
      <c r="G32" s="38" t="s">
        <v>42</v>
      </c>
      <c r="H32" s="95">
        <f>H40</f>
        <v>0.9</v>
      </c>
      <c r="I32" s="95"/>
      <c r="J32" s="96"/>
      <c r="M32" s="38" t="s">
        <v>42</v>
      </c>
      <c r="N32" s="95">
        <f>N40</f>
        <v>0.9</v>
      </c>
      <c r="O32" s="95"/>
      <c r="P32" s="96"/>
      <c r="S32" s="66"/>
      <c r="T32" s="38" t="s">
        <v>42</v>
      </c>
      <c r="U32" s="95">
        <f>U40</f>
        <v>0.9</v>
      </c>
      <c r="V32" s="96"/>
      <c r="W32" s="45"/>
      <c r="Z32" s="38" t="s">
        <v>42</v>
      </c>
      <c r="AA32" s="95">
        <f>AA40</f>
        <v>0.9</v>
      </c>
      <c r="AB32" s="96"/>
    </row>
    <row r="33" spans="2:32" ht="15.75" x14ac:dyDescent="0.3">
      <c r="B33" s="13"/>
      <c r="C33" s="29" t="s">
        <v>79</v>
      </c>
      <c r="D33" s="29">
        <v>85</v>
      </c>
      <c r="E33" s="12"/>
      <c r="G33" s="38" t="s">
        <v>7</v>
      </c>
      <c r="H33" s="95">
        <f>H41</f>
        <v>1.7</v>
      </c>
      <c r="I33" s="95"/>
      <c r="J33" s="96"/>
      <c r="M33" s="38" t="s">
        <v>7</v>
      </c>
      <c r="N33" s="95">
        <f>N41</f>
        <v>1.7</v>
      </c>
      <c r="O33" s="95"/>
      <c r="P33" s="96"/>
      <c r="S33" s="46"/>
      <c r="T33" s="38" t="s">
        <v>7</v>
      </c>
      <c r="U33" s="95">
        <f>U41</f>
        <v>1.7</v>
      </c>
      <c r="V33" s="96"/>
      <c r="W33" s="45"/>
      <c r="Z33" s="38" t="s">
        <v>7</v>
      </c>
      <c r="AA33" s="95">
        <f>AA41</f>
        <v>1.7</v>
      </c>
      <c r="AB33" s="96"/>
    </row>
    <row r="34" spans="2:32" ht="15.75" x14ac:dyDescent="0.3">
      <c r="B34" s="13"/>
      <c r="E34" s="12"/>
      <c r="G34" s="38" t="s">
        <v>12</v>
      </c>
      <c r="H34" s="95">
        <f>SUM(H42:H44)</f>
        <v>28.900000000000002</v>
      </c>
      <c r="I34" s="95"/>
      <c r="J34" s="96"/>
      <c r="M34" s="38" t="s">
        <v>12</v>
      </c>
      <c r="N34" s="95">
        <f>SUM(N42:N44)</f>
        <v>-1.4491419999999984</v>
      </c>
      <c r="O34" s="95"/>
      <c r="P34" s="96"/>
      <c r="S34" s="29"/>
      <c r="T34" s="38" t="s">
        <v>59</v>
      </c>
      <c r="U34" s="95">
        <f>SUM(U42:U44)</f>
        <v>-18.665283999999996</v>
      </c>
      <c r="V34" s="96"/>
      <c r="W34" s="45"/>
      <c r="Z34" s="38" t="s">
        <v>59</v>
      </c>
      <c r="AA34" s="95">
        <f>SUM(AA42:AA44)</f>
        <v>-24.852042000000001</v>
      </c>
      <c r="AB34" s="96"/>
    </row>
    <row r="35" spans="2:32" ht="15.75" x14ac:dyDescent="0.3">
      <c r="B35" s="13"/>
      <c r="E35" s="12"/>
      <c r="G35" s="38" t="s">
        <v>8</v>
      </c>
      <c r="H35" s="95">
        <f>SUM(H45:H47)</f>
        <v>42.1</v>
      </c>
      <c r="I35" s="95"/>
      <c r="J35" s="96"/>
      <c r="M35" s="38" t="s">
        <v>8</v>
      </c>
      <c r="N35" s="95">
        <f>SUM(N45:N47)</f>
        <v>42.1</v>
      </c>
      <c r="O35" s="95"/>
      <c r="P35" s="96"/>
      <c r="S35" s="29"/>
      <c r="T35" s="38" t="s">
        <v>8</v>
      </c>
      <c r="U35" s="95">
        <f>SUM(U45:U47)</f>
        <v>42.1</v>
      </c>
      <c r="V35" s="96"/>
      <c r="W35" s="45"/>
      <c r="Z35" s="38" t="s">
        <v>8</v>
      </c>
      <c r="AA35" s="95">
        <f>SUM(AA45:AA47)</f>
        <v>42.1</v>
      </c>
      <c r="AB35" s="96"/>
    </row>
    <row r="36" spans="2:32" ht="15.75" x14ac:dyDescent="0.3">
      <c r="B36" s="49" t="s">
        <v>7</v>
      </c>
      <c r="C36" s="55" t="s">
        <v>32</v>
      </c>
      <c r="D36" s="11"/>
      <c r="E36" s="12"/>
      <c r="G36" s="38" t="s">
        <v>66</v>
      </c>
      <c r="H36" s="93">
        <f>SUM(H31:J35)</f>
        <v>73.600000000000009</v>
      </c>
      <c r="I36" s="93"/>
      <c r="J36" s="94"/>
      <c r="M36" s="23" t="s">
        <v>67</v>
      </c>
      <c r="N36" s="93">
        <f>SUM(N31:P35)</f>
        <v>43.250858000000001</v>
      </c>
      <c r="O36" s="93"/>
      <c r="P36" s="94"/>
      <c r="S36" s="29"/>
      <c r="T36" s="38" t="s">
        <v>78</v>
      </c>
      <c r="U36" s="93">
        <f>SUM(U31:V35)</f>
        <v>26.034716000000007</v>
      </c>
      <c r="V36" s="94"/>
      <c r="W36" s="45"/>
      <c r="Z36" s="23" t="s">
        <v>67</v>
      </c>
      <c r="AA36" s="93">
        <f>SUM(AA31:AB35)</f>
        <v>19.847958000000002</v>
      </c>
      <c r="AB36" s="94"/>
    </row>
    <row r="37" spans="2:32" ht="15.75" x14ac:dyDescent="0.3">
      <c r="B37" s="49"/>
      <c r="C37" s="55" t="s">
        <v>2</v>
      </c>
      <c r="D37" s="11"/>
      <c r="E37" s="12"/>
      <c r="G37" s="97" t="s">
        <v>47</v>
      </c>
      <c r="H37" s="98"/>
      <c r="I37" s="98"/>
      <c r="J37" s="99"/>
      <c r="M37" s="49" t="s">
        <v>47</v>
      </c>
      <c r="N37" s="50"/>
      <c r="O37" s="50"/>
      <c r="P37" s="51"/>
      <c r="S37" s="29"/>
      <c r="T37" s="97" t="s">
        <v>47</v>
      </c>
      <c r="U37" s="98"/>
      <c r="V37" s="99"/>
      <c r="W37" s="45"/>
      <c r="Z37" s="97" t="s">
        <v>47</v>
      </c>
      <c r="AA37" s="98"/>
      <c r="AB37" s="99"/>
    </row>
    <row r="38" spans="2:32" ht="15.75" x14ac:dyDescent="0.3">
      <c r="B38" s="49"/>
      <c r="C38" s="55" t="s">
        <v>33</v>
      </c>
      <c r="D38" s="11"/>
      <c r="E38" s="12"/>
      <c r="G38" s="49" t="s">
        <v>52</v>
      </c>
      <c r="H38" s="55" t="s">
        <v>53</v>
      </c>
      <c r="I38" s="95" t="s">
        <v>54</v>
      </c>
      <c r="J38" s="96"/>
      <c r="M38" s="49" t="s">
        <v>52</v>
      </c>
      <c r="N38" s="55" t="s">
        <v>53</v>
      </c>
      <c r="O38" s="55" t="s">
        <v>54</v>
      </c>
      <c r="P38" s="56"/>
      <c r="S38" s="29"/>
      <c r="T38" s="49" t="s">
        <v>52</v>
      </c>
      <c r="U38" s="55" t="s">
        <v>53</v>
      </c>
      <c r="V38" s="56" t="s">
        <v>54</v>
      </c>
      <c r="W38" s="45"/>
      <c r="Z38" s="49" t="s">
        <v>52</v>
      </c>
      <c r="AA38" s="55" t="s">
        <v>53</v>
      </c>
      <c r="AB38" s="56" t="s">
        <v>54</v>
      </c>
    </row>
    <row r="39" spans="2:32" ht="15.75" x14ac:dyDescent="0.3">
      <c r="B39" s="49"/>
      <c r="C39" s="55" t="s">
        <v>34</v>
      </c>
      <c r="D39" s="55">
        <v>50</v>
      </c>
      <c r="E39" s="12"/>
      <c r="G39" s="38" t="s">
        <v>41</v>
      </c>
      <c r="H39" s="7">
        <v>0</v>
      </c>
      <c r="I39" s="95" t="s">
        <v>51</v>
      </c>
      <c r="J39" s="96"/>
      <c r="M39" s="38" t="s">
        <v>41</v>
      </c>
      <c r="N39" s="7">
        <v>0</v>
      </c>
      <c r="O39" s="95" t="s">
        <v>51</v>
      </c>
      <c r="P39" s="96"/>
      <c r="S39" s="67"/>
      <c r="T39" s="38" t="s">
        <v>41</v>
      </c>
      <c r="U39" s="7">
        <v>0</v>
      </c>
      <c r="V39" s="56" t="s">
        <v>51</v>
      </c>
      <c r="W39" s="45"/>
      <c r="Z39" s="38" t="s">
        <v>41</v>
      </c>
      <c r="AA39" s="7">
        <v>0</v>
      </c>
      <c r="AB39" s="56" t="s">
        <v>51</v>
      </c>
      <c r="AF39" t="s">
        <v>177</v>
      </c>
    </row>
    <row r="40" spans="2:32" ht="15.75" x14ac:dyDescent="0.3">
      <c r="B40" s="49"/>
      <c r="C40" s="55" t="s">
        <v>35</v>
      </c>
      <c r="D40" s="55">
        <v>0</v>
      </c>
      <c r="E40" s="12"/>
      <c r="G40" s="38" t="s">
        <v>42</v>
      </c>
      <c r="H40" s="7">
        <v>0.9</v>
      </c>
      <c r="I40" s="95" t="s">
        <v>51</v>
      </c>
      <c r="J40" s="96"/>
      <c r="M40" s="38" t="s">
        <v>42</v>
      </c>
      <c r="N40" s="7">
        <v>0.9</v>
      </c>
      <c r="O40" s="95" t="s">
        <v>51</v>
      </c>
      <c r="P40" s="96"/>
      <c r="S40" s="66"/>
      <c r="T40" s="38" t="s">
        <v>42</v>
      </c>
      <c r="U40" s="7">
        <v>0.9</v>
      </c>
      <c r="V40" s="56" t="s">
        <v>51</v>
      </c>
      <c r="W40" s="45"/>
      <c r="Z40" s="38" t="s">
        <v>42</v>
      </c>
      <c r="AA40" s="7">
        <v>0.9</v>
      </c>
      <c r="AB40" s="56" t="s">
        <v>51</v>
      </c>
    </row>
    <row r="41" spans="2:32" ht="15.75" x14ac:dyDescent="0.3">
      <c r="B41" s="49"/>
      <c r="C41" s="11"/>
      <c r="D41" s="55"/>
      <c r="E41" s="12"/>
      <c r="G41" s="38" t="s">
        <v>7</v>
      </c>
      <c r="H41" s="7">
        <v>1.7</v>
      </c>
      <c r="I41" s="95" t="s">
        <v>51</v>
      </c>
      <c r="J41" s="96"/>
      <c r="M41" s="38" t="s">
        <v>7</v>
      </c>
      <c r="N41" s="7">
        <v>1.7</v>
      </c>
      <c r="O41" s="95" t="s">
        <v>51</v>
      </c>
      <c r="P41" s="96"/>
      <c r="S41" s="46"/>
      <c r="T41" s="38" t="s">
        <v>7</v>
      </c>
      <c r="U41" s="7">
        <v>1.7</v>
      </c>
      <c r="V41" s="56" t="s">
        <v>51</v>
      </c>
      <c r="W41" s="45"/>
      <c r="Z41" s="38" t="s">
        <v>7</v>
      </c>
      <c r="AA41" s="7">
        <v>1.7</v>
      </c>
      <c r="AB41" s="56" t="s">
        <v>51</v>
      </c>
    </row>
    <row r="42" spans="2:32" ht="15.75" x14ac:dyDescent="0.3">
      <c r="B42" s="49"/>
      <c r="C42" s="11"/>
      <c r="D42" s="55"/>
      <c r="E42" s="12"/>
      <c r="G42" s="38" t="s">
        <v>12</v>
      </c>
      <c r="H42" s="7">
        <v>26.8</v>
      </c>
      <c r="I42" s="95" t="s">
        <v>43</v>
      </c>
      <c r="J42" s="96"/>
      <c r="M42" s="38" t="s">
        <v>12</v>
      </c>
      <c r="N42" s="7">
        <v>26.8</v>
      </c>
      <c r="O42" s="95" t="s">
        <v>43</v>
      </c>
      <c r="P42" s="96"/>
      <c r="S42" s="29"/>
      <c r="T42" s="38" t="s">
        <v>12</v>
      </c>
      <c r="U42" s="7">
        <v>26.8</v>
      </c>
      <c r="V42" s="56" t="s">
        <v>43</v>
      </c>
      <c r="W42" s="45"/>
      <c r="Z42" s="38" t="s">
        <v>12</v>
      </c>
      <c r="AA42" s="7">
        <v>26.8</v>
      </c>
      <c r="AB42" s="56" t="s">
        <v>43</v>
      </c>
    </row>
    <row r="43" spans="2:32" ht="15.75" x14ac:dyDescent="0.3">
      <c r="B43" s="49" t="s">
        <v>8</v>
      </c>
      <c r="C43" s="55" t="s">
        <v>36</v>
      </c>
      <c r="D43" s="55"/>
      <c r="E43" s="12"/>
      <c r="G43" s="38" t="s">
        <v>12</v>
      </c>
      <c r="H43" s="7">
        <v>2.1</v>
      </c>
      <c r="I43" s="95" t="s">
        <v>44</v>
      </c>
      <c r="J43" s="96"/>
      <c r="M43" s="38" t="s">
        <v>12</v>
      </c>
      <c r="N43" s="7">
        <v>2.1</v>
      </c>
      <c r="O43" s="95" t="s">
        <v>44</v>
      </c>
      <c r="P43" s="96"/>
      <c r="S43" s="29"/>
      <c r="T43" s="38" t="s">
        <v>12</v>
      </c>
      <c r="U43" s="7">
        <v>2.1</v>
      </c>
      <c r="V43" s="56" t="s">
        <v>44</v>
      </c>
      <c r="W43" s="45"/>
      <c r="Z43" s="38" t="s">
        <v>12</v>
      </c>
      <c r="AA43" s="7">
        <v>2.1</v>
      </c>
      <c r="AB43" s="56" t="s">
        <v>44</v>
      </c>
    </row>
    <row r="44" spans="2:32" ht="15.75" x14ac:dyDescent="0.3">
      <c r="B44" s="13"/>
      <c r="C44" s="55" t="s">
        <v>37</v>
      </c>
      <c r="D44" s="55"/>
      <c r="E44" s="12"/>
      <c r="G44" s="38" t="s">
        <v>12</v>
      </c>
      <c r="H44" s="7">
        <v>0</v>
      </c>
      <c r="I44" s="95" t="s">
        <v>45</v>
      </c>
      <c r="J44" s="96"/>
      <c r="M44" s="38" t="s">
        <v>12</v>
      </c>
      <c r="N44" s="7">
        <v>-30.349142000000001</v>
      </c>
      <c r="O44" s="95" t="s">
        <v>6</v>
      </c>
      <c r="P44" s="96"/>
      <c r="S44" s="29"/>
      <c r="T44" s="38" t="s">
        <v>12</v>
      </c>
      <c r="U44" s="28">
        <v>-47.565283999999998</v>
      </c>
      <c r="V44" s="56" t="s">
        <v>6</v>
      </c>
      <c r="W44" s="45"/>
      <c r="Z44" s="38" t="s">
        <v>12</v>
      </c>
      <c r="AA44" s="28">
        <v>-53.752042000000003</v>
      </c>
      <c r="AB44" s="56" t="s">
        <v>6</v>
      </c>
    </row>
    <row r="45" spans="2:32" ht="15.75" x14ac:dyDescent="0.3">
      <c r="B45" s="14"/>
      <c r="C45" s="57" t="s">
        <v>38</v>
      </c>
      <c r="D45" s="57" t="s">
        <v>39</v>
      </c>
      <c r="E45" s="15"/>
      <c r="G45" s="38" t="s">
        <v>8</v>
      </c>
      <c r="H45" s="7">
        <v>13.9</v>
      </c>
      <c r="I45" s="95" t="s">
        <v>48</v>
      </c>
      <c r="J45" s="96"/>
      <c r="M45" s="38" t="s">
        <v>8</v>
      </c>
      <c r="N45" s="7">
        <v>13.9</v>
      </c>
      <c r="O45" s="95" t="s">
        <v>48</v>
      </c>
      <c r="P45" s="96"/>
      <c r="S45" s="29"/>
      <c r="T45" s="38" t="s">
        <v>8</v>
      </c>
      <c r="U45" s="7">
        <v>13.9</v>
      </c>
      <c r="V45" s="56" t="s">
        <v>48</v>
      </c>
      <c r="W45" s="45"/>
      <c r="Z45" s="38" t="s">
        <v>8</v>
      </c>
      <c r="AA45" s="7">
        <v>13.9</v>
      </c>
      <c r="AB45" s="56" t="s">
        <v>48</v>
      </c>
    </row>
    <row r="46" spans="2:32" ht="15.75" x14ac:dyDescent="0.3">
      <c r="G46" s="38" t="s">
        <v>8</v>
      </c>
      <c r="H46" s="7">
        <v>27</v>
      </c>
      <c r="I46" s="95" t="s">
        <v>49</v>
      </c>
      <c r="J46" s="96"/>
      <c r="M46" s="38" t="s">
        <v>8</v>
      </c>
      <c r="N46" s="7">
        <v>27</v>
      </c>
      <c r="O46" s="95" t="s">
        <v>49</v>
      </c>
      <c r="P46" s="96"/>
      <c r="S46" s="29"/>
      <c r="T46" s="38" t="s">
        <v>8</v>
      </c>
      <c r="U46" s="7">
        <v>27</v>
      </c>
      <c r="V46" s="56" t="s">
        <v>49</v>
      </c>
      <c r="W46" s="45"/>
      <c r="Z46" s="38" t="s">
        <v>8</v>
      </c>
      <c r="AA46" s="7">
        <v>27</v>
      </c>
      <c r="AB46" s="56" t="s">
        <v>49</v>
      </c>
    </row>
    <row r="47" spans="2:32" ht="15.75" x14ac:dyDescent="0.3">
      <c r="G47" s="22" t="s">
        <v>8</v>
      </c>
      <c r="H47" s="18">
        <v>1.2</v>
      </c>
      <c r="I47" s="91" t="s">
        <v>50</v>
      </c>
      <c r="J47" s="92"/>
      <c r="M47" s="22" t="s">
        <v>8</v>
      </c>
      <c r="N47" s="18">
        <v>1.2</v>
      </c>
      <c r="O47" s="91" t="s">
        <v>50</v>
      </c>
      <c r="P47" s="92"/>
      <c r="S47" s="29"/>
      <c r="T47" s="22" t="s">
        <v>8</v>
      </c>
      <c r="U47" s="18">
        <v>1.2</v>
      </c>
      <c r="V47" s="58" t="s">
        <v>50</v>
      </c>
      <c r="W47" s="45"/>
      <c r="Z47" s="22" t="s">
        <v>8</v>
      </c>
      <c r="AA47" s="18">
        <v>1.2</v>
      </c>
      <c r="AB47" s="58" t="s">
        <v>50</v>
      </c>
    </row>
    <row r="48" spans="2:32" ht="15.75" x14ac:dyDescent="0.3">
      <c r="C48" s="116"/>
      <c r="D48" s="116"/>
      <c r="G48" s="29" t="s">
        <v>111</v>
      </c>
      <c r="H48" s="28">
        <v>37.6</v>
      </c>
      <c r="I48" s="55"/>
      <c r="J48" s="55"/>
      <c r="S48" s="29"/>
    </row>
    <row r="49" spans="3:28" ht="15.75" x14ac:dyDescent="0.3">
      <c r="C49" s="116"/>
      <c r="D49" s="116"/>
      <c r="G49" s="55"/>
      <c r="H49" s="7"/>
      <c r="I49" s="55"/>
      <c r="J49" s="55"/>
      <c r="S49" s="29"/>
    </row>
    <row r="50" spans="3:28" ht="15.75" x14ac:dyDescent="0.3">
      <c r="C50" s="116"/>
      <c r="D50" s="116"/>
      <c r="G50" s="55"/>
      <c r="H50" s="7"/>
      <c r="I50" s="55"/>
      <c r="J50" s="55"/>
      <c r="S50" s="29"/>
    </row>
    <row r="51" spans="3:28" ht="15.75" x14ac:dyDescent="0.3">
      <c r="C51" s="116"/>
      <c r="D51" s="116"/>
      <c r="S51" s="29"/>
    </row>
    <row r="52" spans="3:28" x14ac:dyDescent="0.25">
      <c r="C52" s="116"/>
      <c r="D52" s="116"/>
      <c r="S52" s="45"/>
    </row>
    <row r="53" spans="3:28" x14ac:dyDescent="0.25">
      <c r="C53" s="116"/>
      <c r="D53" s="116"/>
      <c r="S53" s="45"/>
    </row>
    <row r="54" spans="3:28" ht="15.75" x14ac:dyDescent="0.3">
      <c r="C54" s="116"/>
      <c r="D54" s="116"/>
      <c r="G54" s="104" t="s">
        <v>40</v>
      </c>
      <c r="H54" s="105"/>
      <c r="I54" s="105"/>
      <c r="J54" s="106"/>
      <c r="M54" s="52" t="s">
        <v>40</v>
      </c>
      <c r="N54" s="53"/>
      <c r="O54" s="53"/>
      <c r="P54" s="54"/>
      <c r="S54" s="45"/>
      <c r="T54" s="104" t="s">
        <v>40</v>
      </c>
      <c r="U54" s="105"/>
      <c r="V54" s="106"/>
      <c r="W54" s="45"/>
      <c r="Z54" s="104" t="s">
        <v>40</v>
      </c>
      <c r="AA54" s="105"/>
      <c r="AB54" s="106"/>
    </row>
    <row r="55" spans="3:28" ht="15.75" x14ac:dyDescent="0.3">
      <c r="C55" s="116"/>
      <c r="D55" s="116"/>
      <c r="G55" s="13"/>
      <c r="H55" s="26" t="s">
        <v>56</v>
      </c>
      <c r="I55" s="26" t="s">
        <v>55</v>
      </c>
      <c r="J55" s="12" t="s">
        <v>109</v>
      </c>
      <c r="M55" s="13"/>
      <c r="N55" s="26" t="s">
        <v>56</v>
      </c>
      <c r="O55" s="26" t="s">
        <v>57</v>
      </c>
      <c r="P55" s="12"/>
      <c r="S55" s="45"/>
      <c r="T55" s="13"/>
      <c r="U55" s="26" t="s">
        <v>56</v>
      </c>
      <c r="V55" s="27" t="s">
        <v>58</v>
      </c>
      <c r="Z55" s="13"/>
      <c r="AA55" s="26" t="s">
        <v>56</v>
      </c>
      <c r="AB55" s="27" t="s">
        <v>62</v>
      </c>
    </row>
    <row r="56" spans="3:28" ht="15.75" x14ac:dyDescent="0.3">
      <c r="C56" s="116"/>
      <c r="D56" s="116"/>
      <c r="G56" s="97" t="s">
        <v>107</v>
      </c>
      <c r="H56" s="98"/>
      <c r="I56" s="98"/>
      <c r="J56" s="99"/>
      <c r="M56" s="49" t="s">
        <v>46</v>
      </c>
      <c r="N56" s="50"/>
      <c r="O56" s="11" t="s">
        <v>139</v>
      </c>
      <c r="P56" s="71"/>
      <c r="S56" s="45"/>
      <c r="T56" s="64" t="s">
        <v>46</v>
      </c>
      <c r="U56" s="9"/>
      <c r="V56" s="65" t="s">
        <v>109</v>
      </c>
      <c r="W56" s="45"/>
      <c r="Z56" s="64" t="s">
        <v>46</v>
      </c>
      <c r="AA56" s="9"/>
      <c r="AB56" s="65" t="s">
        <v>109</v>
      </c>
    </row>
    <row r="57" spans="3:28" ht="15.75" x14ac:dyDescent="0.3">
      <c r="C57" s="116"/>
      <c r="D57" s="116"/>
      <c r="G57" s="49" t="s">
        <v>52</v>
      </c>
      <c r="H57" s="95" t="s">
        <v>53</v>
      </c>
      <c r="I57" s="95"/>
      <c r="J57" s="96"/>
      <c r="M57" s="49" t="s">
        <v>52</v>
      </c>
      <c r="N57" s="95" t="s">
        <v>53</v>
      </c>
      <c r="O57" s="95"/>
      <c r="P57" s="96"/>
      <c r="S57" s="66"/>
      <c r="T57" s="49" t="s">
        <v>52</v>
      </c>
      <c r="U57" s="95" t="s">
        <v>53</v>
      </c>
      <c r="V57" s="96"/>
      <c r="W57" s="45"/>
      <c r="Z57" s="49" t="s">
        <v>52</v>
      </c>
      <c r="AA57" s="95" t="s">
        <v>53</v>
      </c>
      <c r="AB57" s="96"/>
    </row>
    <row r="58" spans="3:28" ht="15.75" x14ac:dyDescent="0.3">
      <c r="C58" s="116"/>
      <c r="D58" s="116"/>
      <c r="G58" s="38" t="s">
        <v>41</v>
      </c>
      <c r="H58" s="95">
        <f>H66</f>
        <v>0</v>
      </c>
      <c r="I58" s="95"/>
      <c r="J58" s="96"/>
      <c r="M58" s="38" t="s">
        <v>41</v>
      </c>
      <c r="N58" s="95">
        <v>0</v>
      </c>
      <c r="O58" s="95"/>
      <c r="P58" s="96"/>
      <c r="S58" s="45"/>
      <c r="T58" s="38" t="s">
        <v>41</v>
      </c>
      <c r="U58" s="95">
        <f>U66</f>
        <v>0</v>
      </c>
      <c r="V58" s="96"/>
      <c r="W58" s="45"/>
      <c r="Z58" s="38" t="s">
        <v>41</v>
      </c>
      <c r="AA58" s="95">
        <f>AA66</f>
        <v>0</v>
      </c>
      <c r="AB58" s="96"/>
    </row>
    <row r="59" spans="3:28" ht="15.75" x14ac:dyDescent="0.3">
      <c r="C59" s="116"/>
      <c r="D59" s="116"/>
      <c r="G59" s="38" t="s">
        <v>42</v>
      </c>
      <c r="H59" s="95">
        <f>H67</f>
        <v>0.9</v>
      </c>
      <c r="I59" s="95"/>
      <c r="J59" s="96"/>
      <c r="M59" s="38" t="s">
        <v>42</v>
      </c>
      <c r="N59" s="95">
        <f>N67</f>
        <v>0.9</v>
      </c>
      <c r="O59" s="95"/>
      <c r="P59" s="96"/>
      <c r="S59" s="66"/>
      <c r="T59" s="38" t="s">
        <v>42</v>
      </c>
      <c r="U59" s="95">
        <f>U67</f>
        <v>0.9</v>
      </c>
      <c r="V59" s="96"/>
      <c r="W59" s="45"/>
      <c r="Z59" s="38" t="s">
        <v>42</v>
      </c>
      <c r="AA59" s="95">
        <f>AA67</f>
        <v>0.9</v>
      </c>
      <c r="AB59" s="96"/>
    </row>
    <row r="60" spans="3:28" ht="15.75" x14ac:dyDescent="0.3">
      <c r="C60" s="116"/>
      <c r="D60" s="116"/>
      <c r="G60" s="38" t="s">
        <v>7</v>
      </c>
      <c r="H60" s="95">
        <f>H68</f>
        <v>1.7</v>
      </c>
      <c r="I60" s="95"/>
      <c r="J60" s="96"/>
      <c r="M60" s="38" t="s">
        <v>7</v>
      </c>
      <c r="N60" s="95">
        <f>N68</f>
        <v>1.7</v>
      </c>
      <c r="O60" s="95"/>
      <c r="P60" s="96"/>
      <c r="S60" s="46"/>
      <c r="T60" s="38" t="s">
        <v>7</v>
      </c>
      <c r="U60" s="95">
        <f>U68</f>
        <v>1.7</v>
      </c>
      <c r="V60" s="96"/>
      <c r="W60" s="45"/>
      <c r="Z60" s="38" t="s">
        <v>7</v>
      </c>
      <c r="AA60" s="95">
        <f>AA68</f>
        <v>1.7</v>
      </c>
      <c r="AB60" s="96"/>
    </row>
    <row r="61" spans="3:28" ht="15.75" x14ac:dyDescent="0.3">
      <c r="C61" s="116"/>
      <c r="D61" s="116"/>
      <c r="G61" s="38" t="s">
        <v>12</v>
      </c>
      <c r="H61" s="95">
        <f>SUM(H69:H71)</f>
        <v>38.5</v>
      </c>
      <c r="I61" s="95"/>
      <c r="J61" s="96"/>
      <c r="M61" s="38" t="s">
        <v>12</v>
      </c>
      <c r="N61" s="95">
        <f>SUM(N69:N71)</f>
        <v>8.1508579999999995</v>
      </c>
      <c r="O61" s="95"/>
      <c r="P61" s="96"/>
      <c r="S61" s="29"/>
      <c r="T61" s="38" t="s">
        <v>59</v>
      </c>
      <c r="U61" s="95">
        <f>SUM(U69:U71)</f>
        <v>-15.232259999999997</v>
      </c>
      <c r="V61" s="96"/>
      <c r="W61" s="45"/>
      <c r="Z61" s="38" t="s">
        <v>59</v>
      </c>
      <c r="AA61" s="95">
        <f>SUM(AA69:AA71)</f>
        <v>-23.635170000000002</v>
      </c>
      <c r="AB61" s="96"/>
    </row>
    <row r="62" spans="3:28" ht="15.75" x14ac:dyDescent="0.3">
      <c r="C62" s="116"/>
      <c r="D62" s="116"/>
      <c r="G62" s="38" t="s">
        <v>8</v>
      </c>
      <c r="H62" s="95">
        <f>SUM(H72:H74)</f>
        <v>17.099999999999998</v>
      </c>
      <c r="I62" s="95"/>
      <c r="J62" s="96"/>
      <c r="M62" s="38" t="s">
        <v>8</v>
      </c>
      <c r="N62" s="95">
        <f>SUM(N72:N74)</f>
        <v>17.099999999999998</v>
      </c>
      <c r="O62" s="95"/>
      <c r="P62" s="96"/>
      <c r="S62" s="29"/>
      <c r="T62" s="38" t="s">
        <v>8</v>
      </c>
      <c r="U62" s="95">
        <f>SUM(U72:U74)</f>
        <v>17.099999999999998</v>
      </c>
      <c r="V62" s="96"/>
      <c r="W62" s="45"/>
      <c r="Z62" s="38" t="s">
        <v>8</v>
      </c>
      <c r="AA62" s="95">
        <f>SUM(AA72:AA74)</f>
        <v>17.099999999999998</v>
      </c>
      <c r="AB62" s="96"/>
    </row>
    <row r="63" spans="3:28" ht="15.75" x14ac:dyDescent="0.3">
      <c r="C63" s="116"/>
      <c r="D63" s="116"/>
      <c r="G63" s="38" t="s">
        <v>66</v>
      </c>
      <c r="H63" s="93">
        <f>SUM(H58:J62)</f>
        <v>58.2</v>
      </c>
      <c r="I63" s="93"/>
      <c r="J63" s="94"/>
      <c r="M63" s="38" t="s">
        <v>67</v>
      </c>
      <c r="N63" s="93">
        <f>SUM(N58:P62)</f>
        <v>27.850857999999995</v>
      </c>
      <c r="O63" s="93"/>
      <c r="P63" s="94"/>
      <c r="S63" s="29"/>
      <c r="T63" s="23" t="s">
        <v>78</v>
      </c>
      <c r="U63" s="93">
        <f>SUM(U58:V62)</f>
        <v>4.4677400000000009</v>
      </c>
      <c r="V63" s="94"/>
      <c r="W63" s="45"/>
      <c r="Z63" s="23" t="s">
        <v>67</v>
      </c>
      <c r="AA63" s="93">
        <f>SUM(AA58:AB62)</f>
        <v>-3.9351700000000029</v>
      </c>
      <c r="AB63" s="94"/>
    </row>
    <row r="64" spans="3:28" ht="15.75" x14ac:dyDescent="0.3">
      <c r="C64" s="116"/>
      <c r="D64" s="116"/>
      <c r="G64" s="97" t="s">
        <v>47</v>
      </c>
      <c r="H64" s="98"/>
      <c r="I64" s="98"/>
      <c r="J64" s="99"/>
      <c r="M64" s="49" t="s">
        <v>47</v>
      </c>
      <c r="N64" s="50"/>
      <c r="O64" s="50"/>
      <c r="P64" s="51"/>
      <c r="S64" s="29"/>
      <c r="T64" s="97" t="s">
        <v>47</v>
      </c>
      <c r="U64" s="98"/>
      <c r="V64" s="99"/>
      <c r="W64" s="45"/>
      <c r="Z64" s="97" t="s">
        <v>47</v>
      </c>
      <c r="AA64" s="98"/>
      <c r="AB64" s="99"/>
    </row>
    <row r="65" spans="3:28" ht="15.75" x14ac:dyDescent="0.3">
      <c r="C65" s="116"/>
      <c r="D65" s="116"/>
      <c r="G65" s="49" t="s">
        <v>52</v>
      </c>
      <c r="H65" s="55" t="s">
        <v>53</v>
      </c>
      <c r="I65" s="95" t="s">
        <v>54</v>
      </c>
      <c r="J65" s="96"/>
      <c r="M65" s="49" t="s">
        <v>52</v>
      </c>
      <c r="N65" s="55" t="s">
        <v>53</v>
      </c>
      <c r="O65" s="95" t="s">
        <v>54</v>
      </c>
      <c r="P65" s="96"/>
      <c r="S65" s="29"/>
      <c r="T65" s="49" t="s">
        <v>52</v>
      </c>
      <c r="U65" s="55" t="s">
        <v>53</v>
      </c>
      <c r="V65" s="56" t="s">
        <v>54</v>
      </c>
      <c r="W65" s="45"/>
      <c r="Z65" s="49" t="s">
        <v>52</v>
      </c>
      <c r="AA65" s="55" t="s">
        <v>53</v>
      </c>
      <c r="AB65" s="56" t="s">
        <v>54</v>
      </c>
    </row>
    <row r="66" spans="3:28" ht="15.75" x14ac:dyDescent="0.3">
      <c r="C66" s="116"/>
      <c r="D66" s="116"/>
      <c r="G66" s="38" t="s">
        <v>41</v>
      </c>
      <c r="H66" s="7">
        <v>0</v>
      </c>
      <c r="I66" s="95" t="s">
        <v>51</v>
      </c>
      <c r="J66" s="96"/>
      <c r="M66" s="38" t="s">
        <v>41</v>
      </c>
      <c r="N66" s="7">
        <v>0</v>
      </c>
      <c r="O66" s="95" t="s">
        <v>51</v>
      </c>
      <c r="P66" s="96"/>
      <c r="S66" s="67"/>
      <c r="T66" s="38" t="s">
        <v>41</v>
      </c>
      <c r="U66" s="7">
        <v>0</v>
      </c>
      <c r="V66" s="56" t="s">
        <v>51</v>
      </c>
      <c r="W66" s="45"/>
      <c r="Z66" s="38" t="s">
        <v>41</v>
      </c>
      <c r="AA66" s="7">
        <v>0</v>
      </c>
      <c r="AB66" s="56" t="s">
        <v>51</v>
      </c>
    </row>
    <row r="67" spans="3:28" ht="15.75" x14ac:dyDescent="0.3">
      <c r="C67" s="116"/>
      <c r="D67" s="116"/>
      <c r="G67" s="38" t="s">
        <v>42</v>
      </c>
      <c r="H67" s="7">
        <v>0.9</v>
      </c>
      <c r="I67" s="95" t="s">
        <v>51</v>
      </c>
      <c r="J67" s="96"/>
      <c r="M67" s="38" t="s">
        <v>42</v>
      </c>
      <c r="N67" s="7">
        <v>0.9</v>
      </c>
      <c r="O67" s="95" t="s">
        <v>51</v>
      </c>
      <c r="P67" s="96"/>
      <c r="S67" s="66"/>
      <c r="T67" s="38" t="s">
        <v>42</v>
      </c>
      <c r="U67" s="7">
        <v>0.9</v>
      </c>
      <c r="V67" s="56" t="s">
        <v>51</v>
      </c>
      <c r="W67" s="45"/>
      <c r="Z67" s="38" t="s">
        <v>42</v>
      </c>
      <c r="AA67" s="7">
        <v>0.9</v>
      </c>
      <c r="AB67" s="56" t="s">
        <v>51</v>
      </c>
    </row>
    <row r="68" spans="3:28" ht="15.75" x14ac:dyDescent="0.3">
      <c r="G68" s="38" t="s">
        <v>7</v>
      </c>
      <c r="H68" s="7">
        <v>1.7</v>
      </c>
      <c r="I68" s="95" t="s">
        <v>51</v>
      </c>
      <c r="J68" s="96"/>
      <c r="M68" s="38" t="s">
        <v>7</v>
      </c>
      <c r="N68" s="7">
        <v>1.7</v>
      </c>
      <c r="O68" s="95" t="s">
        <v>51</v>
      </c>
      <c r="P68" s="96"/>
      <c r="S68" s="46"/>
      <c r="T68" s="38" t="s">
        <v>7</v>
      </c>
      <c r="U68" s="7">
        <v>1.7</v>
      </c>
      <c r="V68" s="56" t="s">
        <v>51</v>
      </c>
      <c r="W68" s="45"/>
      <c r="Z68" s="38" t="s">
        <v>7</v>
      </c>
      <c r="AA68" s="7">
        <v>1.7</v>
      </c>
      <c r="AB68" s="56" t="s">
        <v>51</v>
      </c>
    </row>
    <row r="69" spans="3:28" ht="15.75" x14ac:dyDescent="0.3">
      <c r="G69" s="38" t="s">
        <v>12</v>
      </c>
      <c r="H69" s="7">
        <v>36.4</v>
      </c>
      <c r="I69" s="95" t="s">
        <v>43</v>
      </c>
      <c r="J69" s="96"/>
      <c r="M69" s="38" t="s">
        <v>12</v>
      </c>
      <c r="N69" s="7">
        <v>36.4</v>
      </c>
      <c r="O69" s="95" t="s">
        <v>43</v>
      </c>
      <c r="P69" s="96"/>
      <c r="S69" s="29"/>
      <c r="T69" s="38" t="s">
        <v>12</v>
      </c>
      <c r="U69" s="7">
        <v>36.4</v>
      </c>
      <c r="V69" s="56" t="s">
        <v>43</v>
      </c>
      <c r="W69" s="45"/>
      <c r="Z69" s="38" t="s">
        <v>12</v>
      </c>
      <c r="AA69" s="28">
        <v>36.4</v>
      </c>
      <c r="AB69" s="56" t="s">
        <v>43</v>
      </c>
    </row>
    <row r="70" spans="3:28" ht="15.75" x14ac:dyDescent="0.3">
      <c r="G70" s="38" t="s">
        <v>12</v>
      </c>
      <c r="H70" s="7">
        <v>2.1</v>
      </c>
      <c r="I70" s="95" t="s">
        <v>44</v>
      </c>
      <c r="J70" s="96"/>
      <c r="M70" s="38" t="s">
        <v>12</v>
      </c>
      <c r="N70" s="7">
        <v>2.1</v>
      </c>
      <c r="O70" s="95" t="s">
        <v>44</v>
      </c>
      <c r="P70" s="96"/>
      <c r="S70" s="29"/>
      <c r="T70" s="38" t="s">
        <v>12</v>
      </c>
      <c r="U70" s="7">
        <v>2.1</v>
      </c>
      <c r="V70" s="56" t="s">
        <v>44</v>
      </c>
      <c r="W70" s="45"/>
      <c r="Z70" s="38" t="s">
        <v>12</v>
      </c>
      <c r="AA70" s="7">
        <v>2.1</v>
      </c>
      <c r="AB70" s="56" t="s">
        <v>44</v>
      </c>
    </row>
    <row r="71" spans="3:28" ht="15.75" x14ac:dyDescent="0.3">
      <c r="G71" s="38" t="s">
        <v>12</v>
      </c>
      <c r="H71" s="7">
        <v>0</v>
      </c>
      <c r="I71" s="95" t="s">
        <v>45</v>
      </c>
      <c r="J71" s="96"/>
      <c r="M71" s="38" t="s">
        <v>12</v>
      </c>
      <c r="N71" s="7">
        <v>-30.349142000000001</v>
      </c>
      <c r="O71" s="95" t="s">
        <v>6</v>
      </c>
      <c r="P71" s="96"/>
      <c r="S71" s="29"/>
      <c r="T71" s="38" t="s">
        <v>12</v>
      </c>
      <c r="U71" s="28">
        <v>-53.732259999999997</v>
      </c>
      <c r="V71" s="56" t="s">
        <v>6</v>
      </c>
      <c r="W71" s="45"/>
      <c r="Z71" s="38" t="s">
        <v>12</v>
      </c>
      <c r="AA71" s="28">
        <v>-62.135170000000002</v>
      </c>
      <c r="AB71" s="56" t="s">
        <v>6</v>
      </c>
    </row>
    <row r="72" spans="3:28" ht="15.75" x14ac:dyDescent="0.3">
      <c r="G72" s="38" t="s">
        <v>8</v>
      </c>
      <c r="H72" s="7">
        <v>9.5</v>
      </c>
      <c r="I72" s="95" t="s">
        <v>48</v>
      </c>
      <c r="J72" s="96"/>
      <c r="M72" s="38" t="s">
        <v>8</v>
      </c>
      <c r="N72" s="7">
        <v>9.5</v>
      </c>
      <c r="O72" s="95" t="s">
        <v>48</v>
      </c>
      <c r="P72" s="96"/>
      <c r="S72" s="29"/>
      <c r="T72" s="38" t="s">
        <v>8</v>
      </c>
      <c r="U72" s="7">
        <v>9.5</v>
      </c>
      <c r="V72" s="56" t="s">
        <v>48</v>
      </c>
      <c r="W72" s="45"/>
      <c r="Z72" s="38" t="s">
        <v>8</v>
      </c>
      <c r="AA72" s="7">
        <v>9.5</v>
      </c>
      <c r="AB72" s="56" t="s">
        <v>48</v>
      </c>
    </row>
    <row r="73" spans="3:28" ht="15.75" x14ac:dyDescent="0.3">
      <c r="G73" s="38" t="s">
        <v>8</v>
      </c>
      <c r="H73" s="7">
        <v>8.6999999999999993</v>
      </c>
      <c r="I73" s="95" t="s">
        <v>49</v>
      </c>
      <c r="J73" s="96"/>
      <c r="M73" s="38" t="s">
        <v>8</v>
      </c>
      <c r="N73" s="7">
        <v>8.6999999999999993</v>
      </c>
      <c r="O73" s="95" t="s">
        <v>49</v>
      </c>
      <c r="P73" s="96"/>
      <c r="S73" s="29"/>
      <c r="T73" s="38" t="s">
        <v>8</v>
      </c>
      <c r="U73" s="7">
        <v>8.6999999999999993</v>
      </c>
      <c r="V73" s="56" t="s">
        <v>49</v>
      </c>
      <c r="W73" s="45"/>
      <c r="Z73" s="38" t="s">
        <v>8</v>
      </c>
      <c r="AA73" s="7">
        <v>8.6999999999999993</v>
      </c>
      <c r="AB73" s="56" t="s">
        <v>49</v>
      </c>
    </row>
    <row r="74" spans="3:28" ht="15.75" x14ac:dyDescent="0.3">
      <c r="G74" s="22" t="s">
        <v>8</v>
      </c>
      <c r="H74" s="18">
        <v>-1.1000000000000001</v>
      </c>
      <c r="I74" s="91" t="s">
        <v>50</v>
      </c>
      <c r="J74" s="92"/>
      <c r="M74" s="22" t="s">
        <v>8</v>
      </c>
      <c r="N74" s="18">
        <v>-1.1000000000000001</v>
      </c>
      <c r="O74" s="91" t="s">
        <v>50</v>
      </c>
      <c r="P74" s="92"/>
      <c r="S74" s="29"/>
      <c r="T74" s="22" t="s">
        <v>8</v>
      </c>
      <c r="U74" s="18">
        <v>-1.1000000000000001</v>
      </c>
      <c r="V74" s="58" t="s">
        <v>50</v>
      </c>
      <c r="W74" s="45"/>
      <c r="Z74" s="22" t="s">
        <v>8</v>
      </c>
      <c r="AA74" s="18">
        <v>-1.1000000000000001</v>
      </c>
      <c r="AB74" s="58" t="s">
        <v>50</v>
      </c>
    </row>
    <row r="75" spans="3:28" ht="15.75" x14ac:dyDescent="0.3">
      <c r="S75" s="29"/>
      <c r="T75" s="28"/>
      <c r="U75" s="67"/>
      <c r="V75" s="67"/>
      <c r="W75" s="45"/>
    </row>
    <row r="76" spans="3:28" ht="15.75" x14ac:dyDescent="0.3">
      <c r="S76" s="29"/>
      <c r="T76" s="28"/>
      <c r="U76" s="67"/>
      <c r="V76" s="67"/>
      <c r="W76" s="45"/>
    </row>
    <row r="77" spans="3:28" ht="15.75" x14ac:dyDescent="0.3">
      <c r="G77" s="104" t="s">
        <v>40</v>
      </c>
      <c r="H77" s="105"/>
      <c r="I77" s="105"/>
      <c r="J77" s="106"/>
      <c r="M77" s="52" t="s">
        <v>40</v>
      </c>
      <c r="N77" s="53"/>
      <c r="O77" s="53"/>
      <c r="P77" s="54"/>
      <c r="S77" s="29"/>
      <c r="T77" s="104" t="s">
        <v>40</v>
      </c>
      <c r="U77" s="105"/>
      <c r="V77" s="106"/>
      <c r="Z77" s="104" t="s">
        <v>40</v>
      </c>
      <c r="AA77" s="105"/>
      <c r="AB77" s="106"/>
    </row>
    <row r="78" spans="3:28" ht="15.75" x14ac:dyDescent="0.3">
      <c r="G78" s="13"/>
      <c r="H78" s="26" t="s">
        <v>56</v>
      </c>
      <c r="I78" s="26" t="s">
        <v>55</v>
      </c>
      <c r="J78" s="12" t="s">
        <v>110</v>
      </c>
      <c r="M78" s="13"/>
      <c r="N78" s="26" t="s">
        <v>56</v>
      </c>
      <c r="O78" s="26" t="s">
        <v>57</v>
      </c>
      <c r="P78" s="12" t="s">
        <v>140</v>
      </c>
      <c r="S78" s="29"/>
      <c r="T78" s="13"/>
      <c r="U78" s="26" t="s">
        <v>56</v>
      </c>
      <c r="V78" s="27" t="s">
        <v>58</v>
      </c>
      <c r="Z78" s="13"/>
      <c r="AA78" s="26" t="s">
        <v>56</v>
      </c>
      <c r="AB78" s="27" t="s">
        <v>62</v>
      </c>
    </row>
    <row r="79" spans="3:28" ht="15.75" x14ac:dyDescent="0.3">
      <c r="G79" s="97" t="s">
        <v>107</v>
      </c>
      <c r="H79" s="98"/>
      <c r="I79" s="98"/>
      <c r="J79" s="99"/>
      <c r="M79" s="49" t="s">
        <v>46</v>
      </c>
      <c r="N79" s="50"/>
      <c r="O79" s="50"/>
      <c r="P79" s="51"/>
      <c r="S79" s="45"/>
      <c r="T79" s="97" t="s">
        <v>46</v>
      </c>
      <c r="U79" s="98"/>
      <c r="V79" s="63" t="s">
        <v>143</v>
      </c>
      <c r="Z79" s="64" t="s">
        <v>46</v>
      </c>
      <c r="AA79" s="9"/>
      <c r="AB79" s="63" t="s">
        <v>143</v>
      </c>
    </row>
    <row r="80" spans="3:28" ht="15.75" x14ac:dyDescent="0.3">
      <c r="G80" s="49" t="s">
        <v>52</v>
      </c>
      <c r="H80" s="95" t="s">
        <v>53</v>
      </c>
      <c r="I80" s="95"/>
      <c r="J80" s="96"/>
      <c r="M80" s="49" t="s">
        <v>52</v>
      </c>
      <c r="N80" s="95" t="s">
        <v>53</v>
      </c>
      <c r="O80" s="95"/>
      <c r="P80" s="96"/>
      <c r="S80" s="45"/>
      <c r="T80" s="49" t="s">
        <v>52</v>
      </c>
      <c r="U80" s="95" t="s">
        <v>53</v>
      </c>
      <c r="V80" s="96"/>
      <c r="Z80" s="49" t="s">
        <v>52</v>
      </c>
      <c r="AA80" s="95" t="s">
        <v>53</v>
      </c>
      <c r="AB80" s="96"/>
    </row>
    <row r="81" spans="7:28" ht="15.75" x14ac:dyDescent="0.3">
      <c r="G81" s="38" t="s">
        <v>41</v>
      </c>
      <c r="H81" s="95">
        <f>H89</f>
        <v>0</v>
      </c>
      <c r="I81" s="95"/>
      <c r="J81" s="96"/>
      <c r="M81" s="38" t="s">
        <v>41</v>
      </c>
      <c r="N81" s="95">
        <v>0</v>
      </c>
      <c r="O81" s="95"/>
      <c r="P81" s="96"/>
      <c r="S81" s="45"/>
      <c r="T81" s="38" t="s">
        <v>41</v>
      </c>
      <c r="U81" s="95">
        <f>U89</f>
        <v>0</v>
      </c>
      <c r="V81" s="96"/>
      <c r="Z81" s="38" t="s">
        <v>41</v>
      </c>
      <c r="AA81" s="95">
        <f>AA89</f>
        <v>0</v>
      </c>
      <c r="AB81" s="96"/>
    </row>
    <row r="82" spans="7:28" ht="15.75" x14ac:dyDescent="0.3">
      <c r="G82" s="38" t="s">
        <v>42</v>
      </c>
      <c r="H82" s="95">
        <f>H90</f>
        <v>0.9</v>
      </c>
      <c r="I82" s="95"/>
      <c r="J82" s="96"/>
      <c r="M82" s="38" t="s">
        <v>42</v>
      </c>
      <c r="N82" s="95">
        <f>N90</f>
        <v>0.9</v>
      </c>
      <c r="O82" s="95"/>
      <c r="P82" s="96"/>
      <c r="S82" s="45"/>
      <c r="T82" s="38" t="s">
        <v>42</v>
      </c>
      <c r="U82" s="95">
        <f>U90</f>
        <v>0.9</v>
      </c>
      <c r="V82" s="96"/>
      <c r="Z82" s="38" t="s">
        <v>42</v>
      </c>
      <c r="AA82" s="95">
        <f>AA90</f>
        <v>0.9</v>
      </c>
      <c r="AB82" s="96"/>
    </row>
    <row r="83" spans="7:28" ht="15.75" x14ac:dyDescent="0.3">
      <c r="G83" s="38" t="s">
        <v>7</v>
      </c>
      <c r="H83" s="95">
        <f>H91</f>
        <v>1.7</v>
      </c>
      <c r="I83" s="95"/>
      <c r="J83" s="96"/>
      <c r="M83" s="38" t="s">
        <v>7</v>
      </c>
      <c r="N83" s="95">
        <f>N91</f>
        <v>1.7</v>
      </c>
      <c r="O83" s="95"/>
      <c r="P83" s="96"/>
      <c r="S83" s="45"/>
      <c r="T83" s="38" t="s">
        <v>7</v>
      </c>
      <c r="U83" s="95">
        <f>U91</f>
        <v>1.7</v>
      </c>
      <c r="V83" s="96"/>
      <c r="Z83" s="38" t="s">
        <v>7</v>
      </c>
      <c r="AA83" s="95">
        <f>AA91</f>
        <v>1.7</v>
      </c>
      <c r="AB83" s="96"/>
    </row>
    <row r="84" spans="7:28" ht="15.75" x14ac:dyDescent="0.3">
      <c r="G84" s="38" t="s">
        <v>12</v>
      </c>
      <c r="H84" s="95">
        <f>SUM(H92:H94)</f>
        <v>28.900000000000002</v>
      </c>
      <c r="I84" s="95"/>
      <c r="J84" s="96"/>
      <c r="M84" s="38" t="s">
        <v>12</v>
      </c>
      <c r="N84" s="95">
        <f>SUM(N92:N94)</f>
        <v>-1.4491419999999984</v>
      </c>
      <c r="O84" s="95"/>
      <c r="P84" s="96"/>
      <c r="S84" s="66"/>
      <c r="T84" s="38" t="s">
        <v>59</v>
      </c>
      <c r="U84" s="95">
        <f>SUM(U92:U94)</f>
        <v>-18.665283999999996</v>
      </c>
      <c r="V84" s="96"/>
      <c r="Z84" s="38" t="s">
        <v>59</v>
      </c>
      <c r="AA84" s="95">
        <f>SUM(AA92:AA94)</f>
        <v>-24.852042000000001</v>
      </c>
      <c r="AB84" s="96"/>
    </row>
    <row r="85" spans="7:28" ht="15.75" x14ac:dyDescent="0.3">
      <c r="G85" s="38" t="s">
        <v>8</v>
      </c>
      <c r="H85" s="95">
        <f>SUM(H95:H97)</f>
        <v>17.099999999999998</v>
      </c>
      <c r="I85" s="95"/>
      <c r="J85" s="96"/>
      <c r="M85" s="38" t="s">
        <v>8</v>
      </c>
      <c r="N85" s="95">
        <f>SUM(N95:N97)</f>
        <v>17.099999999999998</v>
      </c>
      <c r="O85" s="95"/>
      <c r="P85" s="96"/>
      <c r="S85" s="45"/>
      <c r="T85" s="38" t="s">
        <v>8</v>
      </c>
      <c r="U85" s="95">
        <f>SUM(U95:U97)</f>
        <v>17.099999999999998</v>
      </c>
      <c r="V85" s="96"/>
      <c r="Z85" s="38" t="s">
        <v>8</v>
      </c>
      <c r="AA85" s="95">
        <f>SUM(AA95:AA97)</f>
        <v>17.099999999999998</v>
      </c>
      <c r="AB85" s="96"/>
    </row>
    <row r="86" spans="7:28" ht="15.75" x14ac:dyDescent="0.3">
      <c r="G86" s="38" t="s">
        <v>66</v>
      </c>
      <c r="H86" s="93">
        <f>SUM(H81:J85)</f>
        <v>48.6</v>
      </c>
      <c r="I86" s="93"/>
      <c r="J86" s="94"/>
      <c r="M86" s="23" t="s">
        <v>67</v>
      </c>
      <c r="N86" s="93">
        <f>SUM(N81:P85)</f>
        <v>18.250858000000001</v>
      </c>
      <c r="O86" s="93"/>
      <c r="P86" s="94"/>
      <c r="S86" s="66"/>
      <c r="T86" s="23" t="s">
        <v>78</v>
      </c>
      <c r="U86" s="93">
        <f>SUM(U81:V85)</f>
        <v>1.0347160000000031</v>
      </c>
      <c r="V86" s="94"/>
      <c r="Z86" s="23" t="s">
        <v>67</v>
      </c>
      <c r="AA86" s="93">
        <f>SUM(AA81:AB85)</f>
        <v>-5.1520420000000016</v>
      </c>
      <c r="AB86" s="94"/>
    </row>
    <row r="87" spans="7:28" ht="15.75" x14ac:dyDescent="0.3">
      <c r="G87" s="97" t="s">
        <v>47</v>
      </c>
      <c r="H87" s="98"/>
      <c r="I87" s="98"/>
      <c r="J87" s="99"/>
      <c r="M87" s="97" t="s">
        <v>47</v>
      </c>
      <c r="N87" s="98"/>
      <c r="O87" s="98"/>
      <c r="P87" s="99"/>
      <c r="S87" s="46"/>
      <c r="T87" s="97" t="s">
        <v>47</v>
      </c>
      <c r="U87" s="98"/>
      <c r="V87" s="99"/>
      <c r="Z87" s="97" t="s">
        <v>47</v>
      </c>
      <c r="AA87" s="98"/>
      <c r="AB87" s="99"/>
    </row>
    <row r="88" spans="7:28" ht="15.75" x14ac:dyDescent="0.3">
      <c r="G88" s="49" t="s">
        <v>52</v>
      </c>
      <c r="H88" s="55" t="s">
        <v>53</v>
      </c>
      <c r="I88" s="95" t="s">
        <v>54</v>
      </c>
      <c r="J88" s="96"/>
      <c r="M88" s="49" t="s">
        <v>52</v>
      </c>
      <c r="N88" s="55" t="s">
        <v>53</v>
      </c>
      <c r="O88" s="95" t="s">
        <v>54</v>
      </c>
      <c r="P88" s="96"/>
      <c r="S88" s="29"/>
      <c r="T88" s="49" t="s">
        <v>52</v>
      </c>
      <c r="U88" s="55" t="s">
        <v>53</v>
      </c>
      <c r="V88" s="56" t="s">
        <v>54</v>
      </c>
      <c r="Z88" s="49" t="s">
        <v>52</v>
      </c>
      <c r="AA88" s="55" t="s">
        <v>53</v>
      </c>
      <c r="AB88" s="56" t="s">
        <v>54</v>
      </c>
    </row>
    <row r="89" spans="7:28" ht="15.75" x14ac:dyDescent="0.3">
      <c r="G89" s="38" t="s">
        <v>41</v>
      </c>
      <c r="H89" s="7">
        <v>0</v>
      </c>
      <c r="I89" s="95" t="s">
        <v>51</v>
      </c>
      <c r="J89" s="96"/>
      <c r="M89" s="38" t="s">
        <v>41</v>
      </c>
      <c r="N89" s="7">
        <v>0</v>
      </c>
      <c r="O89" s="95" t="s">
        <v>51</v>
      </c>
      <c r="P89" s="96"/>
      <c r="S89" s="29"/>
      <c r="T89" s="38" t="s">
        <v>41</v>
      </c>
      <c r="U89" s="7">
        <v>0</v>
      </c>
      <c r="V89" s="56" t="s">
        <v>51</v>
      </c>
      <c r="Z89" s="38" t="s">
        <v>41</v>
      </c>
      <c r="AA89" s="7">
        <v>0</v>
      </c>
      <c r="AB89" s="56" t="s">
        <v>51</v>
      </c>
    </row>
    <row r="90" spans="7:28" ht="15.75" x14ac:dyDescent="0.3">
      <c r="G90" s="38" t="s">
        <v>42</v>
      </c>
      <c r="H90" s="7">
        <v>0.9</v>
      </c>
      <c r="I90" s="95" t="s">
        <v>51</v>
      </c>
      <c r="J90" s="96"/>
      <c r="M90" s="38" t="s">
        <v>42</v>
      </c>
      <c r="N90" s="7">
        <v>0.9</v>
      </c>
      <c r="O90" s="95" t="s">
        <v>51</v>
      </c>
      <c r="P90" s="96"/>
      <c r="S90" s="29"/>
      <c r="T90" s="38" t="s">
        <v>42</v>
      </c>
      <c r="U90" s="7">
        <v>0.9</v>
      </c>
      <c r="V90" s="56" t="s">
        <v>51</v>
      </c>
      <c r="Z90" s="38" t="s">
        <v>42</v>
      </c>
      <c r="AA90" s="7">
        <v>0.9</v>
      </c>
      <c r="AB90" s="56" t="s">
        <v>51</v>
      </c>
    </row>
    <row r="91" spans="7:28" ht="15.75" x14ac:dyDescent="0.3">
      <c r="G91" s="38" t="s">
        <v>7</v>
      </c>
      <c r="H91" s="7">
        <v>1.7</v>
      </c>
      <c r="I91" s="95" t="s">
        <v>51</v>
      </c>
      <c r="J91" s="96"/>
      <c r="M91" s="38" t="s">
        <v>7</v>
      </c>
      <c r="N91" s="7">
        <v>1.7</v>
      </c>
      <c r="O91" s="95" t="s">
        <v>51</v>
      </c>
      <c r="P91" s="96"/>
      <c r="S91" s="29"/>
      <c r="T91" s="38" t="s">
        <v>7</v>
      </c>
      <c r="U91" s="7">
        <v>1.7</v>
      </c>
      <c r="V91" s="56" t="s">
        <v>51</v>
      </c>
      <c r="Z91" s="38" t="s">
        <v>7</v>
      </c>
      <c r="AA91" s="7">
        <v>1.7</v>
      </c>
      <c r="AB91" s="56" t="s">
        <v>51</v>
      </c>
    </row>
    <row r="92" spans="7:28" ht="15.75" x14ac:dyDescent="0.3">
      <c r="G92" s="38" t="s">
        <v>12</v>
      </c>
      <c r="H92" s="7">
        <v>26.8</v>
      </c>
      <c r="I92" s="95" t="s">
        <v>43</v>
      </c>
      <c r="J92" s="96"/>
      <c r="M92" s="38" t="s">
        <v>12</v>
      </c>
      <c r="N92" s="7">
        <v>26.8</v>
      </c>
      <c r="O92" s="95" t="s">
        <v>43</v>
      </c>
      <c r="P92" s="96"/>
      <c r="S92" s="29"/>
      <c r="T92" s="38" t="s">
        <v>12</v>
      </c>
      <c r="U92" s="7">
        <v>26.8</v>
      </c>
      <c r="V92" s="56" t="s">
        <v>43</v>
      </c>
      <c r="Z92" s="38" t="s">
        <v>12</v>
      </c>
      <c r="AA92" s="7">
        <v>26.8</v>
      </c>
      <c r="AB92" s="56" t="s">
        <v>43</v>
      </c>
    </row>
    <row r="93" spans="7:28" ht="15.75" x14ac:dyDescent="0.3">
      <c r="G93" s="38" t="s">
        <v>12</v>
      </c>
      <c r="H93" s="7">
        <v>2.1</v>
      </c>
      <c r="I93" s="95" t="s">
        <v>44</v>
      </c>
      <c r="J93" s="96"/>
      <c r="M93" s="38" t="s">
        <v>12</v>
      </c>
      <c r="N93" s="7">
        <v>2.1</v>
      </c>
      <c r="O93" s="95" t="s">
        <v>44</v>
      </c>
      <c r="P93" s="96"/>
      <c r="S93" s="67"/>
      <c r="T93" s="38" t="s">
        <v>12</v>
      </c>
      <c r="U93" s="7">
        <v>2.1</v>
      </c>
      <c r="V93" s="56" t="s">
        <v>44</v>
      </c>
      <c r="Z93" s="38" t="s">
        <v>12</v>
      </c>
      <c r="AA93" s="7">
        <v>2.1</v>
      </c>
      <c r="AB93" s="56" t="s">
        <v>44</v>
      </c>
    </row>
    <row r="94" spans="7:28" ht="15.75" x14ac:dyDescent="0.3">
      <c r="G94" s="38" t="s">
        <v>12</v>
      </c>
      <c r="H94" s="7">
        <v>0</v>
      </c>
      <c r="I94" s="95" t="s">
        <v>45</v>
      </c>
      <c r="J94" s="96"/>
      <c r="M94" s="38" t="s">
        <v>12</v>
      </c>
      <c r="N94" s="7">
        <v>-30.349142000000001</v>
      </c>
      <c r="O94" s="95" t="s">
        <v>6</v>
      </c>
      <c r="P94" s="96"/>
      <c r="S94" s="66"/>
      <c r="T94" s="38" t="s">
        <v>12</v>
      </c>
      <c r="U94" s="28">
        <v>-47.565283999999998</v>
      </c>
      <c r="V94" s="56" t="s">
        <v>6</v>
      </c>
      <c r="Z94" s="38" t="s">
        <v>12</v>
      </c>
      <c r="AA94" s="28">
        <v>-53.752042000000003</v>
      </c>
      <c r="AB94" s="56" t="s">
        <v>6</v>
      </c>
    </row>
    <row r="95" spans="7:28" ht="15.75" x14ac:dyDescent="0.3">
      <c r="G95" s="38" t="s">
        <v>8</v>
      </c>
      <c r="H95" s="7">
        <v>9.5</v>
      </c>
      <c r="I95" s="95" t="s">
        <v>48</v>
      </c>
      <c r="J95" s="96"/>
      <c r="M95" s="38" t="s">
        <v>8</v>
      </c>
      <c r="N95" s="7">
        <v>9.5</v>
      </c>
      <c r="O95" s="95" t="s">
        <v>48</v>
      </c>
      <c r="P95" s="96"/>
      <c r="S95" s="46"/>
      <c r="T95" s="38" t="s">
        <v>8</v>
      </c>
      <c r="U95" s="7">
        <v>9.5</v>
      </c>
      <c r="V95" s="56" t="s">
        <v>48</v>
      </c>
      <c r="Z95" s="38" t="s">
        <v>8</v>
      </c>
      <c r="AA95" s="7">
        <v>9.5</v>
      </c>
      <c r="AB95" s="56" t="s">
        <v>48</v>
      </c>
    </row>
    <row r="96" spans="7:28" ht="15.75" x14ac:dyDescent="0.3">
      <c r="G96" s="38" t="s">
        <v>8</v>
      </c>
      <c r="H96" s="7">
        <v>8.6999999999999993</v>
      </c>
      <c r="I96" s="95" t="s">
        <v>49</v>
      </c>
      <c r="J96" s="96"/>
      <c r="M96" s="38" t="s">
        <v>8</v>
      </c>
      <c r="N96" s="7">
        <v>8.6999999999999993</v>
      </c>
      <c r="O96" s="95" t="s">
        <v>49</v>
      </c>
      <c r="P96" s="96"/>
      <c r="S96" s="29"/>
      <c r="T96" s="38" t="s">
        <v>8</v>
      </c>
      <c r="U96" s="7">
        <v>8.6999999999999993</v>
      </c>
      <c r="V96" s="56" t="s">
        <v>49</v>
      </c>
      <c r="Z96" s="38" t="s">
        <v>8</v>
      </c>
      <c r="AA96" s="7">
        <v>8.6999999999999993</v>
      </c>
      <c r="AB96" s="56" t="s">
        <v>49</v>
      </c>
    </row>
    <row r="97" spans="7:28" ht="15.75" x14ac:dyDescent="0.3">
      <c r="G97" s="22" t="s">
        <v>8</v>
      </c>
      <c r="H97" s="18">
        <v>-1.1000000000000001</v>
      </c>
      <c r="I97" s="91" t="s">
        <v>50</v>
      </c>
      <c r="J97" s="92"/>
      <c r="M97" s="22" t="s">
        <v>8</v>
      </c>
      <c r="N97" s="18">
        <v>-1.1000000000000001</v>
      </c>
      <c r="O97" s="91" t="s">
        <v>50</v>
      </c>
      <c r="P97" s="92"/>
      <c r="S97" s="29"/>
      <c r="T97" s="22" t="s">
        <v>8</v>
      </c>
      <c r="U97" s="18">
        <v>-1.1000000000000001</v>
      </c>
      <c r="V97" s="58" t="s">
        <v>50</v>
      </c>
      <c r="Z97" s="22" t="s">
        <v>8</v>
      </c>
      <c r="AA97" s="18">
        <v>-1.1000000000000001</v>
      </c>
      <c r="AB97" s="58" t="s">
        <v>50</v>
      </c>
    </row>
    <row r="98" spans="7:28" ht="15.75" x14ac:dyDescent="0.3">
      <c r="S98" s="29"/>
      <c r="W98" s="45"/>
    </row>
    <row r="99" spans="7:28" ht="15.75" x14ac:dyDescent="0.3">
      <c r="S99" s="29"/>
      <c r="W99" s="45"/>
    </row>
    <row r="100" spans="7:28" ht="15.75" x14ac:dyDescent="0.3">
      <c r="S100" s="29"/>
      <c r="T100" s="29"/>
      <c r="U100" s="28"/>
      <c r="W100" s="45"/>
      <c r="Z100" s="29"/>
    </row>
    <row r="101" spans="7:28" ht="15.75" x14ac:dyDescent="0.3">
      <c r="S101" s="29"/>
      <c r="T101" s="29"/>
      <c r="U101" s="28"/>
      <c r="W101" s="45"/>
      <c r="Z101" s="29"/>
      <c r="AA101" s="28"/>
    </row>
    <row r="102" spans="7:28" ht="15.75" x14ac:dyDescent="0.3">
      <c r="S102" s="29"/>
      <c r="T102" s="29"/>
      <c r="U102" s="28"/>
      <c r="W102" s="45"/>
      <c r="Z102" s="29"/>
      <c r="AA102" s="28"/>
    </row>
    <row r="103" spans="7:28" ht="15.75" x14ac:dyDescent="0.3">
      <c r="S103" s="29"/>
      <c r="W103" s="45"/>
    </row>
    <row r="104" spans="7:28" ht="15.75" x14ac:dyDescent="0.3">
      <c r="S104" s="29"/>
      <c r="W104" s="45"/>
      <c r="Z104" s="29"/>
    </row>
    <row r="105" spans="7:28" ht="15.75" x14ac:dyDescent="0.3">
      <c r="S105" s="29"/>
      <c r="T105" s="1"/>
      <c r="W105" s="45"/>
      <c r="Z105" s="29"/>
    </row>
    <row r="106" spans="7:28" ht="15.75" x14ac:dyDescent="0.3">
      <c r="S106" s="45"/>
      <c r="W106" s="45"/>
      <c r="Z106" s="29"/>
    </row>
    <row r="107" spans="7:28" ht="15.75" x14ac:dyDescent="0.3">
      <c r="Z107" s="29"/>
    </row>
    <row r="109" spans="7:28" ht="15.75" x14ac:dyDescent="0.3">
      <c r="T109" s="29"/>
      <c r="Z109" s="29"/>
    </row>
    <row r="113" spans="13:14" ht="15.75" x14ac:dyDescent="0.3">
      <c r="M113" s="29"/>
      <c r="N113" s="28"/>
    </row>
    <row r="114" spans="13:14" ht="15.75" x14ac:dyDescent="0.3">
      <c r="M114" s="29"/>
      <c r="N114" s="28"/>
    </row>
    <row r="115" spans="13:14" ht="15.75" x14ac:dyDescent="0.3">
      <c r="M115" s="29"/>
      <c r="N115" s="28"/>
    </row>
    <row r="130" spans="8:27" ht="15" customHeight="1" x14ac:dyDescent="0.25">
      <c r="H130" s="115" t="s">
        <v>165</v>
      </c>
      <c r="I130" s="115"/>
      <c r="J130" s="115"/>
      <c r="K130" s="115"/>
      <c r="L130" s="115"/>
      <c r="M130" s="115"/>
      <c r="N130" s="114"/>
      <c r="O130" s="114"/>
      <c r="P130" s="114"/>
      <c r="Q130" s="114"/>
    </row>
    <row r="131" spans="8:27" ht="15" customHeight="1" x14ac:dyDescent="0.25">
      <c r="H131" s="115"/>
      <c r="I131" s="115"/>
      <c r="J131" s="115"/>
      <c r="K131" s="115"/>
      <c r="L131" s="115"/>
      <c r="M131" s="115"/>
      <c r="N131" s="114"/>
      <c r="O131" s="114"/>
      <c r="P131" s="114"/>
      <c r="Q131" s="114"/>
    </row>
    <row r="132" spans="8:27" x14ac:dyDescent="0.25">
      <c r="H132" s="118" t="s">
        <v>169</v>
      </c>
      <c r="I132" s="116"/>
      <c r="J132" s="116"/>
      <c r="M132" s="117"/>
    </row>
    <row r="135" spans="8:27" x14ac:dyDescent="0.25">
      <c r="H135" s="75" t="s">
        <v>150</v>
      </c>
      <c r="I135" s="76"/>
      <c r="J135" s="77"/>
      <c r="K135" s="76"/>
      <c r="L135" s="2"/>
      <c r="M135" s="2"/>
    </row>
    <row r="136" spans="8:27" x14ac:dyDescent="0.25">
      <c r="H136" s="78" t="s">
        <v>151</v>
      </c>
      <c r="I136" s="79" t="s">
        <v>145</v>
      </c>
      <c r="J136" s="79" t="s">
        <v>146</v>
      </c>
      <c r="K136" s="79" t="s">
        <v>147</v>
      </c>
      <c r="L136" s="80" t="s">
        <v>148</v>
      </c>
      <c r="M136" s="80" t="s">
        <v>149</v>
      </c>
    </row>
    <row r="137" spans="8:27" x14ac:dyDescent="0.25">
      <c r="H137" s="81" t="s">
        <v>152</v>
      </c>
      <c r="I137" s="81" t="s">
        <v>154</v>
      </c>
      <c r="J137" s="81" t="s">
        <v>157</v>
      </c>
      <c r="K137" s="82" t="s">
        <v>154</v>
      </c>
      <c r="L137" s="83">
        <v>48</v>
      </c>
      <c r="M137" s="83">
        <v>73.599999999999994</v>
      </c>
    </row>
    <row r="138" spans="8:27" ht="15.75" x14ac:dyDescent="0.3">
      <c r="H138" s="81" t="s">
        <v>153</v>
      </c>
      <c r="I138" s="84" t="s">
        <v>155</v>
      </c>
      <c r="J138" s="84" t="s">
        <v>108</v>
      </c>
      <c r="K138" s="85" t="s">
        <v>18</v>
      </c>
      <c r="L138" s="83">
        <v>73.599999999999994</v>
      </c>
      <c r="M138" s="83">
        <v>83.2</v>
      </c>
      <c r="T138" s="29"/>
      <c r="U138" s="28"/>
      <c r="Z138" s="29"/>
    </row>
    <row r="139" spans="8:27" ht="15.75" x14ac:dyDescent="0.3">
      <c r="T139" s="29"/>
      <c r="U139" s="28"/>
      <c r="Z139" s="29"/>
      <c r="AA139" s="28"/>
    </row>
    <row r="140" spans="8:27" ht="15.75" x14ac:dyDescent="0.3">
      <c r="H140" s="1"/>
      <c r="I140" s="1"/>
      <c r="J140" s="1"/>
      <c r="K140" s="47"/>
      <c r="L140" s="45"/>
      <c r="M140" s="2"/>
      <c r="T140" s="29"/>
      <c r="U140" s="28"/>
      <c r="Z140" s="29"/>
      <c r="AA140" s="28"/>
    </row>
    <row r="142" spans="8:27" ht="15.75" x14ac:dyDescent="0.3">
      <c r="Z142" s="29"/>
    </row>
    <row r="143" spans="8:27" ht="15.75" x14ac:dyDescent="0.3">
      <c r="T143" s="1"/>
      <c r="Z143" s="29"/>
    </row>
    <row r="144" spans="8:27" ht="15.75" x14ac:dyDescent="0.3">
      <c r="Z144" s="29"/>
    </row>
    <row r="145" spans="8:26" ht="15.75" x14ac:dyDescent="0.3">
      <c r="H145" s="75" t="s">
        <v>150</v>
      </c>
      <c r="I145" s="76"/>
      <c r="J145" s="77"/>
      <c r="K145" s="76"/>
      <c r="L145" s="2"/>
      <c r="M145" s="2"/>
      <c r="Z145" s="29"/>
    </row>
    <row r="146" spans="8:26" x14ac:dyDescent="0.25">
      <c r="H146" s="78" t="s">
        <v>166</v>
      </c>
      <c r="I146" s="79" t="s">
        <v>145</v>
      </c>
      <c r="J146" s="79" t="s">
        <v>146</v>
      </c>
      <c r="K146" s="79" t="s">
        <v>147</v>
      </c>
      <c r="L146" s="80" t="s">
        <v>148</v>
      </c>
      <c r="M146" s="80" t="s">
        <v>149</v>
      </c>
    </row>
    <row r="147" spans="8:26" ht="15.75" x14ac:dyDescent="0.3">
      <c r="H147" s="81"/>
      <c r="I147" s="81"/>
      <c r="J147" s="81"/>
      <c r="K147" s="82"/>
      <c r="L147" s="83"/>
      <c r="M147" s="83"/>
      <c r="T147" s="29"/>
      <c r="Z147" s="29"/>
    </row>
    <row r="148" spans="8:26" x14ac:dyDescent="0.25">
      <c r="H148" s="81" t="s">
        <v>152</v>
      </c>
      <c r="I148" s="81" t="s">
        <v>154</v>
      </c>
      <c r="J148" s="81" t="s">
        <v>157</v>
      </c>
      <c r="K148" s="82" t="s">
        <v>154</v>
      </c>
      <c r="L148" s="83">
        <v>18</v>
      </c>
      <c r="M148" s="83">
        <v>44</v>
      </c>
    </row>
    <row r="149" spans="8:26" x14ac:dyDescent="0.25">
      <c r="H149" s="81" t="s">
        <v>153</v>
      </c>
      <c r="I149" s="84" t="s">
        <v>155</v>
      </c>
      <c r="J149" s="84" t="s">
        <v>108</v>
      </c>
      <c r="K149" s="85" t="s">
        <v>18</v>
      </c>
      <c r="L149" s="83">
        <v>44</v>
      </c>
      <c r="M149" s="83">
        <v>53</v>
      </c>
    </row>
    <row r="150" spans="8:26" x14ac:dyDescent="0.25">
      <c r="H150" s="81" t="s">
        <v>156</v>
      </c>
      <c r="I150" s="84">
        <v>85</v>
      </c>
      <c r="J150" s="84">
        <v>95</v>
      </c>
      <c r="K150" s="85">
        <v>55</v>
      </c>
      <c r="L150" s="83">
        <v>43</v>
      </c>
      <c r="M150" s="83">
        <v>54</v>
      </c>
    </row>
    <row r="156" spans="8:26" x14ac:dyDescent="0.25">
      <c r="H156" s="75" t="s">
        <v>150</v>
      </c>
      <c r="I156" s="76"/>
      <c r="J156" s="77"/>
      <c r="K156" s="76"/>
      <c r="L156" s="2"/>
      <c r="M156" s="2"/>
    </row>
    <row r="157" spans="8:26" x14ac:dyDescent="0.25">
      <c r="H157" s="78" t="s">
        <v>167</v>
      </c>
      <c r="I157" s="79" t="s">
        <v>145</v>
      </c>
      <c r="J157" s="79" t="s">
        <v>146</v>
      </c>
      <c r="K157" s="79" t="s">
        <v>147</v>
      </c>
      <c r="L157" s="80" t="s">
        <v>148</v>
      </c>
      <c r="M157" s="80" t="s">
        <v>149</v>
      </c>
    </row>
    <row r="158" spans="8:26" x14ac:dyDescent="0.25">
      <c r="H158" s="81"/>
      <c r="I158" s="81"/>
      <c r="J158" s="81"/>
      <c r="K158" s="82"/>
      <c r="L158" s="83"/>
      <c r="M158" s="83"/>
    </row>
    <row r="159" spans="8:26" x14ac:dyDescent="0.25">
      <c r="H159" s="81" t="s">
        <v>152</v>
      </c>
      <c r="I159" s="81" t="s">
        <v>154</v>
      </c>
      <c r="J159" s="81" t="s">
        <v>157</v>
      </c>
      <c r="K159" s="82" t="s">
        <v>154</v>
      </c>
      <c r="L159" s="83">
        <v>1</v>
      </c>
      <c r="M159" s="83">
        <v>26</v>
      </c>
    </row>
    <row r="160" spans="8:26" x14ac:dyDescent="0.25">
      <c r="H160" s="81" t="s">
        <v>153</v>
      </c>
      <c r="I160" s="84" t="s">
        <v>155</v>
      </c>
      <c r="J160" s="84" t="s">
        <v>108</v>
      </c>
      <c r="K160" s="85" t="s">
        <v>18</v>
      </c>
      <c r="L160" s="83">
        <v>26</v>
      </c>
      <c r="M160" s="83">
        <v>30</v>
      </c>
    </row>
    <row r="161" spans="8:13" x14ac:dyDescent="0.25">
      <c r="H161" s="81" t="s">
        <v>156</v>
      </c>
      <c r="I161" s="84">
        <v>85</v>
      </c>
      <c r="J161" s="84">
        <v>95</v>
      </c>
      <c r="K161" s="85">
        <v>55</v>
      </c>
      <c r="L161" s="83">
        <v>23</v>
      </c>
      <c r="M161" s="83">
        <v>37</v>
      </c>
    </row>
    <row r="162" spans="8:13" x14ac:dyDescent="0.25">
      <c r="H162" s="81" t="s">
        <v>158</v>
      </c>
      <c r="I162" s="84">
        <v>85</v>
      </c>
      <c r="J162" s="84">
        <v>95</v>
      </c>
      <c r="K162" s="85">
        <v>55</v>
      </c>
      <c r="L162" s="83">
        <v>24</v>
      </c>
      <c r="M162" s="83">
        <v>32</v>
      </c>
    </row>
    <row r="163" spans="8:13" x14ac:dyDescent="0.25">
      <c r="H163" s="81" t="s">
        <v>159</v>
      </c>
      <c r="I163" s="84">
        <v>85</v>
      </c>
      <c r="J163" s="84">
        <v>95</v>
      </c>
      <c r="K163" s="85">
        <v>55</v>
      </c>
      <c r="L163" s="83">
        <v>26</v>
      </c>
      <c r="M163" s="83">
        <v>27.2</v>
      </c>
    </row>
    <row r="164" spans="8:13" x14ac:dyDescent="0.25">
      <c r="H164" s="86"/>
      <c r="I164" s="87"/>
      <c r="J164" s="87"/>
      <c r="K164" s="88"/>
      <c r="L164" s="47"/>
      <c r="M164" s="47"/>
    </row>
    <row r="167" spans="8:13" x14ac:dyDescent="0.25">
      <c r="H167" s="75" t="s">
        <v>150</v>
      </c>
      <c r="I167" s="76"/>
      <c r="J167" s="77"/>
      <c r="K167" s="76"/>
      <c r="L167" s="2"/>
      <c r="M167" s="2"/>
    </row>
    <row r="168" spans="8:13" x14ac:dyDescent="0.25">
      <c r="H168" s="78" t="s">
        <v>168</v>
      </c>
      <c r="I168" s="79" t="s">
        <v>145</v>
      </c>
      <c r="J168" s="79" t="s">
        <v>146</v>
      </c>
      <c r="K168" s="79" t="s">
        <v>147</v>
      </c>
      <c r="L168" s="80" t="s">
        <v>148</v>
      </c>
      <c r="M168" s="80" t="s">
        <v>149</v>
      </c>
    </row>
    <row r="169" spans="8:13" x14ac:dyDescent="0.25">
      <c r="H169" s="81"/>
      <c r="I169" s="81"/>
      <c r="J169" s="81"/>
      <c r="K169" s="82"/>
      <c r="L169" s="83"/>
      <c r="M169" s="83"/>
    </row>
    <row r="170" spans="8:13" x14ac:dyDescent="0.25">
      <c r="H170" s="81" t="s">
        <v>152</v>
      </c>
      <c r="I170" s="81" t="s">
        <v>154</v>
      </c>
      <c r="J170" s="81" t="s">
        <v>157</v>
      </c>
      <c r="K170" s="82" t="s">
        <v>154</v>
      </c>
      <c r="L170" s="83">
        <v>-2</v>
      </c>
      <c r="M170" s="83">
        <v>23</v>
      </c>
    </row>
    <row r="171" spans="8:13" x14ac:dyDescent="0.25">
      <c r="H171" s="81" t="s">
        <v>153</v>
      </c>
      <c r="I171" s="84" t="s">
        <v>155</v>
      </c>
      <c r="J171" s="84" t="s">
        <v>108</v>
      </c>
      <c r="K171" s="85" t="s">
        <v>18</v>
      </c>
      <c r="L171" s="83">
        <v>23</v>
      </c>
      <c r="M171" s="83">
        <v>25</v>
      </c>
    </row>
    <row r="172" spans="8:13" x14ac:dyDescent="0.25">
      <c r="H172" s="81" t="s">
        <v>156</v>
      </c>
      <c r="I172" s="84">
        <v>85</v>
      </c>
      <c r="J172" s="84">
        <v>95</v>
      </c>
      <c r="K172" s="85">
        <v>55</v>
      </c>
      <c r="L172" s="83">
        <v>19</v>
      </c>
      <c r="M172" s="83">
        <v>34</v>
      </c>
    </row>
    <row r="173" spans="8:13" x14ac:dyDescent="0.25">
      <c r="H173" s="81" t="s">
        <v>158</v>
      </c>
      <c r="I173" s="84">
        <v>85</v>
      </c>
      <c r="J173" s="84">
        <v>95</v>
      </c>
      <c r="K173" s="85">
        <v>55</v>
      </c>
      <c r="L173" s="83">
        <v>21</v>
      </c>
      <c r="M173" s="83">
        <v>30</v>
      </c>
    </row>
    <row r="174" spans="8:13" x14ac:dyDescent="0.25">
      <c r="H174" s="81" t="s">
        <v>160</v>
      </c>
      <c r="I174" s="84">
        <v>85</v>
      </c>
      <c r="J174" s="84">
        <v>95</v>
      </c>
      <c r="K174" s="85">
        <v>55</v>
      </c>
      <c r="L174" s="83">
        <v>22</v>
      </c>
      <c r="M174" s="83">
        <v>24</v>
      </c>
    </row>
    <row r="175" spans="8:13" x14ac:dyDescent="0.25">
      <c r="H175" s="81" t="s">
        <v>159</v>
      </c>
      <c r="I175" s="84">
        <v>85</v>
      </c>
      <c r="J175" s="84">
        <v>95</v>
      </c>
      <c r="K175" s="85">
        <v>55</v>
      </c>
      <c r="L175" s="83">
        <v>23</v>
      </c>
      <c r="M175" s="83">
        <v>23.2</v>
      </c>
    </row>
  </sheetData>
  <mergeCells count="225">
    <mergeCell ref="H130:M131"/>
    <mergeCell ref="AA31:AB31"/>
    <mergeCell ref="AA32:AB32"/>
    <mergeCell ref="AA33:AB33"/>
    <mergeCell ref="AA34:AB34"/>
    <mergeCell ref="N80:P80"/>
    <mergeCell ref="N81:P81"/>
    <mergeCell ref="N82:P82"/>
    <mergeCell ref="N83:P83"/>
    <mergeCell ref="N84:P84"/>
    <mergeCell ref="O66:P66"/>
    <mergeCell ref="O67:P67"/>
    <mergeCell ref="AA84:AB84"/>
    <mergeCell ref="AA36:AB36"/>
    <mergeCell ref="Z37:AB37"/>
    <mergeCell ref="AA35:AB35"/>
    <mergeCell ref="U83:V83"/>
    <mergeCell ref="U84:V84"/>
    <mergeCell ref="O73:P73"/>
    <mergeCell ref="O74:P74"/>
    <mergeCell ref="O68:P68"/>
    <mergeCell ref="O47:P47"/>
    <mergeCell ref="O42:P42"/>
    <mergeCell ref="O43:P43"/>
    <mergeCell ref="N36:P36"/>
    <mergeCell ref="U30:V30"/>
    <mergeCell ref="U31:V31"/>
    <mergeCell ref="U32:V32"/>
    <mergeCell ref="U33:V33"/>
    <mergeCell ref="U34:V34"/>
    <mergeCell ref="N60:P60"/>
    <mergeCell ref="N61:P61"/>
    <mergeCell ref="N62:P62"/>
    <mergeCell ref="O65:P65"/>
    <mergeCell ref="N30:P30"/>
    <mergeCell ref="N31:P31"/>
    <mergeCell ref="N32:P32"/>
    <mergeCell ref="N33:P33"/>
    <mergeCell ref="N34:P34"/>
    <mergeCell ref="N35:P35"/>
    <mergeCell ref="U57:V57"/>
    <mergeCell ref="U58:V58"/>
    <mergeCell ref="U59:V59"/>
    <mergeCell ref="U60:V60"/>
    <mergeCell ref="U61:V61"/>
    <mergeCell ref="N63:P63"/>
    <mergeCell ref="O44:P44"/>
    <mergeCell ref="O45:P45"/>
    <mergeCell ref="O46:P46"/>
    <mergeCell ref="AA85:AB85"/>
    <mergeCell ref="AA86:AB86"/>
    <mergeCell ref="Z87:AB87"/>
    <mergeCell ref="O39:P39"/>
    <mergeCell ref="O40:P40"/>
    <mergeCell ref="O41:P41"/>
    <mergeCell ref="N57:P57"/>
    <mergeCell ref="N58:P58"/>
    <mergeCell ref="N59:P59"/>
    <mergeCell ref="Z77:AB77"/>
    <mergeCell ref="AA80:AB80"/>
    <mergeCell ref="AA81:AB81"/>
    <mergeCell ref="AA82:AB82"/>
    <mergeCell ref="AA83:AB83"/>
    <mergeCell ref="AA59:AB59"/>
    <mergeCell ref="AA60:AB60"/>
    <mergeCell ref="AA61:AB61"/>
    <mergeCell ref="AA62:AB62"/>
    <mergeCell ref="AA63:AB63"/>
    <mergeCell ref="Z64:AB64"/>
    <mergeCell ref="Z54:AB54"/>
    <mergeCell ref="AA57:AB57"/>
    <mergeCell ref="AA58:AB58"/>
    <mergeCell ref="U82:V82"/>
    <mergeCell ref="AA10:AB10"/>
    <mergeCell ref="AA11:AB11"/>
    <mergeCell ref="AA12:AB12"/>
    <mergeCell ref="Z13:AB13"/>
    <mergeCell ref="Z3:AB3"/>
    <mergeCell ref="AA6:AB6"/>
    <mergeCell ref="AA7:AB7"/>
    <mergeCell ref="AA8:AB8"/>
    <mergeCell ref="AA9:AB9"/>
    <mergeCell ref="O69:P69"/>
    <mergeCell ref="O70:P70"/>
    <mergeCell ref="O71:P71"/>
    <mergeCell ref="O72:P72"/>
    <mergeCell ref="U85:V85"/>
    <mergeCell ref="U86:V86"/>
    <mergeCell ref="T87:V87"/>
    <mergeCell ref="U62:V62"/>
    <mergeCell ref="U63:V63"/>
    <mergeCell ref="T77:V77"/>
    <mergeCell ref="U80:V80"/>
    <mergeCell ref="U81:V81"/>
    <mergeCell ref="T79:U79"/>
    <mergeCell ref="N12:P12"/>
    <mergeCell ref="M13:P13"/>
    <mergeCell ref="O14:P14"/>
    <mergeCell ref="O15:P15"/>
    <mergeCell ref="O96:P96"/>
    <mergeCell ref="O97:P97"/>
    <mergeCell ref="T3:V3"/>
    <mergeCell ref="U6:V6"/>
    <mergeCell ref="U7:V7"/>
    <mergeCell ref="U8:V8"/>
    <mergeCell ref="U9:V9"/>
    <mergeCell ref="U10:V10"/>
    <mergeCell ref="U11:V11"/>
    <mergeCell ref="O90:P90"/>
    <mergeCell ref="O91:P91"/>
    <mergeCell ref="O92:P92"/>
    <mergeCell ref="O93:P93"/>
    <mergeCell ref="O94:P94"/>
    <mergeCell ref="O95:P95"/>
    <mergeCell ref="N85:P85"/>
    <mergeCell ref="N86:P86"/>
    <mergeCell ref="M87:P87"/>
    <mergeCell ref="O88:P88"/>
    <mergeCell ref="O89:P89"/>
    <mergeCell ref="M3:P3"/>
    <mergeCell ref="M5:P5"/>
    <mergeCell ref="N6:P6"/>
    <mergeCell ref="N7:P7"/>
    <mergeCell ref="N8:P8"/>
    <mergeCell ref="N9:P9"/>
    <mergeCell ref="T64:V64"/>
    <mergeCell ref="U12:V12"/>
    <mergeCell ref="T13:V13"/>
    <mergeCell ref="T54:V54"/>
    <mergeCell ref="U35:V35"/>
    <mergeCell ref="U36:V36"/>
    <mergeCell ref="T37:V37"/>
    <mergeCell ref="T27:V27"/>
    <mergeCell ref="O22:P22"/>
    <mergeCell ref="O23:P23"/>
    <mergeCell ref="O16:P16"/>
    <mergeCell ref="O17:P17"/>
    <mergeCell ref="O18:P18"/>
    <mergeCell ref="O19:P19"/>
    <mergeCell ref="O20:P20"/>
    <mergeCell ref="O21:P21"/>
    <mergeCell ref="N10:P10"/>
    <mergeCell ref="N11:P11"/>
    <mergeCell ref="I94:J94"/>
    <mergeCell ref="I95:J95"/>
    <mergeCell ref="I96:J96"/>
    <mergeCell ref="I97:J97"/>
    <mergeCell ref="I88:J88"/>
    <mergeCell ref="I89:J89"/>
    <mergeCell ref="I90:J90"/>
    <mergeCell ref="I91:J91"/>
    <mergeCell ref="I92:J92"/>
    <mergeCell ref="I93:J93"/>
    <mergeCell ref="H82:J82"/>
    <mergeCell ref="H83:J83"/>
    <mergeCell ref="H84:J84"/>
    <mergeCell ref="H85:J85"/>
    <mergeCell ref="H86:J86"/>
    <mergeCell ref="G87:J87"/>
    <mergeCell ref="I73:J73"/>
    <mergeCell ref="I74:J74"/>
    <mergeCell ref="G77:J77"/>
    <mergeCell ref="G79:J79"/>
    <mergeCell ref="H80:J80"/>
    <mergeCell ref="H81:J81"/>
    <mergeCell ref="I67:J67"/>
    <mergeCell ref="I68:J68"/>
    <mergeCell ref="I69:J69"/>
    <mergeCell ref="I70:J70"/>
    <mergeCell ref="I71:J71"/>
    <mergeCell ref="I72:J72"/>
    <mergeCell ref="H61:J61"/>
    <mergeCell ref="H62:J62"/>
    <mergeCell ref="H63:J63"/>
    <mergeCell ref="G64:J64"/>
    <mergeCell ref="I65:J65"/>
    <mergeCell ref="I66:J66"/>
    <mergeCell ref="G54:J54"/>
    <mergeCell ref="G56:J56"/>
    <mergeCell ref="H57:J57"/>
    <mergeCell ref="H58:J58"/>
    <mergeCell ref="H59:J59"/>
    <mergeCell ref="H60:J60"/>
    <mergeCell ref="I42:J42"/>
    <mergeCell ref="I43:J43"/>
    <mergeCell ref="I44:J44"/>
    <mergeCell ref="I45:J45"/>
    <mergeCell ref="I46:J46"/>
    <mergeCell ref="I47:J47"/>
    <mergeCell ref="H36:J36"/>
    <mergeCell ref="G37:J37"/>
    <mergeCell ref="I38:J38"/>
    <mergeCell ref="I39:J39"/>
    <mergeCell ref="I40:J40"/>
    <mergeCell ref="I41:J41"/>
    <mergeCell ref="H30:J30"/>
    <mergeCell ref="H31:J31"/>
    <mergeCell ref="H32:J32"/>
    <mergeCell ref="H33:J33"/>
    <mergeCell ref="H34:J34"/>
    <mergeCell ref="H35:J35"/>
    <mergeCell ref="I20:J20"/>
    <mergeCell ref="I21:J21"/>
    <mergeCell ref="I22:J22"/>
    <mergeCell ref="I23:J23"/>
    <mergeCell ref="G27:J27"/>
    <mergeCell ref="G29:J29"/>
    <mergeCell ref="I14:J14"/>
    <mergeCell ref="I15:J15"/>
    <mergeCell ref="I16:J16"/>
    <mergeCell ref="I17:J17"/>
    <mergeCell ref="I18:J18"/>
    <mergeCell ref="I19:J19"/>
    <mergeCell ref="H8:J8"/>
    <mergeCell ref="H9:J9"/>
    <mergeCell ref="H10:J10"/>
    <mergeCell ref="H11:J11"/>
    <mergeCell ref="H12:J12"/>
    <mergeCell ref="G13:J13"/>
    <mergeCell ref="B3:E3"/>
    <mergeCell ref="B6:B7"/>
    <mergeCell ref="G3:J3"/>
    <mergeCell ref="G5:J5"/>
    <mergeCell ref="H6:J6"/>
    <mergeCell ref="H7:J7"/>
  </mergeCells>
  <pageMargins left="0.7" right="0.7" top="0.75" bottom="0.75" header="0.3" footer="0.3"/>
  <pageSetup orientation="portrait" r:id="rId1"/>
  <ignoredErrors>
    <ignoredError sqref="N10:N11 N34:N35 N84:N85 H10:H11 H34:H35 H61:H62 H84:H85 N61:N62 U10:U11 U34:U35 U61:U62 U84:U85 AA10:AA11 AA34:AA35 AA61:AA62 AA84:AA85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47"/>
  <sheetViews>
    <sheetView topLeftCell="U7" zoomScale="80" zoomScaleNormal="80" workbookViewId="0">
      <selection activeCell="AF18" sqref="AF18"/>
    </sheetView>
  </sheetViews>
  <sheetFormatPr defaultRowHeight="15" x14ac:dyDescent="0.25"/>
  <cols>
    <col min="2" max="2" width="13.85546875" bestFit="1" customWidth="1"/>
    <col min="3" max="3" width="72.28515625" bestFit="1" customWidth="1"/>
    <col min="4" max="4" width="28" bestFit="1" customWidth="1"/>
    <col min="5" max="5" width="19.85546875" bestFit="1" customWidth="1"/>
    <col min="9" max="9" width="27.85546875" bestFit="1" customWidth="1"/>
    <col min="10" max="10" width="8.85546875" bestFit="1" customWidth="1"/>
    <col min="11" max="11" width="29" customWidth="1"/>
    <col min="14" max="14" width="42.85546875" bestFit="1" customWidth="1"/>
    <col min="15" max="15" width="16" bestFit="1" customWidth="1"/>
    <col min="16" max="16" width="30.85546875" customWidth="1"/>
    <col min="18" max="18" width="13.5703125" bestFit="1" customWidth="1"/>
    <col min="20" max="20" width="42.85546875" bestFit="1" customWidth="1"/>
    <col min="21" max="21" width="9.140625" customWidth="1"/>
    <col min="22" max="22" width="35.140625" bestFit="1" customWidth="1"/>
    <col min="24" max="25" width="9.140625" style="45"/>
    <col min="26" max="26" width="37.28515625" bestFit="1" customWidth="1"/>
    <col min="27" max="27" width="15.140625" bestFit="1" customWidth="1"/>
    <col min="28" max="28" width="54.140625" bestFit="1" customWidth="1"/>
  </cols>
  <sheetData>
    <row r="4" spans="2:29" ht="15.75" x14ac:dyDescent="0.3">
      <c r="B4" s="101" t="s">
        <v>0</v>
      </c>
      <c r="C4" s="102"/>
      <c r="D4" s="102"/>
      <c r="E4" s="103"/>
      <c r="I4" s="104" t="s">
        <v>40</v>
      </c>
      <c r="J4" s="105"/>
      <c r="K4" s="105"/>
      <c r="L4" s="106"/>
      <c r="M4" s="4"/>
      <c r="N4" s="104" t="s">
        <v>40</v>
      </c>
      <c r="O4" s="105"/>
      <c r="P4" s="105"/>
      <c r="Q4" s="106"/>
      <c r="R4" s="45"/>
      <c r="S4" s="45"/>
      <c r="T4" s="104" t="s">
        <v>40</v>
      </c>
      <c r="U4" s="105"/>
      <c r="V4" s="105"/>
      <c r="W4" s="106"/>
      <c r="X4" s="46"/>
      <c r="Y4" s="46"/>
      <c r="Z4" s="104" t="s">
        <v>40</v>
      </c>
      <c r="AA4" s="105"/>
      <c r="AB4" s="105"/>
      <c r="AC4" s="106"/>
    </row>
    <row r="5" spans="2:29" ht="15.75" x14ac:dyDescent="0.3">
      <c r="B5" s="36" t="s">
        <v>4</v>
      </c>
      <c r="C5" s="37" t="s">
        <v>14</v>
      </c>
      <c r="D5" s="37" t="s">
        <v>15</v>
      </c>
      <c r="E5" s="5"/>
      <c r="I5" s="13"/>
      <c r="J5" s="26" t="s">
        <v>56</v>
      </c>
      <c r="K5" s="26" t="s">
        <v>55</v>
      </c>
      <c r="L5" s="12"/>
      <c r="N5" s="13"/>
      <c r="O5" s="26" t="s">
        <v>56</v>
      </c>
      <c r="P5" s="26" t="s">
        <v>102</v>
      </c>
      <c r="Q5" s="12"/>
      <c r="R5" s="45"/>
      <c r="S5" s="45"/>
      <c r="T5" s="13"/>
      <c r="U5" s="26" t="s">
        <v>56</v>
      </c>
      <c r="V5" s="26" t="s">
        <v>103</v>
      </c>
      <c r="W5" s="11"/>
      <c r="Z5" s="13"/>
      <c r="AA5" s="26" t="s">
        <v>56</v>
      </c>
      <c r="AB5" s="26" t="s">
        <v>104</v>
      </c>
      <c r="AC5" s="12"/>
    </row>
    <row r="6" spans="2:29" ht="15.75" x14ac:dyDescent="0.3">
      <c r="B6" s="6"/>
      <c r="C6" s="7"/>
      <c r="D6" s="7"/>
      <c r="E6" s="5"/>
      <c r="I6" s="97" t="s">
        <v>144</v>
      </c>
      <c r="J6" s="98"/>
      <c r="K6" s="98"/>
      <c r="L6" s="99"/>
      <c r="N6" s="97" t="s">
        <v>144</v>
      </c>
      <c r="O6" s="98"/>
      <c r="P6" s="98"/>
      <c r="Q6" s="99"/>
      <c r="R6" s="45"/>
      <c r="S6" s="45"/>
      <c r="T6" s="97" t="s">
        <v>65</v>
      </c>
      <c r="U6" s="98"/>
      <c r="V6" s="98"/>
      <c r="W6" s="99"/>
      <c r="X6" s="46"/>
      <c r="Y6" s="46"/>
      <c r="Z6" s="97" t="s">
        <v>65</v>
      </c>
      <c r="AA6" s="98"/>
      <c r="AB6" s="98"/>
      <c r="AC6" s="99"/>
    </row>
    <row r="7" spans="2:29" ht="15.75" x14ac:dyDescent="0.3">
      <c r="B7" s="100" t="s">
        <v>3</v>
      </c>
      <c r="C7" s="35" t="s">
        <v>10</v>
      </c>
      <c r="D7" s="35">
        <v>1</v>
      </c>
      <c r="E7" s="5"/>
      <c r="I7" s="36" t="s">
        <v>52</v>
      </c>
      <c r="J7" s="95" t="s">
        <v>53</v>
      </c>
      <c r="K7" s="95"/>
      <c r="L7" s="96"/>
      <c r="N7" s="36" t="s">
        <v>52</v>
      </c>
      <c r="O7" s="95" t="s">
        <v>53</v>
      </c>
      <c r="P7" s="95"/>
      <c r="Q7" s="96"/>
      <c r="R7" s="45"/>
      <c r="S7" s="45"/>
      <c r="T7" s="36" t="s">
        <v>52</v>
      </c>
      <c r="U7" s="95" t="s">
        <v>53</v>
      </c>
      <c r="V7" s="95"/>
      <c r="W7" s="96"/>
      <c r="X7" s="29"/>
      <c r="Y7" s="29"/>
      <c r="Z7" s="36" t="s">
        <v>52</v>
      </c>
      <c r="AA7" s="95" t="s">
        <v>53</v>
      </c>
      <c r="AB7" s="95"/>
      <c r="AC7" s="96"/>
    </row>
    <row r="8" spans="2:29" ht="15.75" x14ac:dyDescent="0.3">
      <c r="B8" s="100"/>
      <c r="C8" s="35" t="s">
        <v>1</v>
      </c>
      <c r="D8" s="35"/>
      <c r="E8" s="5"/>
      <c r="I8" s="38" t="s">
        <v>41</v>
      </c>
      <c r="J8" s="95">
        <f>J16</f>
        <v>71.7</v>
      </c>
      <c r="K8" s="95"/>
      <c r="L8" s="96"/>
      <c r="N8" s="38" t="s">
        <v>41</v>
      </c>
      <c r="O8" s="95">
        <f>O16</f>
        <v>71.7</v>
      </c>
      <c r="P8" s="95"/>
      <c r="Q8" s="96"/>
      <c r="R8" s="45"/>
      <c r="S8" s="45"/>
      <c r="T8" s="38" t="s">
        <v>41</v>
      </c>
      <c r="U8" s="95">
        <f>U16</f>
        <v>71.7</v>
      </c>
      <c r="V8" s="95"/>
      <c r="W8" s="96"/>
      <c r="X8" s="29"/>
      <c r="Y8" s="29"/>
      <c r="Z8" s="38" t="s">
        <v>41</v>
      </c>
      <c r="AA8" s="95">
        <f>AA16</f>
        <v>71.7</v>
      </c>
      <c r="AB8" s="95"/>
      <c r="AC8" s="96"/>
    </row>
    <row r="9" spans="2:29" ht="15.75" x14ac:dyDescent="0.3">
      <c r="B9" s="38"/>
      <c r="C9" s="35" t="s">
        <v>2</v>
      </c>
      <c r="D9" s="35"/>
      <c r="E9" s="5"/>
      <c r="I9" s="38" t="s">
        <v>42</v>
      </c>
      <c r="J9" s="95">
        <f>J17</f>
        <v>0.9</v>
      </c>
      <c r="K9" s="95"/>
      <c r="L9" s="96"/>
      <c r="N9" s="38" t="s">
        <v>42</v>
      </c>
      <c r="O9" s="95">
        <f>O17</f>
        <v>0.9</v>
      </c>
      <c r="P9" s="95"/>
      <c r="Q9" s="96"/>
      <c r="R9" s="45"/>
      <c r="S9" s="45"/>
      <c r="T9" s="38" t="s">
        <v>42</v>
      </c>
      <c r="U9" s="95">
        <f>U17</f>
        <v>0.9</v>
      </c>
      <c r="V9" s="95"/>
      <c r="W9" s="96"/>
      <c r="X9" s="29"/>
      <c r="Y9" s="29"/>
      <c r="Z9" s="38" t="s">
        <v>42</v>
      </c>
      <c r="AA9" s="95">
        <f>AA17</f>
        <v>0.9</v>
      </c>
      <c r="AB9" s="95"/>
      <c r="AC9" s="96"/>
    </row>
    <row r="10" spans="2:29" ht="15.75" x14ac:dyDescent="0.3">
      <c r="B10" s="38"/>
      <c r="C10" s="35"/>
      <c r="D10" s="35"/>
      <c r="E10" s="5"/>
      <c r="I10" s="38" t="s">
        <v>7</v>
      </c>
      <c r="J10" s="95">
        <f>J18</f>
        <v>1.1000000000000001</v>
      </c>
      <c r="K10" s="95"/>
      <c r="L10" s="96"/>
      <c r="N10" s="38" t="s">
        <v>7</v>
      </c>
      <c r="O10" s="95">
        <f>O18</f>
        <v>1.1000000000000001</v>
      </c>
      <c r="P10" s="95"/>
      <c r="Q10" s="96"/>
      <c r="R10" s="45"/>
      <c r="S10" s="45"/>
      <c r="T10" s="38" t="s">
        <v>7</v>
      </c>
      <c r="U10" s="95">
        <f>U18</f>
        <v>1.1000000000000001</v>
      </c>
      <c r="V10" s="95"/>
      <c r="W10" s="96"/>
      <c r="X10" s="29"/>
      <c r="Y10" s="29"/>
      <c r="Z10" s="38" t="s">
        <v>7</v>
      </c>
      <c r="AA10" s="95">
        <f>AA18</f>
        <v>1.1000000000000001</v>
      </c>
      <c r="AB10" s="95"/>
      <c r="AC10" s="96"/>
    </row>
    <row r="11" spans="2:29" ht="15.75" x14ac:dyDescent="0.3">
      <c r="B11" s="8" t="s">
        <v>5</v>
      </c>
      <c r="C11" s="35" t="s">
        <v>63</v>
      </c>
      <c r="D11" s="35"/>
      <c r="E11" s="5"/>
      <c r="I11" s="38" t="s">
        <v>12</v>
      </c>
      <c r="J11" s="95">
        <f>SUM(J19:J23)</f>
        <v>186.1</v>
      </c>
      <c r="K11" s="95"/>
      <c r="L11" s="96"/>
      <c r="N11" s="38" t="s">
        <v>12</v>
      </c>
      <c r="O11" s="95">
        <f>SUM(O19:O24)</f>
        <v>157.68803700000001</v>
      </c>
      <c r="P11" s="95"/>
      <c r="Q11" s="96"/>
      <c r="R11" s="45"/>
      <c r="S11" s="45"/>
      <c r="T11" s="38" t="s">
        <v>12</v>
      </c>
      <c r="U11" s="95">
        <f>SUM(U19:U24)</f>
        <v>76.77970599999999</v>
      </c>
      <c r="V11" s="95"/>
      <c r="W11" s="96"/>
      <c r="X11" s="29"/>
      <c r="Y11" s="29"/>
      <c r="Z11" s="38" t="s">
        <v>12</v>
      </c>
      <c r="AA11" s="95">
        <f>SUM(AA19:AA24)</f>
        <v>50.199072000000001</v>
      </c>
      <c r="AB11" s="95"/>
      <c r="AC11" s="96"/>
    </row>
    <row r="12" spans="2:29" ht="15.75" x14ac:dyDescent="0.3">
      <c r="B12" s="38"/>
      <c r="C12" s="35" t="s">
        <v>9</v>
      </c>
      <c r="D12" s="35">
        <v>736</v>
      </c>
      <c r="E12" s="5"/>
      <c r="I12" s="38" t="s">
        <v>8</v>
      </c>
      <c r="J12" s="95">
        <f>SUM(J24:J25)</f>
        <v>-246.1</v>
      </c>
      <c r="K12" s="95"/>
      <c r="L12" s="96"/>
      <c r="N12" s="38" t="s">
        <v>8</v>
      </c>
      <c r="O12" s="95">
        <f>SUM(O25:O26)</f>
        <v>-246.1</v>
      </c>
      <c r="P12" s="95"/>
      <c r="Q12" s="96"/>
      <c r="R12" s="45"/>
      <c r="S12" s="45"/>
      <c r="T12" s="38" t="s">
        <v>8</v>
      </c>
      <c r="U12" s="95">
        <f>SUM(U25:U26)</f>
        <v>-246.1</v>
      </c>
      <c r="V12" s="95"/>
      <c r="W12" s="96"/>
      <c r="X12" s="29"/>
      <c r="Y12" s="29"/>
      <c r="Z12" s="38" t="s">
        <v>8</v>
      </c>
      <c r="AA12" s="95">
        <f>SUM(AA25:AA26)</f>
        <v>-246.1</v>
      </c>
      <c r="AB12" s="95"/>
      <c r="AC12" s="96"/>
    </row>
    <row r="13" spans="2:29" ht="15.75" x14ac:dyDescent="0.3">
      <c r="B13" s="38"/>
      <c r="C13" s="35" t="s">
        <v>11</v>
      </c>
      <c r="D13" s="35">
        <v>0.05</v>
      </c>
      <c r="E13" s="5"/>
      <c r="I13" s="38" t="s">
        <v>66</v>
      </c>
      <c r="J13" s="93">
        <f>SUM(J8:L12)</f>
        <v>13.700000000000017</v>
      </c>
      <c r="K13" s="93"/>
      <c r="L13" s="94"/>
      <c r="N13" s="38" t="s">
        <v>66</v>
      </c>
      <c r="O13" s="93">
        <f>SUM(O8:Q12)</f>
        <v>-14.711962999999997</v>
      </c>
      <c r="P13" s="93"/>
      <c r="Q13" s="94"/>
      <c r="R13" s="45"/>
      <c r="S13" s="45"/>
      <c r="T13" s="38" t="s">
        <v>66</v>
      </c>
      <c r="U13" s="93">
        <f>SUM(U8:W12)</f>
        <v>-95.620294000000001</v>
      </c>
      <c r="V13" s="93"/>
      <c r="W13" s="94"/>
      <c r="X13" s="29"/>
      <c r="Y13" s="29"/>
      <c r="Z13" s="38" t="s">
        <v>66</v>
      </c>
      <c r="AA13" s="93">
        <f>SUM(AA8:AC12)</f>
        <v>-122.20092799999999</v>
      </c>
      <c r="AB13" s="93"/>
      <c r="AC13" s="94"/>
    </row>
    <row r="14" spans="2:29" ht="15.75" x14ac:dyDescent="0.3">
      <c r="B14" s="38"/>
      <c r="C14" s="35"/>
      <c r="D14" s="35"/>
      <c r="E14" s="5"/>
      <c r="I14" s="97" t="s">
        <v>47</v>
      </c>
      <c r="J14" s="98"/>
      <c r="K14" s="98"/>
      <c r="L14" s="99"/>
      <c r="N14" s="97" t="s">
        <v>47</v>
      </c>
      <c r="O14" s="98"/>
      <c r="P14" s="98"/>
      <c r="Q14" s="99"/>
      <c r="R14" s="45"/>
      <c r="S14" s="45"/>
      <c r="T14" s="97" t="s">
        <v>47</v>
      </c>
      <c r="U14" s="98"/>
      <c r="V14" s="98"/>
      <c r="W14" s="99"/>
      <c r="X14" s="46"/>
      <c r="Y14" s="46"/>
      <c r="Z14" s="97" t="s">
        <v>47</v>
      </c>
      <c r="AA14" s="98"/>
      <c r="AB14" s="98"/>
      <c r="AC14" s="99"/>
    </row>
    <row r="15" spans="2:29" ht="15.75" x14ac:dyDescent="0.3">
      <c r="B15" s="8" t="s">
        <v>12</v>
      </c>
      <c r="C15" s="35" t="s">
        <v>13</v>
      </c>
      <c r="D15" s="35"/>
      <c r="E15" s="5"/>
      <c r="I15" s="36" t="s">
        <v>52</v>
      </c>
      <c r="J15" s="35" t="s">
        <v>53</v>
      </c>
      <c r="K15" s="95" t="s">
        <v>54</v>
      </c>
      <c r="L15" s="96"/>
      <c r="N15" s="36" t="s">
        <v>52</v>
      </c>
      <c r="O15" s="35" t="s">
        <v>53</v>
      </c>
      <c r="P15" s="95" t="s">
        <v>54</v>
      </c>
      <c r="Q15" s="96"/>
      <c r="R15" s="45"/>
      <c r="S15" s="45"/>
      <c r="T15" s="36" t="s">
        <v>52</v>
      </c>
      <c r="U15" s="35" t="s">
        <v>53</v>
      </c>
      <c r="V15" s="95" t="s">
        <v>54</v>
      </c>
      <c r="W15" s="96"/>
      <c r="X15" s="29"/>
      <c r="Y15" s="29"/>
      <c r="Z15" s="36" t="s">
        <v>52</v>
      </c>
      <c r="AA15" s="35" t="s">
        <v>53</v>
      </c>
      <c r="AB15" s="95" t="s">
        <v>54</v>
      </c>
      <c r="AC15" s="96"/>
    </row>
    <row r="16" spans="2:29" ht="15.75" x14ac:dyDescent="0.3">
      <c r="B16" s="38"/>
      <c r="C16" s="35" t="s">
        <v>16</v>
      </c>
      <c r="D16" s="35"/>
      <c r="E16" s="5"/>
      <c r="I16" s="38" t="s">
        <v>41</v>
      </c>
      <c r="J16" s="7">
        <v>71.7</v>
      </c>
      <c r="K16" s="95" t="s">
        <v>51</v>
      </c>
      <c r="L16" s="96"/>
      <c r="N16" s="38" t="s">
        <v>41</v>
      </c>
      <c r="O16" s="7">
        <v>71.7</v>
      </c>
      <c r="P16" s="95" t="s">
        <v>51</v>
      </c>
      <c r="Q16" s="96"/>
      <c r="R16" s="45"/>
      <c r="S16" s="45"/>
      <c r="T16" s="38" t="s">
        <v>41</v>
      </c>
      <c r="U16" s="7">
        <v>71.7</v>
      </c>
      <c r="V16" s="95" t="s">
        <v>51</v>
      </c>
      <c r="W16" s="96"/>
      <c r="X16" s="29"/>
      <c r="Y16" s="29"/>
      <c r="Z16" s="38" t="s">
        <v>41</v>
      </c>
      <c r="AA16" s="7">
        <v>71.7</v>
      </c>
      <c r="AB16" s="95" t="s">
        <v>51</v>
      </c>
      <c r="AC16" s="96"/>
    </row>
    <row r="17" spans="2:29" ht="15.75" x14ac:dyDescent="0.3">
      <c r="B17" s="38"/>
      <c r="C17" s="35" t="s">
        <v>17</v>
      </c>
      <c r="D17" s="35" t="s">
        <v>18</v>
      </c>
      <c r="E17" s="5"/>
      <c r="I17" s="38" t="s">
        <v>42</v>
      </c>
      <c r="J17" s="7">
        <v>0.9</v>
      </c>
      <c r="K17" s="95" t="s">
        <v>51</v>
      </c>
      <c r="L17" s="96"/>
      <c r="N17" s="38" t="s">
        <v>42</v>
      </c>
      <c r="O17" s="7">
        <v>0.9</v>
      </c>
      <c r="P17" s="95" t="s">
        <v>51</v>
      </c>
      <c r="Q17" s="96"/>
      <c r="R17" s="45"/>
      <c r="S17" s="45"/>
      <c r="T17" s="38" t="s">
        <v>42</v>
      </c>
      <c r="U17" s="7">
        <v>0.9</v>
      </c>
      <c r="V17" s="95" t="s">
        <v>51</v>
      </c>
      <c r="W17" s="96"/>
      <c r="X17" s="29"/>
      <c r="Y17" s="29"/>
      <c r="Z17" s="38" t="s">
        <v>42</v>
      </c>
      <c r="AA17" s="7">
        <v>0.9</v>
      </c>
      <c r="AB17" s="95" t="s">
        <v>51</v>
      </c>
      <c r="AC17" s="96"/>
    </row>
    <row r="18" spans="2:29" ht="15.75" x14ac:dyDescent="0.3">
      <c r="B18" s="38"/>
      <c r="C18" s="35"/>
      <c r="D18" s="7"/>
      <c r="E18" s="5"/>
      <c r="I18" s="38" t="s">
        <v>7</v>
      </c>
      <c r="J18" s="7">
        <v>1.1000000000000001</v>
      </c>
      <c r="K18" s="95" t="s">
        <v>51</v>
      </c>
      <c r="L18" s="96"/>
      <c r="N18" s="38" t="s">
        <v>7</v>
      </c>
      <c r="O18" s="7">
        <v>1.1000000000000001</v>
      </c>
      <c r="P18" s="95" t="s">
        <v>51</v>
      </c>
      <c r="Q18" s="96"/>
      <c r="R18" s="45"/>
      <c r="S18" s="45"/>
      <c r="T18" s="38" t="s">
        <v>7</v>
      </c>
      <c r="U18" s="7">
        <v>1.1000000000000001</v>
      </c>
      <c r="V18" s="95" t="s">
        <v>51</v>
      </c>
      <c r="W18" s="96"/>
      <c r="X18" s="29"/>
      <c r="Y18" s="29"/>
      <c r="Z18" s="38" t="s">
        <v>7</v>
      </c>
      <c r="AA18" s="7">
        <v>1.1000000000000001</v>
      </c>
      <c r="AB18" s="95" t="s">
        <v>51</v>
      </c>
      <c r="AC18" s="96"/>
    </row>
    <row r="19" spans="2:29" ht="15.75" x14ac:dyDescent="0.3">
      <c r="B19" s="38"/>
      <c r="C19" s="35"/>
      <c r="D19" s="7"/>
      <c r="E19" s="5"/>
      <c r="I19" s="38" t="s">
        <v>12</v>
      </c>
      <c r="J19" s="7">
        <v>124</v>
      </c>
      <c r="K19" s="95" t="s">
        <v>95</v>
      </c>
      <c r="L19" s="96"/>
      <c r="N19" s="38" t="s">
        <v>12</v>
      </c>
      <c r="O19" s="7">
        <v>124</v>
      </c>
      <c r="P19" s="95" t="s">
        <v>95</v>
      </c>
      <c r="Q19" s="96"/>
      <c r="R19" s="45"/>
      <c r="S19" s="45"/>
      <c r="T19" s="38" t="s">
        <v>12</v>
      </c>
      <c r="U19" s="7">
        <v>124</v>
      </c>
      <c r="V19" s="95" t="s">
        <v>95</v>
      </c>
      <c r="W19" s="96"/>
      <c r="X19" s="29"/>
      <c r="Y19" s="29"/>
      <c r="Z19" s="38" t="s">
        <v>12</v>
      </c>
      <c r="AA19" s="7">
        <v>124</v>
      </c>
      <c r="AB19" s="95" t="s">
        <v>95</v>
      </c>
      <c r="AC19" s="96"/>
    </row>
    <row r="20" spans="2:29" ht="15.75" x14ac:dyDescent="0.3">
      <c r="B20" s="8" t="s">
        <v>6</v>
      </c>
      <c r="C20" s="37" t="s">
        <v>19</v>
      </c>
      <c r="D20" s="9"/>
      <c r="E20" s="5"/>
      <c r="I20" s="38" t="s">
        <v>12</v>
      </c>
      <c r="J20" s="7">
        <v>23.3</v>
      </c>
      <c r="K20" s="95" t="s">
        <v>96</v>
      </c>
      <c r="L20" s="96"/>
      <c r="N20" s="38" t="s">
        <v>12</v>
      </c>
      <c r="O20" s="7">
        <v>23.3</v>
      </c>
      <c r="P20" s="95" t="s">
        <v>96</v>
      </c>
      <c r="Q20" s="96"/>
      <c r="R20" s="45"/>
      <c r="S20" s="45"/>
      <c r="T20" s="38" t="s">
        <v>12</v>
      </c>
      <c r="U20" s="7">
        <v>23.3</v>
      </c>
      <c r="V20" s="95" t="s">
        <v>96</v>
      </c>
      <c r="W20" s="96"/>
      <c r="X20" s="29"/>
      <c r="Y20" s="29"/>
      <c r="Z20" s="38" t="s">
        <v>12</v>
      </c>
      <c r="AA20" s="7">
        <v>23.3</v>
      </c>
      <c r="AB20" s="95" t="s">
        <v>96</v>
      </c>
      <c r="AC20" s="96"/>
    </row>
    <row r="21" spans="2:29" ht="15.75" x14ac:dyDescent="0.3">
      <c r="B21" s="38"/>
      <c r="C21" s="35" t="s">
        <v>24</v>
      </c>
      <c r="D21" s="7" t="s">
        <v>20</v>
      </c>
      <c r="E21" s="5"/>
      <c r="I21" s="38" t="s">
        <v>12</v>
      </c>
      <c r="J21" s="7">
        <v>-13.5</v>
      </c>
      <c r="K21" s="95" t="s">
        <v>97</v>
      </c>
      <c r="L21" s="96"/>
      <c r="N21" s="38" t="s">
        <v>12</v>
      </c>
      <c r="O21" s="7">
        <v>-13.5</v>
      </c>
      <c r="P21" s="95" t="s">
        <v>97</v>
      </c>
      <c r="Q21" s="96"/>
      <c r="R21" s="45"/>
      <c r="S21" s="45"/>
      <c r="T21" s="38" t="s">
        <v>12</v>
      </c>
      <c r="U21" s="7">
        <v>-13.5</v>
      </c>
      <c r="V21" s="95" t="s">
        <v>97</v>
      </c>
      <c r="W21" s="96"/>
      <c r="X21" s="29"/>
      <c r="Y21" s="29"/>
      <c r="Z21" s="38" t="s">
        <v>12</v>
      </c>
      <c r="AA21" s="7">
        <v>-13.5</v>
      </c>
      <c r="AB21" s="95" t="s">
        <v>97</v>
      </c>
      <c r="AC21" s="96"/>
    </row>
    <row r="22" spans="2:29" ht="15.75" x14ac:dyDescent="0.3">
      <c r="B22" s="38"/>
      <c r="C22" s="35" t="s">
        <v>21</v>
      </c>
      <c r="D22" s="35">
        <v>85</v>
      </c>
      <c r="E22" s="5"/>
      <c r="I22" s="42" t="s">
        <v>12</v>
      </c>
      <c r="J22" s="28">
        <v>35.200000000000003</v>
      </c>
      <c r="K22" s="107" t="s">
        <v>98</v>
      </c>
      <c r="L22" s="108"/>
      <c r="N22" s="42" t="s">
        <v>12</v>
      </c>
      <c r="O22" s="28">
        <v>35.200000000000003</v>
      </c>
      <c r="P22" s="107" t="s">
        <v>98</v>
      </c>
      <c r="Q22" s="108"/>
      <c r="R22" s="45"/>
      <c r="S22" s="45"/>
      <c r="T22" s="42" t="s">
        <v>12</v>
      </c>
      <c r="U22" s="28">
        <v>35.200000000000003</v>
      </c>
      <c r="V22" s="107" t="s">
        <v>98</v>
      </c>
      <c r="W22" s="108"/>
      <c r="X22" s="47"/>
      <c r="Y22" s="47"/>
      <c r="Z22" s="42" t="s">
        <v>12</v>
      </c>
      <c r="AA22" s="28">
        <v>35.200000000000003</v>
      </c>
      <c r="AB22" s="95" t="s">
        <v>98</v>
      </c>
      <c r="AC22" s="96"/>
    </row>
    <row r="23" spans="2:29" ht="15.75" x14ac:dyDescent="0.3">
      <c r="B23" s="38"/>
      <c r="C23" s="35" t="s">
        <v>22</v>
      </c>
      <c r="D23" s="7"/>
      <c r="E23" s="5"/>
      <c r="I23" s="42" t="s">
        <v>12</v>
      </c>
      <c r="J23" s="28">
        <v>17.100000000000001</v>
      </c>
      <c r="K23" s="107" t="s">
        <v>99</v>
      </c>
      <c r="L23" s="108"/>
      <c r="N23" s="42" t="s">
        <v>12</v>
      </c>
      <c r="O23" s="28">
        <v>17.100000000000001</v>
      </c>
      <c r="P23" s="107" t="s">
        <v>99</v>
      </c>
      <c r="Q23" s="108"/>
      <c r="R23" s="45"/>
      <c r="S23" s="45"/>
      <c r="T23" s="42" t="s">
        <v>12</v>
      </c>
      <c r="U23" s="28">
        <v>17.100000000000001</v>
      </c>
      <c r="V23" s="107" t="s">
        <v>99</v>
      </c>
      <c r="W23" s="108"/>
      <c r="X23" s="47"/>
      <c r="Y23" s="47"/>
      <c r="Z23" s="42" t="s">
        <v>12</v>
      </c>
      <c r="AA23" s="28">
        <v>17.100000000000001</v>
      </c>
      <c r="AB23" s="95" t="s">
        <v>99</v>
      </c>
      <c r="AC23" s="96"/>
    </row>
    <row r="24" spans="2:29" ht="15.75" x14ac:dyDescent="0.3">
      <c r="B24" s="38"/>
      <c r="C24" s="35" t="s">
        <v>23</v>
      </c>
      <c r="D24" s="35">
        <v>50</v>
      </c>
      <c r="E24" s="5"/>
      <c r="I24" s="38" t="s">
        <v>8</v>
      </c>
      <c r="J24" s="7">
        <v>-247.6</v>
      </c>
      <c r="K24" s="95" t="s">
        <v>100</v>
      </c>
      <c r="L24" s="96"/>
      <c r="N24" s="42" t="s">
        <v>12</v>
      </c>
      <c r="O24">
        <v>-28.411963</v>
      </c>
      <c r="P24" s="107" t="s">
        <v>6</v>
      </c>
      <c r="Q24" s="108"/>
      <c r="R24" s="45"/>
      <c r="S24" s="45"/>
      <c r="T24" s="42" t="s">
        <v>12</v>
      </c>
      <c r="U24">
        <v>-109.320294</v>
      </c>
      <c r="V24" s="107" t="s">
        <v>6</v>
      </c>
      <c r="W24" s="108"/>
      <c r="X24" s="29"/>
      <c r="Y24" s="29"/>
      <c r="Z24" s="42" t="s">
        <v>12</v>
      </c>
      <c r="AA24" s="48">
        <v>-135.90092799999999</v>
      </c>
      <c r="AB24" s="95" t="s">
        <v>6</v>
      </c>
      <c r="AC24" s="96"/>
    </row>
    <row r="25" spans="2:29" ht="15.75" x14ac:dyDescent="0.3">
      <c r="B25" s="38"/>
      <c r="C25" s="35"/>
      <c r="D25" s="7"/>
      <c r="E25" s="5"/>
      <c r="I25" s="22" t="s">
        <v>8</v>
      </c>
      <c r="J25" s="18">
        <v>1.5</v>
      </c>
      <c r="K25" s="91" t="s">
        <v>101</v>
      </c>
      <c r="L25" s="92"/>
      <c r="N25" s="38" t="s">
        <v>8</v>
      </c>
      <c r="O25" s="7">
        <v>-247.6</v>
      </c>
      <c r="P25" s="95" t="s">
        <v>100</v>
      </c>
      <c r="Q25" s="96"/>
      <c r="R25" s="45"/>
      <c r="S25" s="45"/>
      <c r="T25" s="38" t="s">
        <v>8</v>
      </c>
      <c r="U25" s="7">
        <v>-247.6</v>
      </c>
      <c r="V25" s="95" t="s">
        <v>100</v>
      </c>
      <c r="W25" s="96"/>
      <c r="X25" s="29"/>
      <c r="Y25" s="29"/>
      <c r="Z25" s="38" t="s">
        <v>8</v>
      </c>
      <c r="AA25" s="7">
        <v>-247.6</v>
      </c>
      <c r="AB25" s="95" t="s">
        <v>100</v>
      </c>
      <c r="AC25" s="96"/>
    </row>
    <row r="26" spans="2:29" ht="15.75" x14ac:dyDescent="0.3">
      <c r="B26" s="38"/>
      <c r="C26" s="37" t="s">
        <v>25</v>
      </c>
      <c r="D26" s="7"/>
      <c r="E26" s="5"/>
      <c r="N26" s="22" t="s">
        <v>8</v>
      </c>
      <c r="O26" s="18">
        <v>1.5</v>
      </c>
      <c r="P26" s="91" t="s">
        <v>101</v>
      </c>
      <c r="Q26" s="92"/>
      <c r="R26" s="45"/>
      <c r="S26" s="45"/>
      <c r="T26" s="22" t="s">
        <v>8</v>
      </c>
      <c r="U26" s="18">
        <v>1.5</v>
      </c>
      <c r="V26" s="39" t="s">
        <v>101</v>
      </c>
      <c r="W26" s="40"/>
      <c r="Z26" s="22" t="s">
        <v>8</v>
      </c>
      <c r="AA26" s="18">
        <v>1.5</v>
      </c>
      <c r="AB26" s="91" t="s">
        <v>101</v>
      </c>
      <c r="AC26" s="92"/>
    </row>
    <row r="27" spans="2:29" ht="15.75" x14ac:dyDescent="0.3">
      <c r="B27" s="38"/>
      <c r="C27" s="35" t="s">
        <v>28</v>
      </c>
      <c r="D27" s="7" t="s">
        <v>26</v>
      </c>
      <c r="E27" s="5"/>
      <c r="J27" s="1"/>
      <c r="K27" s="11"/>
      <c r="L27" s="11"/>
      <c r="R27" s="45"/>
      <c r="S27" s="45"/>
      <c r="T27" s="29"/>
      <c r="U27" s="28"/>
      <c r="V27" s="45"/>
      <c r="W27" s="45"/>
      <c r="Z27" s="29"/>
      <c r="AA27" s="45"/>
      <c r="AB27" s="45"/>
    </row>
    <row r="28" spans="2:29" ht="15.75" x14ac:dyDescent="0.3">
      <c r="B28" s="38"/>
      <c r="C28" s="35" t="s">
        <v>21</v>
      </c>
      <c r="D28" s="35">
        <v>85</v>
      </c>
      <c r="E28" s="5" t="s">
        <v>61</v>
      </c>
      <c r="K28" s="95"/>
      <c r="L28" s="95"/>
      <c r="Q28" s="45"/>
      <c r="R28" s="45"/>
      <c r="S28" s="45"/>
      <c r="V28" s="45"/>
      <c r="W28" s="45"/>
      <c r="Z28" s="29"/>
      <c r="AA28" s="28"/>
      <c r="AB28" s="45"/>
    </row>
    <row r="29" spans="2:29" ht="15.75" x14ac:dyDescent="0.3">
      <c r="B29" s="38"/>
      <c r="C29" s="35" t="s">
        <v>29</v>
      </c>
      <c r="D29" s="35" t="s">
        <v>27</v>
      </c>
      <c r="E29" s="5"/>
      <c r="J29" s="2"/>
      <c r="N29" s="29"/>
      <c r="O29" s="28"/>
      <c r="Q29" s="45"/>
      <c r="R29" s="45"/>
      <c r="S29" s="45"/>
      <c r="T29" s="29"/>
      <c r="U29" s="28"/>
      <c r="V29" s="45"/>
      <c r="W29" s="45"/>
      <c r="Z29" s="29"/>
      <c r="AA29" s="28"/>
      <c r="AB29" s="45"/>
    </row>
    <row r="30" spans="2:29" ht="15.75" x14ac:dyDescent="0.3">
      <c r="B30" s="38"/>
      <c r="C30" s="35" t="s">
        <v>31</v>
      </c>
      <c r="D30" s="35">
        <v>85</v>
      </c>
      <c r="E30" s="5"/>
      <c r="N30" s="29"/>
      <c r="O30" s="28"/>
      <c r="Q30" s="45"/>
      <c r="R30" s="45"/>
      <c r="S30" s="45"/>
      <c r="T30" s="29"/>
      <c r="U30" s="28"/>
      <c r="V30" s="45"/>
      <c r="W30" s="45"/>
      <c r="Z30" s="29"/>
      <c r="AA30" s="28"/>
      <c r="AB30" s="45"/>
    </row>
    <row r="31" spans="2:29" ht="15.75" x14ac:dyDescent="0.3">
      <c r="B31" s="38"/>
      <c r="C31" s="35" t="s">
        <v>22</v>
      </c>
      <c r="D31" s="30">
        <v>0.46</v>
      </c>
      <c r="E31" s="5" t="s">
        <v>60</v>
      </c>
      <c r="N31" s="29"/>
      <c r="O31" s="28"/>
      <c r="Q31" s="45"/>
      <c r="R31" s="45"/>
      <c r="S31" s="45"/>
      <c r="T31" s="29"/>
      <c r="U31" s="28"/>
      <c r="V31" s="45"/>
      <c r="W31" s="45"/>
      <c r="Z31" s="29"/>
      <c r="AA31" s="28"/>
      <c r="AB31" s="45"/>
    </row>
    <row r="32" spans="2:29" ht="15.75" x14ac:dyDescent="0.3">
      <c r="B32" s="38"/>
      <c r="C32" s="35" t="s">
        <v>30</v>
      </c>
      <c r="D32" s="35">
        <v>50</v>
      </c>
      <c r="E32" s="5"/>
      <c r="Q32" s="45"/>
      <c r="R32" s="45"/>
      <c r="S32" s="45"/>
      <c r="V32" s="45"/>
      <c r="W32" s="45"/>
      <c r="AB32" s="45"/>
    </row>
    <row r="33" spans="2:28" ht="15.75" x14ac:dyDescent="0.3">
      <c r="B33" s="10"/>
      <c r="C33" s="11"/>
      <c r="D33" s="11"/>
      <c r="E33" s="12"/>
      <c r="Q33" s="45"/>
      <c r="R33" s="45"/>
      <c r="S33" s="45"/>
      <c r="T33" s="48"/>
      <c r="U33" s="48"/>
      <c r="V33" s="45"/>
      <c r="W33" s="45"/>
      <c r="Z33" s="29"/>
      <c r="AA33" s="48"/>
      <c r="AB33" s="45"/>
    </row>
    <row r="34" spans="2:28" ht="15.75" x14ac:dyDescent="0.3">
      <c r="B34" s="13"/>
      <c r="C34" s="29" t="s">
        <v>79</v>
      </c>
      <c r="D34" s="29">
        <v>85</v>
      </c>
      <c r="E34" s="12"/>
      <c r="L34" s="31"/>
      <c r="M34" s="31"/>
      <c r="Q34" s="44"/>
      <c r="R34" s="45"/>
      <c r="S34" s="45"/>
      <c r="T34" s="3"/>
      <c r="U34" s="48"/>
      <c r="V34" s="45"/>
      <c r="W34" s="45"/>
      <c r="Z34" s="29"/>
      <c r="AA34" s="48"/>
      <c r="AB34" s="45"/>
    </row>
    <row r="35" spans="2:28" ht="15.75" x14ac:dyDescent="0.3">
      <c r="B35" s="13"/>
      <c r="E35" s="12"/>
      <c r="L35" s="31"/>
      <c r="M35" s="31"/>
      <c r="N35" s="45"/>
      <c r="O35" s="43"/>
      <c r="P35" s="45"/>
      <c r="Q35" s="45"/>
      <c r="R35" s="45"/>
      <c r="S35" s="45"/>
      <c r="T35" s="48"/>
      <c r="U35" s="48"/>
      <c r="V35" s="45"/>
      <c r="W35" s="45"/>
      <c r="Z35" s="29"/>
      <c r="AA35" s="48"/>
      <c r="AB35" s="45"/>
    </row>
    <row r="36" spans="2:28" ht="15.75" x14ac:dyDescent="0.3">
      <c r="B36" s="13"/>
      <c r="E36" s="12"/>
      <c r="L36" s="31"/>
      <c r="M36" s="31"/>
      <c r="N36" s="45"/>
      <c r="O36" s="43"/>
      <c r="P36" s="45"/>
      <c r="Q36" s="45"/>
      <c r="R36" s="45"/>
      <c r="S36" s="45"/>
      <c r="T36" s="48"/>
      <c r="U36" s="48"/>
      <c r="V36" s="45"/>
      <c r="W36" s="45"/>
      <c r="Z36" s="29"/>
      <c r="AA36" s="48"/>
      <c r="AB36" s="45"/>
    </row>
    <row r="37" spans="2:28" ht="15.75" x14ac:dyDescent="0.3">
      <c r="B37" s="36" t="s">
        <v>7</v>
      </c>
      <c r="C37" s="35" t="s">
        <v>32</v>
      </c>
      <c r="D37" s="11"/>
      <c r="E37" s="12"/>
      <c r="AA37" s="48"/>
    </row>
    <row r="38" spans="2:28" ht="15.75" x14ac:dyDescent="0.3">
      <c r="B38" s="36"/>
      <c r="C38" s="35" t="s">
        <v>2</v>
      </c>
      <c r="D38" s="11"/>
      <c r="E38" s="12"/>
      <c r="T38" s="29"/>
      <c r="Z38" s="29"/>
      <c r="AA38" s="48"/>
    </row>
    <row r="39" spans="2:28" ht="15.75" x14ac:dyDescent="0.3">
      <c r="B39" s="36"/>
      <c r="C39" s="35" t="s">
        <v>87</v>
      </c>
      <c r="D39" s="11"/>
      <c r="E39" s="12"/>
    </row>
    <row r="40" spans="2:28" ht="15.75" x14ac:dyDescent="0.3">
      <c r="B40" s="36"/>
      <c r="C40" s="35" t="s">
        <v>34</v>
      </c>
      <c r="D40" s="35">
        <v>50</v>
      </c>
      <c r="E40" s="12"/>
    </row>
    <row r="41" spans="2:28" ht="15.75" x14ac:dyDescent="0.3">
      <c r="B41" s="36"/>
      <c r="C41" s="35" t="s">
        <v>35</v>
      </c>
      <c r="D41" s="35">
        <v>1</v>
      </c>
      <c r="E41" s="12"/>
    </row>
    <row r="42" spans="2:28" ht="15.75" x14ac:dyDescent="0.3">
      <c r="B42" s="36"/>
      <c r="C42" s="11"/>
      <c r="D42" s="35"/>
      <c r="E42" s="12"/>
    </row>
    <row r="43" spans="2:28" ht="15.75" x14ac:dyDescent="0.3">
      <c r="B43" s="36"/>
      <c r="C43" s="11"/>
      <c r="D43" s="35"/>
      <c r="E43" s="12"/>
    </row>
    <row r="44" spans="2:28" ht="15.75" x14ac:dyDescent="0.3">
      <c r="B44" s="36" t="s">
        <v>8</v>
      </c>
      <c r="C44" s="35" t="s">
        <v>88</v>
      </c>
      <c r="D44" s="35" t="s">
        <v>89</v>
      </c>
      <c r="E44" s="12"/>
    </row>
    <row r="45" spans="2:28" ht="15.75" x14ac:dyDescent="0.3">
      <c r="B45" s="13"/>
      <c r="C45" s="35" t="s">
        <v>90</v>
      </c>
      <c r="D45" s="35" t="s">
        <v>91</v>
      </c>
      <c r="E45" s="12"/>
    </row>
    <row r="46" spans="2:28" ht="15.75" x14ac:dyDescent="0.3">
      <c r="B46" s="13"/>
      <c r="C46" s="35" t="s">
        <v>38</v>
      </c>
      <c r="D46" s="35" t="s">
        <v>92</v>
      </c>
      <c r="E46" s="12"/>
    </row>
    <row r="47" spans="2:28" ht="15.75" x14ac:dyDescent="0.3">
      <c r="B47" s="14"/>
      <c r="C47" s="41" t="s">
        <v>93</v>
      </c>
      <c r="D47" s="41" t="s">
        <v>94</v>
      </c>
      <c r="E47" s="15"/>
    </row>
  </sheetData>
  <mergeCells count="89">
    <mergeCell ref="AB26:AC26"/>
    <mergeCell ref="AB23:AC23"/>
    <mergeCell ref="AB25:AC25"/>
    <mergeCell ref="P24:Q24"/>
    <mergeCell ref="P25:Q25"/>
    <mergeCell ref="V24:W24"/>
    <mergeCell ref="AB24:AC24"/>
    <mergeCell ref="AB22:AC22"/>
    <mergeCell ref="AA11:AC11"/>
    <mergeCell ref="AA12:AC12"/>
    <mergeCell ref="AA13:AC13"/>
    <mergeCell ref="Z14:AC14"/>
    <mergeCell ref="AB15:AC15"/>
    <mergeCell ref="AB16:AC16"/>
    <mergeCell ref="AB17:AC17"/>
    <mergeCell ref="AB18:AC18"/>
    <mergeCell ref="AB19:AC19"/>
    <mergeCell ref="AB20:AC20"/>
    <mergeCell ref="AB21:AC21"/>
    <mergeCell ref="V21:W21"/>
    <mergeCell ref="V22:W22"/>
    <mergeCell ref="V23:W23"/>
    <mergeCell ref="V25:W25"/>
    <mergeCell ref="Z4:AC4"/>
    <mergeCell ref="Z6:AC6"/>
    <mergeCell ref="AA7:AC7"/>
    <mergeCell ref="AA8:AC8"/>
    <mergeCell ref="AA9:AC9"/>
    <mergeCell ref="V15:W15"/>
    <mergeCell ref="V16:W16"/>
    <mergeCell ref="V17:W17"/>
    <mergeCell ref="V18:W18"/>
    <mergeCell ref="V19:W19"/>
    <mergeCell ref="V20:W20"/>
    <mergeCell ref="AA10:AC10"/>
    <mergeCell ref="K28:L28"/>
    <mergeCell ref="K22:L22"/>
    <mergeCell ref="K23:L23"/>
    <mergeCell ref="P26:Q26"/>
    <mergeCell ref="T4:W4"/>
    <mergeCell ref="T6:W6"/>
    <mergeCell ref="U7:W7"/>
    <mergeCell ref="U8:W8"/>
    <mergeCell ref="U9:W9"/>
    <mergeCell ref="K21:L21"/>
    <mergeCell ref="P21:Q21"/>
    <mergeCell ref="K24:L24"/>
    <mergeCell ref="P22:Q22"/>
    <mergeCell ref="K25:L25"/>
    <mergeCell ref="P23:Q23"/>
    <mergeCell ref="K18:L18"/>
    <mergeCell ref="P18:Q18"/>
    <mergeCell ref="K19:L19"/>
    <mergeCell ref="P19:Q19"/>
    <mergeCell ref="K20:L20"/>
    <mergeCell ref="P20:Q20"/>
    <mergeCell ref="K15:L15"/>
    <mergeCell ref="P15:Q15"/>
    <mergeCell ref="K16:L16"/>
    <mergeCell ref="P16:Q16"/>
    <mergeCell ref="K17:L17"/>
    <mergeCell ref="P17:Q17"/>
    <mergeCell ref="J13:L13"/>
    <mergeCell ref="O13:Q13"/>
    <mergeCell ref="I14:L14"/>
    <mergeCell ref="N14:Q14"/>
    <mergeCell ref="U13:W13"/>
    <mergeCell ref="T14:W14"/>
    <mergeCell ref="J11:L11"/>
    <mergeCell ref="O11:Q11"/>
    <mergeCell ref="J12:L12"/>
    <mergeCell ref="O12:Q12"/>
    <mergeCell ref="U11:W11"/>
    <mergeCell ref="U12:W12"/>
    <mergeCell ref="J9:L9"/>
    <mergeCell ref="O9:Q9"/>
    <mergeCell ref="J10:L10"/>
    <mergeCell ref="O10:Q10"/>
    <mergeCell ref="U10:W10"/>
    <mergeCell ref="J7:L7"/>
    <mergeCell ref="O7:Q7"/>
    <mergeCell ref="J8:L8"/>
    <mergeCell ref="O8:Q8"/>
    <mergeCell ref="B4:E4"/>
    <mergeCell ref="B7:B8"/>
    <mergeCell ref="I4:L4"/>
    <mergeCell ref="N4:Q4"/>
    <mergeCell ref="I6:L6"/>
    <mergeCell ref="N6:Q6"/>
  </mergeCells>
  <pageMargins left="0.7" right="0.7" top="0.75" bottom="0.75" header="0.3" footer="0.3"/>
  <pageSetup orientation="portrait" r:id="rId1"/>
  <ignoredErrors>
    <ignoredError sqref="J11 O1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99"/>
  <sheetViews>
    <sheetView zoomScale="60" zoomScaleNormal="60" workbookViewId="0">
      <selection activeCell="D12" sqref="D12"/>
    </sheetView>
  </sheetViews>
  <sheetFormatPr defaultRowHeight="15" x14ac:dyDescent="0.25"/>
  <cols>
    <col min="2" max="2" width="12.140625" bestFit="1" customWidth="1"/>
    <col min="3" max="3" width="64.140625" bestFit="1" customWidth="1"/>
    <col min="4" max="4" width="25.5703125" bestFit="1" customWidth="1"/>
    <col min="5" max="5" width="18.140625" bestFit="1" customWidth="1"/>
    <col min="9" max="9" width="32.42578125" customWidth="1"/>
    <col min="10" max="10" width="11.140625" customWidth="1"/>
    <col min="12" max="12" width="15.42578125" customWidth="1"/>
    <col min="15" max="15" width="26" bestFit="1" customWidth="1"/>
    <col min="17" max="17" width="19.28515625" bestFit="1" customWidth="1"/>
    <col min="21" max="21" width="26" bestFit="1" customWidth="1"/>
    <col min="22" max="22" width="6.28515625" bestFit="1" customWidth="1"/>
    <col min="23" max="23" width="27.140625" bestFit="1" customWidth="1"/>
    <col min="27" max="27" width="26" bestFit="1" customWidth="1"/>
    <col min="28" max="28" width="6.28515625" bestFit="1" customWidth="1"/>
    <col min="29" max="29" width="27.140625" bestFit="1" customWidth="1"/>
    <col min="34" max="34" width="28.7109375" customWidth="1"/>
    <col min="36" max="36" width="10.140625" bestFit="1" customWidth="1"/>
    <col min="37" max="37" width="7.28515625" bestFit="1" customWidth="1"/>
    <col min="38" max="38" width="30.85546875" customWidth="1"/>
  </cols>
  <sheetData>
    <row r="2" spans="2:38" x14ac:dyDescent="0.25">
      <c r="AL2" s="89" t="s">
        <v>173</v>
      </c>
    </row>
    <row r="3" spans="2:38" ht="15.75" x14ac:dyDescent="0.3">
      <c r="B3" s="101" t="s">
        <v>137</v>
      </c>
      <c r="C3" s="102"/>
      <c r="D3" s="102"/>
      <c r="E3" s="103"/>
      <c r="I3" s="104" t="s">
        <v>40</v>
      </c>
      <c r="J3" s="105"/>
      <c r="K3" s="105"/>
      <c r="L3" s="106"/>
      <c r="O3" s="104" t="s">
        <v>40</v>
      </c>
      <c r="P3" s="105"/>
      <c r="Q3" s="105"/>
      <c r="R3" s="106"/>
      <c r="U3" s="104" t="s">
        <v>40</v>
      </c>
      <c r="V3" s="105"/>
      <c r="W3" s="105"/>
      <c r="X3" s="106"/>
      <c r="AA3" s="104" t="s">
        <v>40</v>
      </c>
      <c r="AB3" s="105"/>
      <c r="AC3" s="105"/>
      <c r="AD3" s="106"/>
      <c r="AH3" s="109" t="s">
        <v>162</v>
      </c>
      <c r="AI3" s="109"/>
      <c r="AJ3" s="121">
        <v>2.0299999999999999E-5</v>
      </c>
      <c r="AK3" s="122" t="s">
        <v>161</v>
      </c>
      <c r="AL3" t="s">
        <v>174</v>
      </c>
    </row>
    <row r="4" spans="2:38" ht="15.75" x14ac:dyDescent="0.3">
      <c r="B4" s="49"/>
      <c r="C4" s="50"/>
      <c r="D4" s="50"/>
      <c r="E4" s="5"/>
      <c r="I4" s="13"/>
      <c r="J4" s="26" t="s">
        <v>56</v>
      </c>
      <c r="K4" s="26" t="s">
        <v>55</v>
      </c>
      <c r="L4" s="12"/>
      <c r="O4" s="13"/>
      <c r="P4" s="26" t="s">
        <v>56</v>
      </c>
      <c r="Q4" s="26" t="s">
        <v>132</v>
      </c>
      <c r="R4" s="12"/>
      <c r="U4" s="13"/>
      <c r="V4" s="26" t="s">
        <v>56</v>
      </c>
      <c r="W4" s="26" t="s">
        <v>133</v>
      </c>
      <c r="X4" s="12" t="s">
        <v>108</v>
      </c>
      <c r="AA4" s="13"/>
      <c r="AB4" s="26" t="s">
        <v>56</v>
      </c>
      <c r="AC4" s="26" t="s">
        <v>134</v>
      </c>
      <c r="AD4" s="12" t="s">
        <v>138</v>
      </c>
      <c r="AH4" s="109" t="s">
        <v>163</v>
      </c>
      <c r="AI4" s="109"/>
      <c r="AJ4" s="121">
        <v>4.2799999999999997E-6</v>
      </c>
      <c r="AK4" s="122" t="s">
        <v>161</v>
      </c>
      <c r="AL4" t="s">
        <v>174</v>
      </c>
    </row>
    <row r="5" spans="2:38" ht="15.75" x14ac:dyDescent="0.3">
      <c r="B5" s="6"/>
      <c r="C5" s="55" t="s">
        <v>113</v>
      </c>
      <c r="D5" s="55">
        <v>25</v>
      </c>
      <c r="E5" s="5"/>
      <c r="I5" s="97" t="s">
        <v>125</v>
      </c>
      <c r="J5" s="98"/>
      <c r="K5" s="98"/>
      <c r="L5" s="99"/>
      <c r="O5" s="97" t="s">
        <v>125</v>
      </c>
      <c r="P5" s="98"/>
      <c r="Q5" s="98"/>
      <c r="R5" s="99"/>
      <c r="U5" s="97" t="s">
        <v>125</v>
      </c>
      <c r="V5" s="98"/>
      <c r="W5" s="98"/>
      <c r="X5" s="99"/>
      <c r="AA5" s="97" t="s">
        <v>125</v>
      </c>
      <c r="AB5" s="98"/>
      <c r="AC5" s="98"/>
      <c r="AD5" s="99"/>
      <c r="AH5" s="109" t="s">
        <v>175</v>
      </c>
      <c r="AI5" s="109"/>
      <c r="AJ5">
        <v>947.81700000000001</v>
      </c>
    </row>
    <row r="6" spans="2:38" ht="15.75" x14ac:dyDescent="0.3">
      <c r="B6" s="100"/>
      <c r="C6" s="55" t="s">
        <v>114</v>
      </c>
      <c r="D6" s="55">
        <v>138.6</v>
      </c>
      <c r="E6" s="5"/>
      <c r="I6" s="49" t="s">
        <v>126</v>
      </c>
      <c r="J6" s="98" t="s">
        <v>127</v>
      </c>
      <c r="K6" s="98"/>
      <c r="L6" s="99"/>
      <c r="O6" s="49" t="s">
        <v>126</v>
      </c>
      <c r="P6" s="98" t="s">
        <v>127</v>
      </c>
      <c r="Q6" s="98"/>
      <c r="R6" s="99"/>
      <c r="U6" s="49" t="s">
        <v>126</v>
      </c>
      <c r="V6" s="98" t="s">
        <v>127</v>
      </c>
      <c r="W6" s="98"/>
      <c r="X6" s="99"/>
      <c r="AA6" s="49" t="s">
        <v>126</v>
      </c>
      <c r="AB6" s="98" t="s">
        <v>127</v>
      </c>
      <c r="AC6" s="98"/>
      <c r="AD6" s="99"/>
      <c r="AH6" s="109" t="s">
        <v>162</v>
      </c>
      <c r="AI6" s="109"/>
      <c r="AJ6" s="90">
        <f>AJ3*AJ5</f>
        <v>1.9240685099999998E-2</v>
      </c>
      <c r="AK6" t="s">
        <v>164</v>
      </c>
    </row>
    <row r="7" spans="2:38" ht="15.75" x14ac:dyDescent="0.3">
      <c r="B7" s="100"/>
      <c r="C7" s="55"/>
      <c r="D7" s="55"/>
      <c r="E7" s="5"/>
      <c r="I7" s="38"/>
      <c r="L7" s="12"/>
      <c r="O7" s="38"/>
      <c r="P7" s="95"/>
      <c r="Q7" s="95"/>
      <c r="R7" s="96"/>
      <c r="U7" s="38"/>
      <c r="V7" s="95"/>
      <c r="W7" s="95"/>
      <c r="X7" s="96"/>
      <c r="AA7" s="38"/>
      <c r="AB7" s="95"/>
      <c r="AC7" s="95"/>
      <c r="AD7" s="96"/>
      <c r="AH7" s="109" t="s">
        <v>163</v>
      </c>
      <c r="AI7" s="109"/>
      <c r="AJ7" s="90">
        <f>AJ4*AJ5</f>
        <v>4.0566567600000001E-3</v>
      </c>
      <c r="AK7" t="s">
        <v>164</v>
      </c>
    </row>
    <row r="8" spans="2:38" ht="15.75" x14ac:dyDescent="0.3">
      <c r="B8" s="38"/>
      <c r="C8" s="55" t="s">
        <v>115</v>
      </c>
      <c r="D8" s="55">
        <v>0.1</v>
      </c>
      <c r="E8" s="5"/>
      <c r="I8" s="38" t="s">
        <v>128</v>
      </c>
      <c r="J8" s="95">
        <v>3.5326935187309201E-3</v>
      </c>
      <c r="K8" s="95"/>
      <c r="L8" s="96"/>
      <c r="O8" s="38" t="s">
        <v>128</v>
      </c>
      <c r="P8" s="95">
        <v>4.6651309424233798E-3</v>
      </c>
      <c r="Q8" s="95"/>
      <c r="R8" s="96"/>
      <c r="U8" s="38" t="s">
        <v>128</v>
      </c>
      <c r="V8" s="95">
        <v>8.3450233797361696E-3</v>
      </c>
      <c r="W8" s="95"/>
      <c r="X8" s="96"/>
      <c r="AA8" s="38" t="s">
        <v>128</v>
      </c>
      <c r="AB8" s="95">
        <v>8.3450233797361696E-3</v>
      </c>
      <c r="AC8" s="95"/>
      <c r="AD8" s="96"/>
    </row>
    <row r="9" spans="2:38" ht="15.75" x14ac:dyDescent="0.3">
      <c r="B9" s="38"/>
      <c r="C9" s="55" t="s">
        <v>116</v>
      </c>
      <c r="D9" s="55">
        <v>10</v>
      </c>
      <c r="E9" s="5"/>
      <c r="I9" s="38" t="s">
        <v>129</v>
      </c>
      <c r="J9" s="95">
        <v>1.3956714988359799E-4</v>
      </c>
      <c r="K9" s="95"/>
      <c r="L9" s="96"/>
      <c r="O9" s="38" t="s">
        <v>129</v>
      </c>
      <c r="P9" s="95">
        <v>1.3956714988359799E-4</v>
      </c>
      <c r="Q9" s="95"/>
      <c r="R9" s="96"/>
      <c r="U9" s="38" t="s">
        <v>129</v>
      </c>
      <c r="V9" s="95">
        <v>1.3956714988359799E-4</v>
      </c>
      <c r="W9" s="95"/>
      <c r="X9" s="96"/>
      <c r="AA9" s="38" t="s">
        <v>129</v>
      </c>
      <c r="AB9" s="95">
        <v>1.3956714988359799E-4</v>
      </c>
      <c r="AC9" s="95"/>
      <c r="AD9" s="96"/>
      <c r="AH9" s="109" t="s">
        <v>176</v>
      </c>
      <c r="AI9" s="109"/>
      <c r="AJ9" s="90">
        <f>SUM(AJ6:AJ7)</f>
        <v>2.3297341859999997E-2</v>
      </c>
    </row>
    <row r="10" spans="2:38" ht="15.75" x14ac:dyDescent="0.3">
      <c r="B10" s="8"/>
      <c r="C10" s="55" t="s">
        <v>117</v>
      </c>
      <c r="D10" s="55">
        <v>1</v>
      </c>
      <c r="E10" s="5"/>
      <c r="I10" s="38" t="s">
        <v>130</v>
      </c>
      <c r="J10" s="95">
        <v>2.0855522208550201E-3</v>
      </c>
      <c r="K10" s="95"/>
      <c r="L10" s="96"/>
      <c r="O10" s="38" t="s">
        <v>130</v>
      </c>
      <c r="P10" s="95">
        <v>2.3849462681859602E-3</v>
      </c>
      <c r="Q10" s="95"/>
      <c r="R10" s="96"/>
      <c r="U10" s="38" t="s">
        <v>130</v>
      </c>
      <c r="V10" s="95">
        <v>2.5979830965047702E-3</v>
      </c>
      <c r="W10" s="95"/>
      <c r="X10" s="96"/>
      <c r="AA10" s="38" t="s">
        <v>130</v>
      </c>
      <c r="AB10" s="95">
        <v>2.6280439348713202E-3</v>
      </c>
      <c r="AC10" s="95"/>
      <c r="AD10" s="96"/>
    </row>
    <row r="11" spans="2:38" ht="15.75" x14ac:dyDescent="0.3">
      <c r="B11" s="38"/>
      <c r="C11" s="55" t="s">
        <v>135</v>
      </c>
      <c r="D11" s="55">
        <f>(D8*((1+D8)^D9))/(((1+D8)^D9)-1)</f>
        <v>0.16274539488251155</v>
      </c>
      <c r="E11" s="5"/>
      <c r="I11" s="38" t="s">
        <v>131</v>
      </c>
      <c r="J11" s="95">
        <v>2.5598823534622901E-2</v>
      </c>
      <c r="K11" s="95"/>
      <c r="L11" s="96"/>
      <c r="O11" s="38" t="s">
        <v>131</v>
      </c>
      <c r="P11" s="112">
        <v>2.5796328013988599E-2</v>
      </c>
      <c r="Q11" s="95"/>
      <c r="R11" s="96"/>
      <c r="U11" s="38" t="s">
        <v>131</v>
      </c>
      <c r="V11" s="112">
        <v>2.6263990009678599E-2</v>
      </c>
      <c r="W11" s="95"/>
      <c r="X11" s="96"/>
      <c r="AA11" s="38" t="s">
        <v>131</v>
      </c>
      <c r="AB11" s="112">
        <v>2.6329980063011401E-2</v>
      </c>
      <c r="AC11" s="95"/>
      <c r="AD11" s="96"/>
    </row>
    <row r="12" spans="2:38" ht="15.75" x14ac:dyDescent="0.3">
      <c r="B12" s="38"/>
      <c r="C12" s="55"/>
      <c r="D12" s="55"/>
      <c r="E12" s="5"/>
      <c r="I12" s="38" t="s">
        <v>136</v>
      </c>
      <c r="J12" s="95">
        <v>8.0227868034716907E-3</v>
      </c>
      <c r="K12" s="95"/>
      <c r="L12" s="96"/>
      <c r="O12" s="42" t="s">
        <v>136</v>
      </c>
      <c r="P12" s="112">
        <v>8.7067424221393495E-3</v>
      </c>
      <c r="Q12" s="95"/>
      <c r="R12" s="96"/>
      <c r="U12" s="42" t="s">
        <v>136</v>
      </c>
      <c r="V12" s="112">
        <v>1.0688388076298501E-2</v>
      </c>
      <c r="W12" s="95"/>
      <c r="X12" s="96"/>
      <c r="AA12" s="42" t="s">
        <v>136</v>
      </c>
      <c r="AB12" s="113">
        <v>1.07255182072619E-2</v>
      </c>
      <c r="AC12" s="107"/>
      <c r="AD12" s="108"/>
    </row>
    <row r="13" spans="2:38" ht="15.75" x14ac:dyDescent="0.3">
      <c r="B13" s="38"/>
      <c r="C13" s="50" t="s">
        <v>19</v>
      </c>
      <c r="D13" s="9"/>
      <c r="E13" s="5"/>
      <c r="I13" s="22" t="s">
        <v>66</v>
      </c>
      <c r="J13" s="110">
        <f>SUM(J8:L12)</f>
        <v>3.9379423227564131E-2</v>
      </c>
      <c r="K13" s="110"/>
      <c r="L13" s="111"/>
      <c r="O13" s="22" t="s">
        <v>66</v>
      </c>
      <c r="P13" s="110">
        <f>SUM(P7:R12)</f>
        <v>4.1692714796620886E-2</v>
      </c>
      <c r="Q13" s="110"/>
      <c r="R13" s="111"/>
      <c r="U13" s="22" t="s">
        <v>66</v>
      </c>
      <c r="V13" s="110">
        <f>SUM(V7:X12)</f>
        <v>4.8034951712101641E-2</v>
      </c>
      <c r="W13" s="110"/>
      <c r="X13" s="111"/>
      <c r="AA13" s="22" t="s">
        <v>66</v>
      </c>
      <c r="AB13" s="110">
        <f>SUM(AB7:AD12)</f>
        <v>4.8168132734764384E-2</v>
      </c>
      <c r="AC13" s="110"/>
      <c r="AD13" s="111"/>
    </row>
    <row r="14" spans="2:38" ht="15.75" x14ac:dyDescent="0.3">
      <c r="B14" s="8"/>
      <c r="C14" s="55" t="s">
        <v>24</v>
      </c>
      <c r="D14" s="7" t="s">
        <v>20</v>
      </c>
      <c r="E14" s="5"/>
    </row>
    <row r="15" spans="2:38" ht="15.75" x14ac:dyDescent="0.3">
      <c r="B15" s="38"/>
      <c r="C15" s="55" t="s">
        <v>21</v>
      </c>
      <c r="D15" s="55">
        <v>85</v>
      </c>
      <c r="E15" s="5"/>
    </row>
    <row r="16" spans="2:38" ht="15.75" x14ac:dyDescent="0.3">
      <c r="B16" s="38"/>
      <c r="C16" s="55" t="s">
        <v>23</v>
      </c>
      <c r="D16" s="55">
        <v>50</v>
      </c>
      <c r="E16" s="5"/>
    </row>
    <row r="17" spans="2:5" ht="15.75" x14ac:dyDescent="0.3">
      <c r="B17" s="38"/>
      <c r="E17" s="5"/>
    </row>
    <row r="18" spans="2:5" ht="15.75" x14ac:dyDescent="0.3">
      <c r="B18" s="38"/>
      <c r="C18" s="55"/>
      <c r="D18" s="7"/>
      <c r="E18" s="5"/>
    </row>
    <row r="19" spans="2:5" ht="15.75" x14ac:dyDescent="0.3">
      <c r="B19" s="8"/>
      <c r="C19" s="50" t="s">
        <v>25</v>
      </c>
      <c r="D19" s="7"/>
      <c r="E19" s="5"/>
    </row>
    <row r="20" spans="2:5" ht="15.75" x14ac:dyDescent="0.3">
      <c r="B20" s="38"/>
      <c r="C20" s="55" t="s">
        <v>28</v>
      </c>
      <c r="D20" s="7" t="s">
        <v>26</v>
      </c>
      <c r="E20" s="5"/>
    </row>
    <row r="21" spans="2:5" ht="15.75" x14ac:dyDescent="0.3">
      <c r="B21" s="38"/>
      <c r="C21" s="55" t="s">
        <v>21</v>
      </c>
      <c r="D21" s="55">
        <v>85</v>
      </c>
      <c r="E21" s="5"/>
    </row>
    <row r="22" spans="2:5" ht="15.75" x14ac:dyDescent="0.3">
      <c r="B22" s="38"/>
      <c r="C22" s="55" t="s">
        <v>29</v>
      </c>
      <c r="D22" s="55" t="s">
        <v>27</v>
      </c>
      <c r="E22" s="5"/>
    </row>
    <row r="23" spans="2:5" ht="15.75" x14ac:dyDescent="0.3">
      <c r="B23" s="38"/>
      <c r="C23" s="55" t="s">
        <v>31</v>
      </c>
      <c r="D23" s="55">
        <v>85</v>
      </c>
      <c r="E23" s="5"/>
    </row>
    <row r="24" spans="2:5" ht="15.75" x14ac:dyDescent="0.3">
      <c r="B24" s="38"/>
      <c r="C24" s="55" t="s">
        <v>30</v>
      </c>
      <c r="D24" s="62">
        <v>50</v>
      </c>
      <c r="E24" s="5"/>
    </row>
    <row r="25" spans="2:5" ht="15.75" x14ac:dyDescent="0.3">
      <c r="B25" s="38"/>
      <c r="C25" s="29" t="s">
        <v>118</v>
      </c>
      <c r="D25" s="55">
        <v>1</v>
      </c>
      <c r="E25" s="5"/>
    </row>
    <row r="26" spans="2:5" ht="15.75" x14ac:dyDescent="0.3">
      <c r="B26" s="38"/>
      <c r="C26" s="55"/>
      <c r="D26" s="7"/>
      <c r="E26" s="5"/>
    </row>
    <row r="27" spans="2:5" ht="15.75" x14ac:dyDescent="0.3">
      <c r="B27" s="38"/>
      <c r="C27" s="55" t="s">
        <v>119</v>
      </c>
      <c r="D27" s="30" t="s">
        <v>120</v>
      </c>
      <c r="E27" s="5"/>
    </row>
    <row r="28" spans="2:5" ht="15.75" x14ac:dyDescent="0.3">
      <c r="B28" s="38"/>
      <c r="C28" s="55"/>
      <c r="D28" s="55"/>
      <c r="E28" s="5"/>
    </row>
    <row r="29" spans="2:5" ht="15.75" x14ac:dyDescent="0.3">
      <c r="B29" s="38"/>
      <c r="C29" s="50" t="s">
        <v>124</v>
      </c>
      <c r="D29" s="55"/>
      <c r="E29" s="5"/>
    </row>
    <row r="30" spans="2:5" ht="15.75" x14ac:dyDescent="0.3">
      <c r="B30" s="38"/>
      <c r="C30" s="55"/>
      <c r="D30" s="30"/>
      <c r="E30" s="5"/>
    </row>
    <row r="31" spans="2:5" ht="15.75" x14ac:dyDescent="0.3">
      <c r="B31" s="38"/>
      <c r="C31" s="55" t="s">
        <v>28</v>
      </c>
      <c r="D31" s="55" t="s">
        <v>20</v>
      </c>
      <c r="E31" s="5"/>
    </row>
    <row r="32" spans="2:5" ht="15.75" x14ac:dyDescent="0.3">
      <c r="B32" s="10"/>
      <c r="C32" s="55" t="s">
        <v>21</v>
      </c>
      <c r="D32" s="55">
        <v>85</v>
      </c>
      <c r="E32" s="12"/>
    </row>
    <row r="33" spans="2:5" ht="15.75" x14ac:dyDescent="0.3">
      <c r="B33" s="10"/>
      <c r="C33" s="55"/>
      <c r="D33" s="55"/>
      <c r="E33" s="12"/>
    </row>
    <row r="34" spans="2:5" ht="15.75" x14ac:dyDescent="0.3">
      <c r="B34" s="13"/>
      <c r="C34" s="55" t="s">
        <v>29</v>
      </c>
      <c r="D34" s="29" t="s">
        <v>121</v>
      </c>
      <c r="E34" s="12"/>
    </row>
    <row r="35" spans="2:5" ht="15.75" x14ac:dyDescent="0.3">
      <c r="B35" s="13"/>
      <c r="C35" s="55" t="s">
        <v>31</v>
      </c>
      <c r="D35" s="3">
        <v>85</v>
      </c>
      <c r="E35" s="12"/>
    </row>
    <row r="36" spans="2:5" ht="15.75" x14ac:dyDescent="0.3">
      <c r="B36" s="13"/>
      <c r="C36" s="55"/>
      <c r="D36" s="3"/>
      <c r="E36" s="12"/>
    </row>
    <row r="37" spans="2:5" ht="15.75" x14ac:dyDescent="0.3">
      <c r="B37" s="13"/>
      <c r="C37" s="29" t="s">
        <v>122</v>
      </c>
      <c r="D37" s="3" t="s">
        <v>121</v>
      </c>
      <c r="E37" s="12"/>
    </row>
    <row r="38" spans="2:5" ht="15.75" x14ac:dyDescent="0.3">
      <c r="B38" s="49"/>
      <c r="C38" s="29" t="s">
        <v>123</v>
      </c>
      <c r="D38" s="55">
        <v>85</v>
      </c>
      <c r="E38" s="12"/>
    </row>
    <row r="39" spans="2:5" ht="15.75" x14ac:dyDescent="0.3">
      <c r="B39" s="49"/>
      <c r="D39" s="11"/>
      <c r="E39" s="12"/>
    </row>
    <row r="40" spans="2:5" ht="15.75" x14ac:dyDescent="0.3">
      <c r="B40" s="49"/>
      <c r="C40" s="55" t="s">
        <v>30</v>
      </c>
      <c r="D40" s="59">
        <v>50</v>
      </c>
      <c r="E40" s="12"/>
    </row>
    <row r="41" spans="2:5" ht="15.75" x14ac:dyDescent="0.3">
      <c r="B41" s="49"/>
      <c r="C41" s="29" t="s">
        <v>118</v>
      </c>
      <c r="D41" s="55">
        <v>1</v>
      </c>
      <c r="E41" s="12"/>
    </row>
    <row r="42" spans="2:5" ht="15.75" x14ac:dyDescent="0.3">
      <c r="B42" s="49"/>
      <c r="C42" s="55"/>
      <c r="D42" s="30"/>
      <c r="E42" s="12"/>
    </row>
    <row r="43" spans="2:5" ht="15.75" x14ac:dyDescent="0.3">
      <c r="B43" s="60"/>
      <c r="C43" s="61"/>
      <c r="D43" s="57"/>
      <c r="E43" s="15"/>
    </row>
    <row r="44" spans="2:5" ht="15.75" x14ac:dyDescent="0.3">
      <c r="B44" s="50"/>
      <c r="C44" s="11"/>
      <c r="D44" s="55"/>
      <c r="E44" s="11"/>
    </row>
    <row r="45" spans="2:5" ht="15.75" x14ac:dyDescent="0.3">
      <c r="B45" s="50"/>
      <c r="C45" s="11"/>
      <c r="D45" s="55"/>
      <c r="E45" s="11"/>
    </row>
    <row r="46" spans="2:5" ht="15.75" x14ac:dyDescent="0.3">
      <c r="B46" s="11"/>
      <c r="C46" s="11"/>
      <c r="D46" s="55"/>
      <c r="E46" s="11"/>
    </row>
    <row r="47" spans="2:5" ht="15.75" x14ac:dyDescent="0.3">
      <c r="B47" s="11"/>
      <c r="C47" s="55"/>
      <c r="D47" s="55"/>
      <c r="E47" s="11"/>
    </row>
    <row r="49" spans="2:30" ht="15.75" x14ac:dyDescent="0.3">
      <c r="C49" s="55"/>
    </row>
    <row r="52" spans="2:30" x14ac:dyDescent="0.25">
      <c r="T52" s="45"/>
      <c r="U52" s="31"/>
      <c r="V52" s="31"/>
      <c r="W52" s="31"/>
      <c r="X52" s="31"/>
      <c r="Y52" s="31"/>
    </row>
    <row r="53" spans="2:30" x14ac:dyDescent="0.25">
      <c r="T53" s="45"/>
      <c r="U53" s="31"/>
      <c r="V53" s="31"/>
      <c r="W53" s="31"/>
      <c r="X53" s="31"/>
      <c r="Y53" s="31"/>
    </row>
    <row r="54" spans="2:30" ht="15.75" customHeight="1" x14ac:dyDescent="0.25">
      <c r="T54" s="45"/>
      <c r="U54" s="31"/>
      <c r="V54" s="31"/>
      <c r="W54" s="31"/>
      <c r="X54" s="31"/>
      <c r="Y54" s="31"/>
    </row>
    <row r="55" spans="2:30" ht="15.75" customHeight="1" x14ac:dyDescent="0.25">
      <c r="T55" s="45"/>
      <c r="U55" s="31"/>
      <c r="V55" s="31"/>
      <c r="W55" s="31"/>
      <c r="X55" s="31"/>
      <c r="Y55" s="31"/>
    </row>
    <row r="56" spans="2:30" ht="15.75" customHeight="1" x14ac:dyDescent="0.25">
      <c r="T56" s="45"/>
      <c r="U56" s="31"/>
      <c r="V56" s="31"/>
      <c r="W56" s="31"/>
      <c r="X56" s="31"/>
      <c r="Y56" s="31"/>
    </row>
    <row r="57" spans="2:30" ht="15.75" customHeight="1" x14ac:dyDescent="0.25">
      <c r="T57" s="45"/>
      <c r="U57" s="31"/>
      <c r="V57" s="31"/>
      <c r="W57" s="31"/>
      <c r="X57" s="31"/>
      <c r="Y57" s="31"/>
    </row>
    <row r="58" spans="2:30" ht="15.75" customHeight="1" x14ac:dyDescent="0.25">
      <c r="T58" s="45"/>
      <c r="U58" s="31"/>
      <c r="V58" s="31"/>
      <c r="W58" s="31"/>
      <c r="X58" s="31"/>
      <c r="Y58" s="31"/>
    </row>
    <row r="59" spans="2:30" ht="15.75" customHeight="1" x14ac:dyDescent="0.3">
      <c r="B59" s="101" t="s">
        <v>137</v>
      </c>
      <c r="C59" s="102"/>
      <c r="D59" s="102"/>
      <c r="E59" s="103"/>
      <c r="T59" s="45"/>
      <c r="U59" s="31"/>
      <c r="V59" s="31"/>
      <c r="W59" s="31"/>
      <c r="X59" s="31"/>
      <c r="Y59" s="31"/>
    </row>
    <row r="60" spans="2:30" ht="15.75" customHeight="1" x14ac:dyDescent="0.3">
      <c r="B60" s="69"/>
      <c r="C60" s="70"/>
      <c r="D60" s="70"/>
      <c r="E60" s="5"/>
      <c r="I60" s="104" t="s">
        <v>40</v>
      </c>
      <c r="J60" s="105"/>
      <c r="K60" s="105"/>
      <c r="L60" s="106"/>
      <c r="O60" s="104" t="s">
        <v>40</v>
      </c>
      <c r="P60" s="105"/>
      <c r="Q60" s="105"/>
      <c r="R60" s="106"/>
      <c r="U60" s="104" t="s">
        <v>40</v>
      </c>
      <c r="V60" s="105"/>
      <c r="W60" s="105"/>
      <c r="X60" s="106"/>
      <c r="AA60" s="104" t="s">
        <v>40</v>
      </c>
      <c r="AB60" s="105"/>
      <c r="AC60" s="105"/>
      <c r="AD60" s="106"/>
    </row>
    <row r="61" spans="2:30" ht="15.75" customHeight="1" x14ac:dyDescent="0.3">
      <c r="B61" s="6"/>
      <c r="C61" s="72" t="s">
        <v>113</v>
      </c>
      <c r="D61" s="72">
        <v>25</v>
      </c>
      <c r="E61" s="5"/>
      <c r="I61" s="13"/>
      <c r="J61" s="26" t="s">
        <v>56</v>
      </c>
      <c r="K61" s="26" t="s">
        <v>55</v>
      </c>
      <c r="L61" s="12"/>
      <c r="O61" s="13"/>
      <c r="P61" s="26" t="s">
        <v>56</v>
      </c>
      <c r="Q61" s="26" t="s">
        <v>132</v>
      </c>
      <c r="R61" s="12"/>
      <c r="U61" s="13"/>
      <c r="V61" s="26" t="s">
        <v>56</v>
      </c>
      <c r="W61" s="26" t="s">
        <v>133</v>
      </c>
      <c r="X61" s="12"/>
      <c r="AA61" s="13"/>
      <c r="AB61" s="26" t="s">
        <v>56</v>
      </c>
      <c r="AC61" s="26" t="s">
        <v>134</v>
      </c>
      <c r="AD61" s="12"/>
    </row>
    <row r="62" spans="2:30" ht="15.75" customHeight="1" x14ac:dyDescent="0.3">
      <c r="B62" s="100"/>
      <c r="C62" s="72" t="s">
        <v>114</v>
      </c>
      <c r="D62" s="72">
        <v>138.6</v>
      </c>
      <c r="E62" s="5"/>
      <c r="I62" s="97" t="s">
        <v>125</v>
      </c>
      <c r="J62" s="98"/>
      <c r="K62" s="98"/>
      <c r="L62" s="99"/>
      <c r="O62" s="97" t="s">
        <v>125</v>
      </c>
      <c r="P62" s="98"/>
      <c r="Q62" s="98"/>
      <c r="R62" s="99"/>
      <c r="U62" s="97" t="s">
        <v>125</v>
      </c>
      <c r="V62" s="98"/>
      <c r="W62" s="98"/>
      <c r="X62" s="99"/>
      <c r="AA62" s="97" t="s">
        <v>125</v>
      </c>
      <c r="AB62" s="98"/>
      <c r="AC62" s="98"/>
      <c r="AD62" s="99"/>
    </row>
    <row r="63" spans="2:30" ht="15.75" customHeight="1" x14ac:dyDescent="0.3">
      <c r="B63" s="100"/>
      <c r="C63" s="72"/>
      <c r="D63" s="72"/>
      <c r="E63" s="5"/>
      <c r="I63" s="69" t="s">
        <v>126</v>
      </c>
      <c r="J63" s="98" t="s">
        <v>127</v>
      </c>
      <c r="K63" s="98"/>
      <c r="L63" s="99"/>
      <c r="O63" s="69" t="s">
        <v>126</v>
      </c>
      <c r="P63" s="98" t="s">
        <v>127</v>
      </c>
      <c r="Q63" s="98"/>
      <c r="R63" s="99"/>
      <c r="U63" s="69" t="s">
        <v>126</v>
      </c>
      <c r="V63" s="98" t="s">
        <v>127</v>
      </c>
      <c r="W63" s="98"/>
      <c r="X63" s="99"/>
      <c r="AA63" s="69" t="s">
        <v>126</v>
      </c>
      <c r="AB63" s="98" t="s">
        <v>127</v>
      </c>
      <c r="AC63" s="98"/>
      <c r="AD63" s="99"/>
    </row>
    <row r="64" spans="2:30" ht="15.75" customHeight="1" x14ac:dyDescent="0.3">
      <c r="B64" s="38"/>
      <c r="C64" s="72" t="s">
        <v>115</v>
      </c>
      <c r="D64" s="72">
        <v>0.1</v>
      </c>
      <c r="E64" s="5"/>
      <c r="I64" s="38"/>
      <c r="L64" s="12"/>
      <c r="O64" s="38"/>
      <c r="P64" s="95"/>
      <c r="Q64" s="95"/>
      <c r="R64" s="96"/>
      <c r="U64" s="38"/>
      <c r="V64" s="95"/>
      <c r="W64" s="95"/>
      <c r="X64" s="96"/>
      <c r="AA64" s="38"/>
      <c r="AB64" s="95"/>
      <c r="AC64" s="95"/>
      <c r="AD64" s="96"/>
    </row>
    <row r="65" spans="2:30" ht="15.75" x14ac:dyDescent="0.3">
      <c r="B65" s="38"/>
      <c r="C65" s="72" t="s">
        <v>116</v>
      </c>
      <c r="D65" s="72">
        <v>10</v>
      </c>
      <c r="E65" s="5"/>
      <c r="I65" s="38" t="s">
        <v>128</v>
      </c>
      <c r="J65" s="95"/>
      <c r="K65" s="95"/>
      <c r="L65" s="96"/>
      <c r="O65" s="38" t="s">
        <v>128</v>
      </c>
      <c r="P65" s="95"/>
      <c r="Q65" s="95"/>
      <c r="R65" s="96"/>
      <c r="U65" s="38" t="s">
        <v>128</v>
      </c>
      <c r="V65" s="95"/>
      <c r="W65" s="95"/>
      <c r="X65" s="96"/>
      <c r="AA65" s="38" t="s">
        <v>128</v>
      </c>
      <c r="AB65" s="95"/>
      <c r="AC65" s="95"/>
      <c r="AD65" s="96"/>
    </row>
    <row r="66" spans="2:30" ht="15.75" x14ac:dyDescent="0.3">
      <c r="B66" s="8"/>
      <c r="C66" s="72" t="s">
        <v>117</v>
      </c>
      <c r="D66" s="72">
        <v>1</v>
      </c>
      <c r="E66" s="5"/>
      <c r="I66" s="38" t="s">
        <v>129</v>
      </c>
      <c r="J66" s="95"/>
      <c r="K66" s="95"/>
      <c r="L66" s="96"/>
      <c r="O66" s="38" t="s">
        <v>129</v>
      </c>
      <c r="P66" s="95"/>
      <c r="Q66" s="95"/>
      <c r="R66" s="96"/>
      <c r="U66" s="38" t="s">
        <v>129</v>
      </c>
      <c r="V66" s="95"/>
      <c r="W66" s="95"/>
      <c r="X66" s="96"/>
      <c r="AA66" s="38" t="s">
        <v>129</v>
      </c>
      <c r="AB66" s="95"/>
      <c r="AC66" s="95"/>
      <c r="AD66" s="96"/>
    </row>
    <row r="67" spans="2:30" ht="15.75" x14ac:dyDescent="0.3">
      <c r="B67" s="38"/>
      <c r="C67" s="72" t="s">
        <v>135</v>
      </c>
      <c r="D67" s="72">
        <f>(D64*((1+D64)^10))/(((1+D64)^D65)-1)</f>
        <v>0.16274539488251155</v>
      </c>
      <c r="E67" s="5"/>
      <c r="I67" s="38" t="s">
        <v>130</v>
      </c>
      <c r="J67" s="95"/>
      <c r="K67" s="95"/>
      <c r="L67" s="96"/>
      <c r="O67" s="38" t="s">
        <v>130</v>
      </c>
      <c r="P67" s="95"/>
      <c r="Q67" s="95"/>
      <c r="R67" s="96"/>
      <c r="U67" s="38" t="s">
        <v>130</v>
      </c>
      <c r="V67" s="95"/>
      <c r="W67" s="95"/>
      <c r="X67" s="96"/>
      <c r="AA67" s="38" t="s">
        <v>130</v>
      </c>
      <c r="AB67" s="95"/>
      <c r="AC67" s="95"/>
      <c r="AD67" s="96"/>
    </row>
    <row r="68" spans="2:30" ht="15.75" x14ac:dyDescent="0.3">
      <c r="B68" s="38"/>
      <c r="C68" s="72"/>
      <c r="D68" s="72"/>
      <c r="E68" s="5"/>
      <c r="I68" s="38" t="s">
        <v>131</v>
      </c>
      <c r="J68" s="95"/>
      <c r="K68" s="95"/>
      <c r="L68" s="96"/>
      <c r="O68" s="38" t="s">
        <v>131</v>
      </c>
      <c r="P68" s="112"/>
      <c r="Q68" s="95"/>
      <c r="R68" s="96"/>
      <c r="U68" s="38" t="s">
        <v>131</v>
      </c>
      <c r="V68" s="112"/>
      <c r="W68" s="95"/>
      <c r="X68" s="96"/>
      <c r="AA68" s="38" t="s">
        <v>131</v>
      </c>
      <c r="AB68" s="112"/>
      <c r="AC68" s="95"/>
      <c r="AD68" s="96"/>
    </row>
    <row r="69" spans="2:30" ht="15.75" x14ac:dyDescent="0.3">
      <c r="B69" s="38"/>
      <c r="C69" s="70" t="s">
        <v>19</v>
      </c>
      <c r="D69" s="9"/>
      <c r="E69" s="5"/>
      <c r="I69" s="38" t="s">
        <v>136</v>
      </c>
      <c r="J69" s="95"/>
      <c r="K69" s="95"/>
      <c r="L69" s="96"/>
      <c r="O69" s="42" t="s">
        <v>136</v>
      </c>
      <c r="P69" s="112"/>
      <c r="Q69" s="95"/>
      <c r="R69" s="96"/>
      <c r="U69" s="42" t="s">
        <v>136</v>
      </c>
      <c r="V69" s="112"/>
      <c r="W69" s="95"/>
      <c r="X69" s="96"/>
      <c r="AA69" s="42" t="s">
        <v>136</v>
      </c>
      <c r="AB69" s="113"/>
      <c r="AC69" s="107"/>
      <c r="AD69" s="108"/>
    </row>
    <row r="70" spans="2:30" ht="15.75" x14ac:dyDescent="0.3">
      <c r="B70" s="8"/>
      <c r="C70" s="72" t="s">
        <v>24</v>
      </c>
      <c r="D70" s="7" t="s">
        <v>20</v>
      </c>
      <c r="E70" s="5"/>
      <c r="I70" s="22" t="s">
        <v>66</v>
      </c>
      <c r="J70" s="110"/>
      <c r="K70" s="110"/>
      <c r="L70" s="111"/>
      <c r="O70" s="22" t="s">
        <v>66</v>
      </c>
      <c r="P70" s="110"/>
      <c r="Q70" s="110"/>
      <c r="R70" s="111"/>
      <c r="U70" s="22" t="s">
        <v>66</v>
      </c>
      <c r="V70" s="110"/>
      <c r="W70" s="110"/>
      <c r="X70" s="111"/>
      <c r="AA70" s="22" t="s">
        <v>66</v>
      </c>
      <c r="AB70" s="110"/>
      <c r="AC70" s="110"/>
      <c r="AD70" s="111"/>
    </row>
    <row r="71" spans="2:30" ht="15.75" x14ac:dyDescent="0.3">
      <c r="B71" s="38"/>
      <c r="C71" s="72" t="s">
        <v>21</v>
      </c>
      <c r="D71" s="72">
        <v>85</v>
      </c>
      <c r="E71" s="5"/>
    </row>
    <row r="72" spans="2:30" ht="15.75" x14ac:dyDescent="0.3">
      <c r="B72" s="38"/>
      <c r="C72" s="72" t="s">
        <v>23</v>
      </c>
      <c r="D72" s="72">
        <v>50</v>
      </c>
      <c r="E72" s="5"/>
    </row>
    <row r="73" spans="2:30" ht="15.75" x14ac:dyDescent="0.3">
      <c r="B73" s="38"/>
      <c r="E73" s="5"/>
    </row>
    <row r="74" spans="2:30" ht="15.75" x14ac:dyDescent="0.3">
      <c r="B74" s="38"/>
      <c r="C74" s="72"/>
      <c r="D74" s="7"/>
      <c r="E74" s="5"/>
    </row>
    <row r="75" spans="2:30" ht="15.75" x14ac:dyDescent="0.3">
      <c r="B75" s="8"/>
      <c r="C75" s="70" t="s">
        <v>25</v>
      </c>
      <c r="D75" s="7"/>
      <c r="E75" s="5"/>
    </row>
    <row r="76" spans="2:30" ht="15.75" x14ac:dyDescent="0.3">
      <c r="B76" s="38"/>
      <c r="C76" s="72" t="s">
        <v>28</v>
      </c>
      <c r="D76" s="7" t="s">
        <v>26</v>
      </c>
      <c r="E76" s="5"/>
    </row>
    <row r="77" spans="2:30" ht="15.75" x14ac:dyDescent="0.3">
      <c r="B77" s="38"/>
      <c r="C77" s="72" t="s">
        <v>21</v>
      </c>
      <c r="D77" s="72">
        <v>85</v>
      </c>
      <c r="E77" s="5"/>
    </row>
    <row r="78" spans="2:30" ht="15.75" x14ac:dyDescent="0.3">
      <c r="B78" s="38"/>
      <c r="C78" s="72" t="s">
        <v>29</v>
      </c>
      <c r="D78" s="72" t="s">
        <v>27</v>
      </c>
      <c r="E78" s="5"/>
    </row>
    <row r="79" spans="2:30" ht="15.75" x14ac:dyDescent="0.3">
      <c r="B79" s="38"/>
      <c r="C79" s="72" t="s">
        <v>31</v>
      </c>
      <c r="D79" s="72">
        <v>85</v>
      </c>
      <c r="E79" s="5"/>
    </row>
    <row r="80" spans="2:30" ht="15.75" x14ac:dyDescent="0.3">
      <c r="B80" s="38"/>
      <c r="C80" s="72" t="s">
        <v>30</v>
      </c>
      <c r="D80" s="62">
        <v>50</v>
      </c>
      <c r="E80" s="5"/>
    </row>
    <row r="81" spans="2:5" ht="15.75" x14ac:dyDescent="0.3">
      <c r="B81" s="38"/>
      <c r="C81" s="29" t="s">
        <v>118</v>
      </c>
      <c r="D81" s="72">
        <v>1</v>
      </c>
      <c r="E81" s="5"/>
    </row>
    <row r="82" spans="2:5" ht="15.75" x14ac:dyDescent="0.3">
      <c r="B82" s="38"/>
      <c r="C82" s="72"/>
      <c r="D82" s="7"/>
      <c r="E82" s="5"/>
    </row>
    <row r="83" spans="2:5" ht="15.75" x14ac:dyDescent="0.3">
      <c r="B83" s="38"/>
      <c r="C83" s="72" t="s">
        <v>119</v>
      </c>
      <c r="D83" s="30" t="s">
        <v>18</v>
      </c>
      <c r="E83" s="5"/>
    </row>
    <row r="84" spans="2:5" ht="15.75" x14ac:dyDescent="0.3">
      <c r="B84" s="38"/>
      <c r="C84" s="72"/>
      <c r="D84" s="72"/>
      <c r="E84" s="5"/>
    </row>
    <row r="85" spans="2:5" ht="15.75" x14ac:dyDescent="0.3">
      <c r="B85" s="38"/>
      <c r="C85" s="70" t="s">
        <v>124</v>
      </c>
      <c r="D85" s="72"/>
      <c r="E85" s="5"/>
    </row>
    <row r="86" spans="2:5" ht="15.75" x14ac:dyDescent="0.3">
      <c r="B86" s="38"/>
      <c r="C86" s="72"/>
      <c r="D86" s="30"/>
      <c r="E86" s="5"/>
    </row>
    <row r="87" spans="2:5" ht="15.75" x14ac:dyDescent="0.3">
      <c r="B87" s="38"/>
      <c r="C87" s="72" t="s">
        <v>28</v>
      </c>
      <c r="D87" s="72" t="s">
        <v>20</v>
      </c>
      <c r="E87" s="5"/>
    </row>
    <row r="88" spans="2:5" ht="15.75" x14ac:dyDescent="0.3">
      <c r="B88" s="10"/>
      <c r="C88" s="72" t="s">
        <v>21</v>
      </c>
      <c r="D88" s="72">
        <v>85</v>
      </c>
      <c r="E88" s="12"/>
    </row>
    <row r="89" spans="2:5" ht="15.75" x14ac:dyDescent="0.3">
      <c r="B89" s="10"/>
      <c r="C89" s="72"/>
      <c r="D89" s="72"/>
      <c r="E89" s="12"/>
    </row>
    <row r="90" spans="2:5" ht="15.75" x14ac:dyDescent="0.3">
      <c r="B90" s="13"/>
      <c r="C90" s="72" t="s">
        <v>29</v>
      </c>
      <c r="D90" s="29" t="s">
        <v>121</v>
      </c>
      <c r="E90" s="12"/>
    </row>
    <row r="91" spans="2:5" ht="15.75" x14ac:dyDescent="0.3">
      <c r="B91" s="13"/>
      <c r="C91" s="72" t="s">
        <v>31</v>
      </c>
      <c r="D91" s="3">
        <v>85</v>
      </c>
      <c r="E91" s="12"/>
    </row>
    <row r="92" spans="2:5" ht="15.75" x14ac:dyDescent="0.3">
      <c r="B92" s="13"/>
      <c r="C92" s="72"/>
      <c r="D92" s="3"/>
      <c r="E92" s="12"/>
    </row>
    <row r="93" spans="2:5" ht="15.75" x14ac:dyDescent="0.3">
      <c r="B93" s="13"/>
      <c r="C93" s="29" t="s">
        <v>122</v>
      </c>
      <c r="D93" s="3" t="s">
        <v>121</v>
      </c>
      <c r="E93" s="12"/>
    </row>
    <row r="94" spans="2:5" ht="15.75" x14ac:dyDescent="0.3">
      <c r="B94" s="69"/>
      <c r="C94" s="29" t="s">
        <v>123</v>
      </c>
      <c r="D94" s="72">
        <v>85</v>
      </c>
      <c r="E94" s="12"/>
    </row>
    <row r="95" spans="2:5" ht="15.75" x14ac:dyDescent="0.3">
      <c r="B95" s="69"/>
      <c r="D95" s="11"/>
      <c r="E95" s="12"/>
    </row>
    <row r="96" spans="2:5" ht="15.75" x14ac:dyDescent="0.3">
      <c r="B96" s="69"/>
      <c r="C96" s="72" t="s">
        <v>30</v>
      </c>
      <c r="D96" s="74">
        <v>50</v>
      </c>
      <c r="E96" s="12"/>
    </row>
    <row r="97" spans="2:5" ht="15.75" x14ac:dyDescent="0.3">
      <c r="B97" s="69"/>
      <c r="C97" s="29" t="s">
        <v>118</v>
      </c>
      <c r="D97" s="72">
        <v>1</v>
      </c>
      <c r="E97" s="12"/>
    </row>
    <row r="98" spans="2:5" ht="15.75" x14ac:dyDescent="0.3">
      <c r="B98" s="69"/>
      <c r="C98" s="72"/>
      <c r="D98" s="30"/>
      <c r="E98" s="12"/>
    </row>
    <row r="99" spans="2:5" ht="15.75" x14ac:dyDescent="0.3">
      <c r="B99" s="60"/>
      <c r="C99" s="61"/>
      <c r="D99" s="73"/>
      <c r="E99" s="15"/>
    </row>
  </sheetData>
  <mergeCells count="88">
    <mergeCell ref="J70:L70"/>
    <mergeCell ref="P70:R70"/>
    <mergeCell ref="V70:X70"/>
    <mergeCell ref="AB70:AD70"/>
    <mergeCell ref="J68:L68"/>
    <mergeCell ref="P68:R68"/>
    <mergeCell ref="V68:X68"/>
    <mergeCell ref="AB68:AD68"/>
    <mergeCell ref="J69:L69"/>
    <mergeCell ref="P69:R69"/>
    <mergeCell ref="V69:X69"/>
    <mergeCell ref="AB69:AD69"/>
    <mergeCell ref="J66:L66"/>
    <mergeCell ref="P66:R66"/>
    <mergeCell ref="V66:X66"/>
    <mergeCell ref="AB66:AD66"/>
    <mergeCell ref="J67:L67"/>
    <mergeCell ref="P67:R67"/>
    <mergeCell ref="V67:X67"/>
    <mergeCell ref="AB67:AD67"/>
    <mergeCell ref="AB63:AD63"/>
    <mergeCell ref="P64:R64"/>
    <mergeCell ref="AB64:AD64"/>
    <mergeCell ref="J65:L65"/>
    <mergeCell ref="P65:R65"/>
    <mergeCell ref="V65:X65"/>
    <mergeCell ref="AB65:AD65"/>
    <mergeCell ref="V64:X64"/>
    <mergeCell ref="AH5:AI5"/>
    <mergeCell ref="AH9:AI9"/>
    <mergeCell ref="B59:E59"/>
    <mergeCell ref="B62:B63"/>
    <mergeCell ref="I60:L60"/>
    <mergeCell ref="O60:R60"/>
    <mergeCell ref="U60:X60"/>
    <mergeCell ref="AA60:AD60"/>
    <mergeCell ref="I62:L62"/>
    <mergeCell ref="O62:R62"/>
    <mergeCell ref="U62:X62"/>
    <mergeCell ref="AA62:AD62"/>
    <mergeCell ref="J63:L63"/>
    <mergeCell ref="P63:R63"/>
    <mergeCell ref="V63:X63"/>
    <mergeCell ref="V13:X13"/>
    <mergeCell ref="AA3:AD3"/>
    <mergeCell ref="AA5:AD5"/>
    <mergeCell ref="AB6:AD6"/>
    <mergeCell ref="AB7:AD7"/>
    <mergeCell ref="AB8:AD8"/>
    <mergeCell ref="AB9:AD9"/>
    <mergeCell ref="AB10:AD10"/>
    <mergeCell ref="AB11:AD11"/>
    <mergeCell ref="AB13:AD13"/>
    <mergeCell ref="AB12:AD12"/>
    <mergeCell ref="V12:X12"/>
    <mergeCell ref="V8:X8"/>
    <mergeCell ref="V9:X9"/>
    <mergeCell ref="V10:X10"/>
    <mergeCell ref="V11:X11"/>
    <mergeCell ref="O5:R5"/>
    <mergeCell ref="P6:R6"/>
    <mergeCell ref="P7:R7"/>
    <mergeCell ref="P8:R8"/>
    <mergeCell ref="P9:R9"/>
    <mergeCell ref="P10:R10"/>
    <mergeCell ref="J9:L9"/>
    <mergeCell ref="J10:L10"/>
    <mergeCell ref="J11:L11"/>
    <mergeCell ref="J13:L13"/>
    <mergeCell ref="O3:R3"/>
    <mergeCell ref="J12:L12"/>
    <mergeCell ref="P12:R12"/>
    <mergeCell ref="J8:L8"/>
    <mergeCell ref="P11:R11"/>
    <mergeCell ref="P13:R13"/>
    <mergeCell ref="AH3:AI3"/>
    <mergeCell ref="AH4:AI4"/>
    <mergeCell ref="AH6:AI6"/>
    <mergeCell ref="AH7:AI7"/>
    <mergeCell ref="B3:E3"/>
    <mergeCell ref="B6:B7"/>
    <mergeCell ref="I3:L3"/>
    <mergeCell ref="I5:L5"/>
    <mergeCell ref="J6:L6"/>
    <mergeCell ref="U3:X3"/>
    <mergeCell ref="U5:X5"/>
    <mergeCell ref="V6:X6"/>
    <mergeCell ref="V7:X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D44"/>
  <sheetViews>
    <sheetView tabSelected="1" topLeftCell="I26" zoomScale="60" zoomScaleNormal="60" workbookViewId="0">
      <selection activeCell="Y18" sqref="Y18"/>
    </sheetView>
  </sheetViews>
  <sheetFormatPr defaultRowHeight="15" x14ac:dyDescent="0.25"/>
  <cols>
    <col min="4" max="4" width="64.140625" bestFit="1" customWidth="1"/>
    <col min="5" max="5" width="25.5703125" bestFit="1" customWidth="1"/>
    <col min="9" max="9" width="25.7109375" bestFit="1" customWidth="1"/>
    <col min="10" max="10" width="8.85546875" bestFit="1" customWidth="1"/>
    <col min="11" max="11" width="7.85546875" bestFit="1" customWidth="1"/>
    <col min="15" max="15" width="25.7109375" bestFit="1" customWidth="1"/>
    <col min="16" max="16" width="6.28515625" bestFit="1" customWidth="1"/>
    <col min="17" max="17" width="19.28515625" bestFit="1" customWidth="1"/>
    <col min="21" max="21" width="25.7109375" bestFit="1" customWidth="1"/>
    <col min="22" max="22" width="6.28515625" bestFit="1" customWidth="1"/>
    <col min="23" max="23" width="27.140625" bestFit="1" customWidth="1"/>
    <col min="27" max="27" width="25.7109375" bestFit="1" customWidth="1"/>
    <col min="28" max="28" width="6.28515625" bestFit="1" customWidth="1"/>
    <col min="29" max="29" width="17.5703125" bestFit="1" customWidth="1"/>
  </cols>
  <sheetData>
    <row r="4" spans="3:30" ht="15.75" x14ac:dyDescent="0.3">
      <c r="C4" s="101" t="s">
        <v>137</v>
      </c>
      <c r="D4" s="102"/>
      <c r="E4" s="102"/>
      <c r="F4" s="103"/>
      <c r="I4" s="104" t="s">
        <v>40</v>
      </c>
      <c r="J4" s="105"/>
      <c r="K4" s="105"/>
      <c r="L4" s="106"/>
      <c r="O4" s="104" t="s">
        <v>40</v>
      </c>
      <c r="P4" s="105"/>
      <c r="Q4" s="105"/>
      <c r="R4" s="106"/>
      <c r="U4" s="104" t="s">
        <v>40</v>
      </c>
      <c r="V4" s="105"/>
      <c r="W4" s="105"/>
      <c r="X4" s="106"/>
      <c r="AA4" s="104" t="s">
        <v>40</v>
      </c>
      <c r="AB4" s="105"/>
      <c r="AC4" s="105"/>
      <c r="AD4" s="106"/>
    </row>
    <row r="5" spans="3:30" ht="15.75" x14ac:dyDescent="0.3">
      <c r="C5" s="49"/>
      <c r="D5" s="50"/>
      <c r="E5" s="50"/>
      <c r="F5" s="5"/>
      <c r="I5" s="13"/>
      <c r="J5" s="26" t="s">
        <v>56</v>
      </c>
      <c r="K5" s="26" t="s">
        <v>55</v>
      </c>
      <c r="L5" s="12"/>
      <c r="O5" s="13"/>
      <c r="P5" s="26" t="s">
        <v>56</v>
      </c>
      <c r="Q5" s="26" t="s">
        <v>132</v>
      </c>
      <c r="R5" s="12"/>
      <c r="U5" s="13"/>
      <c r="V5" s="26" t="s">
        <v>56</v>
      </c>
      <c r="W5" s="26" t="s">
        <v>133</v>
      </c>
      <c r="X5" s="12" t="s">
        <v>108</v>
      </c>
      <c r="AA5" s="13"/>
      <c r="AB5" s="26" t="s">
        <v>56</v>
      </c>
      <c r="AC5" s="26" t="s">
        <v>134</v>
      </c>
      <c r="AD5" s="12" t="s">
        <v>138</v>
      </c>
    </row>
    <row r="6" spans="3:30" ht="15.75" x14ac:dyDescent="0.3">
      <c r="C6" s="6"/>
      <c r="D6" s="55" t="s">
        <v>113</v>
      </c>
      <c r="E6" s="55">
        <v>60</v>
      </c>
      <c r="F6" s="5"/>
      <c r="I6" s="97" t="s">
        <v>125</v>
      </c>
      <c r="J6" s="98"/>
      <c r="K6" s="98"/>
      <c r="L6" s="99"/>
      <c r="O6" s="97" t="s">
        <v>125</v>
      </c>
      <c r="P6" s="98"/>
      <c r="Q6" s="98"/>
      <c r="R6" s="99"/>
      <c r="U6" s="97" t="s">
        <v>125</v>
      </c>
      <c r="V6" s="98"/>
      <c r="W6" s="98"/>
      <c r="X6" s="99"/>
      <c r="AA6" s="97" t="s">
        <v>125</v>
      </c>
      <c r="AB6" s="98"/>
      <c r="AC6" s="98"/>
      <c r="AD6" s="99"/>
    </row>
    <row r="7" spans="3:30" ht="15.75" x14ac:dyDescent="0.3">
      <c r="C7" s="100"/>
      <c r="D7" s="55" t="s">
        <v>114</v>
      </c>
      <c r="E7" s="55">
        <v>68</v>
      </c>
      <c r="F7" s="5"/>
      <c r="I7" s="49" t="s">
        <v>126</v>
      </c>
      <c r="J7" s="98" t="s">
        <v>127</v>
      </c>
      <c r="K7" s="98"/>
      <c r="L7" s="99"/>
      <c r="O7" s="49" t="s">
        <v>126</v>
      </c>
      <c r="P7" s="98" t="s">
        <v>127</v>
      </c>
      <c r="Q7" s="98"/>
      <c r="R7" s="99"/>
      <c r="U7" s="49" t="s">
        <v>126</v>
      </c>
      <c r="V7" s="98" t="s">
        <v>127</v>
      </c>
      <c r="W7" s="98"/>
      <c r="X7" s="99"/>
      <c r="AA7" s="49" t="s">
        <v>126</v>
      </c>
      <c r="AB7" s="98" t="s">
        <v>127</v>
      </c>
      <c r="AC7" s="98"/>
      <c r="AD7" s="99"/>
    </row>
    <row r="8" spans="3:30" ht="15.75" x14ac:dyDescent="0.3">
      <c r="C8" s="100"/>
      <c r="D8" s="55"/>
      <c r="E8" s="55"/>
      <c r="F8" s="5"/>
      <c r="I8" s="38"/>
      <c r="L8" s="12"/>
      <c r="O8" s="38"/>
      <c r="P8" s="95"/>
      <c r="Q8" s="95"/>
      <c r="R8" s="96"/>
      <c r="U8" s="38"/>
      <c r="V8" s="95"/>
      <c r="W8" s="95"/>
      <c r="X8" s="96"/>
      <c r="AA8" s="38"/>
      <c r="AB8" s="95"/>
      <c r="AC8" s="95"/>
      <c r="AD8" s="96"/>
    </row>
    <row r="9" spans="3:30" ht="15.75" x14ac:dyDescent="0.3">
      <c r="C9" s="38"/>
      <c r="D9" s="55" t="s">
        <v>115</v>
      </c>
      <c r="E9" s="55">
        <v>0.1</v>
      </c>
      <c r="F9" s="5"/>
      <c r="I9" s="38" t="s">
        <v>128</v>
      </c>
      <c r="J9" s="95">
        <v>1.32740390738904E-2</v>
      </c>
      <c r="K9" s="95"/>
      <c r="L9" s="96"/>
      <c r="O9" s="38" t="s">
        <v>128</v>
      </c>
      <c r="P9" s="95">
        <v>1.38776495866152E-2</v>
      </c>
      <c r="Q9" s="95"/>
      <c r="R9" s="96"/>
      <c r="U9" s="38" t="s">
        <v>128</v>
      </c>
      <c r="V9" s="95">
        <v>2.2012687601879698E-2</v>
      </c>
      <c r="W9" s="95"/>
      <c r="X9" s="96"/>
      <c r="AA9" s="38" t="s">
        <v>128</v>
      </c>
      <c r="AB9" s="95">
        <v>2.2012687601879698E-2</v>
      </c>
      <c r="AC9" s="95"/>
      <c r="AD9" s="96"/>
    </row>
    <row r="10" spans="3:30" ht="15.75" x14ac:dyDescent="0.3">
      <c r="C10" s="38"/>
      <c r="D10" s="55" t="s">
        <v>116</v>
      </c>
      <c r="E10" s="55">
        <v>30</v>
      </c>
      <c r="F10" s="5"/>
      <c r="I10" s="38" t="s">
        <v>129</v>
      </c>
      <c r="J10" s="95">
        <v>0</v>
      </c>
      <c r="K10" s="95"/>
      <c r="L10" s="96"/>
      <c r="O10" s="38" t="s">
        <v>129</v>
      </c>
      <c r="P10" s="95">
        <v>0</v>
      </c>
      <c r="Q10" s="95"/>
      <c r="R10" s="96"/>
      <c r="U10" s="38" t="s">
        <v>129</v>
      </c>
      <c r="V10" s="95">
        <v>0</v>
      </c>
      <c r="W10" s="95"/>
      <c r="X10" s="96"/>
      <c r="AA10" s="38" t="s">
        <v>129</v>
      </c>
      <c r="AB10" s="95">
        <v>0</v>
      </c>
      <c r="AC10" s="95"/>
      <c r="AD10" s="96"/>
    </row>
    <row r="11" spans="3:30" ht="15.75" x14ac:dyDescent="0.3">
      <c r="C11" s="8"/>
      <c r="D11" s="55" t="s">
        <v>117</v>
      </c>
      <c r="E11" s="55">
        <v>1</v>
      </c>
      <c r="F11" s="5"/>
      <c r="I11" s="38" t="s">
        <v>130</v>
      </c>
      <c r="J11" s="95">
        <v>2.0855522208550201E-3</v>
      </c>
      <c r="K11" s="95"/>
      <c r="L11" s="96"/>
      <c r="O11" s="38" t="s">
        <v>130</v>
      </c>
      <c r="P11" s="95">
        <v>2.3849462681859602E-3</v>
      </c>
      <c r="Q11" s="95"/>
      <c r="R11" s="96"/>
      <c r="U11" s="38" t="s">
        <v>130</v>
      </c>
      <c r="V11" s="95">
        <v>3.4388133147908902E-3</v>
      </c>
      <c r="W11" s="95"/>
      <c r="X11" s="96"/>
      <c r="AA11" s="38" t="s">
        <v>130</v>
      </c>
      <c r="AB11" s="95">
        <v>3.57693465138041E-3</v>
      </c>
      <c r="AC11" s="95"/>
      <c r="AD11" s="96"/>
    </row>
    <row r="12" spans="3:30" ht="14.45" customHeight="1" x14ac:dyDescent="0.3">
      <c r="C12" s="38"/>
      <c r="D12" s="55" t="s">
        <v>135</v>
      </c>
      <c r="E12" s="55">
        <f>(E9*((1+E9)^E10))/(((1+E9)^E10)-1)</f>
        <v>0.1060792482526339</v>
      </c>
      <c r="F12" s="5"/>
      <c r="I12" s="38" t="s">
        <v>131</v>
      </c>
      <c r="J12" s="95">
        <v>1.7311368116078099E-2</v>
      </c>
      <c r="K12" s="95"/>
      <c r="L12" s="96"/>
      <c r="O12" s="38" t="s">
        <v>131</v>
      </c>
      <c r="P12" s="95">
        <v>1.75088725954438E-2</v>
      </c>
      <c r="Q12" s="95"/>
      <c r="R12" s="96"/>
      <c r="U12" s="38" t="s">
        <v>131</v>
      </c>
      <c r="V12" s="95">
        <v>1.97368355499788E-2</v>
      </c>
      <c r="W12" s="95"/>
      <c r="X12" s="96"/>
      <c r="AA12" s="38" t="s">
        <v>131</v>
      </c>
      <c r="AB12" s="95">
        <v>2.0028835591296801E-2</v>
      </c>
      <c r="AC12" s="95"/>
      <c r="AD12" s="96"/>
    </row>
    <row r="13" spans="3:30" ht="15.75" x14ac:dyDescent="0.3">
      <c r="C13" s="38"/>
      <c r="D13" s="55"/>
      <c r="E13" s="55"/>
      <c r="F13" s="5"/>
      <c r="I13" s="38" t="s">
        <v>136</v>
      </c>
      <c r="J13" s="95">
        <v>8.3964365685816507E-3</v>
      </c>
      <c r="K13" s="95"/>
      <c r="L13" s="96"/>
      <c r="O13" s="42" t="s">
        <v>136</v>
      </c>
      <c r="P13" s="95">
        <v>8.8334300198274103E-3</v>
      </c>
      <c r="Q13" s="95"/>
      <c r="R13" s="96"/>
      <c r="U13" s="42" t="s">
        <v>136</v>
      </c>
      <c r="V13" s="95">
        <v>1.38942635525108E-2</v>
      </c>
      <c r="W13" s="95"/>
      <c r="X13" s="96"/>
      <c r="AA13" s="42" t="s">
        <v>136</v>
      </c>
      <c r="AB13" s="107">
        <v>1.4059633052490099E-2</v>
      </c>
      <c r="AC13" s="107"/>
      <c r="AD13" s="108"/>
    </row>
    <row r="14" spans="3:30" ht="15.75" x14ac:dyDescent="0.3">
      <c r="C14" s="38"/>
      <c r="D14" s="50" t="s">
        <v>19</v>
      </c>
      <c r="E14" s="9"/>
      <c r="F14" s="5"/>
      <c r="I14" s="22" t="s">
        <v>66</v>
      </c>
      <c r="J14" s="110">
        <f>SUM(J9:L13)</f>
        <v>4.1067395979405175E-2</v>
      </c>
      <c r="K14" s="110"/>
      <c r="L14" s="111"/>
      <c r="O14" s="22" t="s">
        <v>66</v>
      </c>
      <c r="P14" s="110">
        <f>SUM(P8:R13)</f>
        <v>4.2604898470072372E-2</v>
      </c>
      <c r="Q14" s="110"/>
      <c r="R14" s="111"/>
      <c r="U14" s="22" t="s">
        <v>66</v>
      </c>
      <c r="V14" s="110">
        <f>SUM(V9:X13)</f>
        <v>5.9082600019160186E-2</v>
      </c>
      <c r="W14" s="110"/>
      <c r="X14" s="111"/>
      <c r="AA14" s="22" t="s">
        <v>66</v>
      </c>
      <c r="AB14" s="110">
        <f>SUM(AB8:AD13)</f>
        <v>5.9678090897047009E-2</v>
      </c>
      <c r="AC14" s="110"/>
      <c r="AD14" s="111"/>
    </row>
    <row r="15" spans="3:30" ht="15.75" x14ac:dyDescent="0.3">
      <c r="C15" s="8"/>
      <c r="D15" s="55" t="s">
        <v>24</v>
      </c>
      <c r="E15" s="7" t="s">
        <v>20</v>
      </c>
      <c r="F15" s="5"/>
    </row>
    <row r="16" spans="3:30" ht="15.75" x14ac:dyDescent="0.3">
      <c r="C16" s="38"/>
      <c r="D16" s="55" t="s">
        <v>21</v>
      </c>
      <c r="E16" s="55">
        <v>85</v>
      </c>
      <c r="F16" s="5"/>
    </row>
    <row r="17" spans="3:6" ht="15.75" x14ac:dyDescent="0.3">
      <c r="C17" s="38"/>
      <c r="D17" s="55" t="s">
        <v>23</v>
      </c>
      <c r="E17" s="55">
        <v>50</v>
      </c>
      <c r="F17" s="5"/>
    </row>
    <row r="18" spans="3:6" ht="15.75" x14ac:dyDescent="0.3">
      <c r="C18" s="38"/>
      <c r="F18" s="5"/>
    </row>
    <row r="19" spans="3:6" ht="15.75" x14ac:dyDescent="0.3">
      <c r="C19" s="38"/>
      <c r="D19" s="55"/>
      <c r="E19" s="7"/>
      <c r="F19" s="5"/>
    </row>
    <row r="20" spans="3:6" ht="15.75" x14ac:dyDescent="0.3">
      <c r="C20" s="8"/>
      <c r="D20" s="50" t="s">
        <v>25</v>
      </c>
      <c r="E20" s="7"/>
      <c r="F20" s="5"/>
    </row>
    <row r="21" spans="3:6" ht="15.75" x14ac:dyDescent="0.3">
      <c r="C21" s="38"/>
      <c r="D21" s="55" t="s">
        <v>28</v>
      </c>
      <c r="E21" s="7" t="s">
        <v>26</v>
      </c>
      <c r="F21" s="5"/>
    </row>
    <row r="22" spans="3:6" ht="15.75" x14ac:dyDescent="0.3">
      <c r="C22" s="38"/>
      <c r="D22" s="55" t="s">
        <v>21</v>
      </c>
      <c r="E22" s="55">
        <v>85</v>
      </c>
      <c r="F22" s="5"/>
    </row>
    <row r="23" spans="3:6" ht="15.75" x14ac:dyDescent="0.3">
      <c r="C23" s="38"/>
      <c r="D23" s="55" t="s">
        <v>29</v>
      </c>
      <c r="E23" s="55" t="s">
        <v>27</v>
      </c>
      <c r="F23" s="5"/>
    </row>
    <row r="24" spans="3:6" ht="15.75" x14ac:dyDescent="0.3">
      <c r="C24" s="38"/>
      <c r="D24" s="55" t="s">
        <v>31</v>
      </c>
      <c r="E24" s="55">
        <v>85</v>
      </c>
      <c r="F24" s="5"/>
    </row>
    <row r="25" spans="3:6" ht="15.75" x14ac:dyDescent="0.3">
      <c r="C25" s="38"/>
      <c r="D25" s="55" t="s">
        <v>30</v>
      </c>
      <c r="E25" s="62">
        <v>50</v>
      </c>
      <c r="F25" s="5"/>
    </row>
    <row r="26" spans="3:6" ht="15.75" x14ac:dyDescent="0.3">
      <c r="C26" s="38"/>
      <c r="D26" s="29" t="s">
        <v>118</v>
      </c>
      <c r="E26" s="55">
        <v>1</v>
      </c>
      <c r="F26" s="5"/>
    </row>
    <row r="27" spans="3:6" ht="15.75" x14ac:dyDescent="0.3">
      <c r="C27" s="38"/>
      <c r="D27" s="55"/>
      <c r="E27" s="7"/>
      <c r="F27" s="5"/>
    </row>
    <row r="28" spans="3:6" ht="15.75" x14ac:dyDescent="0.3">
      <c r="C28" s="38"/>
      <c r="D28" s="55" t="s">
        <v>119</v>
      </c>
      <c r="E28" s="30" t="s">
        <v>120</v>
      </c>
      <c r="F28" s="5"/>
    </row>
    <row r="29" spans="3:6" ht="15.75" x14ac:dyDescent="0.3">
      <c r="C29" s="38"/>
      <c r="D29" s="55"/>
      <c r="E29" s="55"/>
      <c r="F29" s="5"/>
    </row>
    <row r="30" spans="3:6" ht="15.75" x14ac:dyDescent="0.3">
      <c r="C30" s="38"/>
      <c r="D30" s="50" t="s">
        <v>124</v>
      </c>
      <c r="E30" s="55"/>
      <c r="F30" s="5"/>
    </row>
    <row r="31" spans="3:6" ht="15.75" x14ac:dyDescent="0.3">
      <c r="C31" s="38"/>
      <c r="D31" s="55"/>
      <c r="E31" s="30"/>
      <c r="F31" s="5"/>
    </row>
    <row r="32" spans="3:6" ht="15.75" x14ac:dyDescent="0.3">
      <c r="C32" s="38"/>
      <c r="D32" s="55" t="s">
        <v>28</v>
      </c>
      <c r="E32" s="55" t="s">
        <v>20</v>
      </c>
      <c r="F32" s="5"/>
    </row>
    <row r="33" spans="3:6" ht="15.75" x14ac:dyDescent="0.3">
      <c r="C33" s="10"/>
      <c r="D33" s="55" t="s">
        <v>21</v>
      </c>
      <c r="E33" s="55">
        <v>85</v>
      </c>
      <c r="F33" s="12"/>
    </row>
    <row r="34" spans="3:6" ht="15.75" x14ac:dyDescent="0.3">
      <c r="C34" s="10"/>
      <c r="D34" s="55"/>
      <c r="E34" s="55"/>
      <c r="F34" s="12"/>
    </row>
    <row r="35" spans="3:6" ht="15.75" x14ac:dyDescent="0.3">
      <c r="C35" s="13"/>
      <c r="D35" s="55" t="s">
        <v>29</v>
      </c>
      <c r="E35" s="29" t="s">
        <v>121</v>
      </c>
      <c r="F35" s="12"/>
    </row>
    <row r="36" spans="3:6" ht="15.75" x14ac:dyDescent="0.3">
      <c r="C36" s="13"/>
      <c r="D36" s="55" t="s">
        <v>31</v>
      </c>
      <c r="E36" s="3">
        <v>85</v>
      </c>
      <c r="F36" s="12"/>
    </row>
    <row r="37" spans="3:6" ht="15.75" x14ac:dyDescent="0.3">
      <c r="C37" s="13"/>
      <c r="D37" s="55"/>
      <c r="E37" s="3"/>
      <c r="F37" s="12"/>
    </row>
    <row r="38" spans="3:6" ht="15.75" x14ac:dyDescent="0.3">
      <c r="C38" s="13"/>
      <c r="D38" s="29" t="s">
        <v>122</v>
      </c>
      <c r="E38" s="3" t="s">
        <v>121</v>
      </c>
      <c r="F38" s="12"/>
    </row>
    <row r="39" spans="3:6" ht="15.75" x14ac:dyDescent="0.3">
      <c r="C39" s="49"/>
      <c r="D39" s="29" t="s">
        <v>123</v>
      </c>
      <c r="E39" s="55">
        <v>85</v>
      </c>
      <c r="F39" s="12"/>
    </row>
    <row r="40" spans="3:6" ht="15.75" x14ac:dyDescent="0.3">
      <c r="C40" s="49"/>
      <c r="E40" s="11"/>
      <c r="F40" s="12"/>
    </row>
    <row r="41" spans="3:6" ht="15.75" x14ac:dyDescent="0.3">
      <c r="C41" s="49"/>
      <c r="D41" s="55" t="s">
        <v>30</v>
      </c>
      <c r="E41" s="59">
        <v>50</v>
      </c>
      <c r="F41" s="12"/>
    </row>
    <row r="42" spans="3:6" ht="15.75" x14ac:dyDescent="0.3">
      <c r="C42" s="49"/>
      <c r="D42" s="29" t="s">
        <v>118</v>
      </c>
      <c r="E42" s="55">
        <v>1</v>
      </c>
      <c r="F42" s="12"/>
    </row>
    <row r="43" spans="3:6" ht="15.75" x14ac:dyDescent="0.3">
      <c r="C43" s="49"/>
      <c r="D43" s="55"/>
      <c r="E43" s="55"/>
      <c r="F43" s="12"/>
    </row>
    <row r="44" spans="3:6" ht="15.75" x14ac:dyDescent="0.3">
      <c r="C44" s="60"/>
      <c r="D44" s="61"/>
      <c r="E44" s="57"/>
      <c r="F44" s="15"/>
    </row>
  </sheetData>
  <mergeCells count="41">
    <mergeCell ref="J14:L14"/>
    <mergeCell ref="P14:R14"/>
    <mergeCell ref="V14:X14"/>
    <mergeCell ref="AB14:AD14"/>
    <mergeCell ref="J12:L12"/>
    <mergeCell ref="P12:R12"/>
    <mergeCell ref="V12:X12"/>
    <mergeCell ref="AB12:AD12"/>
    <mergeCell ref="J13:L13"/>
    <mergeCell ref="P13:R13"/>
    <mergeCell ref="V13:X13"/>
    <mergeCell ref="AB13:AD13"/>
    <mergeCell ref="J10:L10"/>
    <mergeCell ref="P10:R10"/>
    <mergeCell ref="V10:X10"/>
    <mergeCell ref="AB10:AD10"/>
    <mergeCell ref="J11:L11"/>
    <mergeCell ref="P11:R11"/>
    <mergeCell ref="V11:X11"/>
    <mergeCell ref="AB11:AD11"/>
    <mergeCell ref="AB7:AD7"/>
    <mergeCell ref="P8:R8"/>
    <mergeCell ref="V8:X8"/>
    <mergeCell ref="AB8:AD8"/>
    <mergeCell ref="J9:L9"/>
    <mergeCell ref="P9:R9"/>
    <mergeCell ref="V9:X9"/>
    <mergeCell ref="AB9:AD9"/>
    <mergeCell ref="AA4:AD4"/>
    <mergeCell ref="I6:L6"/>
    <mergeCell ref="O6:R6"/>
    <mergeCell ref="U6:X6"/>
    <mergeCell ref="AA6:AD6"/>
    <mergeCell ref="C4:F4"/>
    <mergeCell ref="C7:C8"/>
    <mergeCell ref="I4:L4"/>
    <mergeCell ref="O4:R4"/>
    <mergeCell ref="U4:X4"/>
    <mergeCell ref="J7:L7"/>
    <mergeCell ref="P7:R7"/>
    <mergeCell ref="V7:X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Corn_Ethanol CCS calculations</vt:lpstr>
      <vt:lpstr>Corn LCA</vt:lpstr>
      <vt:lpstr>Corn_Stover LCA</vt:lpstr>
      <vt:lpstr>Corn TEA</vt:lpstr>
      <vt:lpstr>Corn_Stover TEA</vt:lpstr>
    </vt:vector>
  </TitlesOfParts>
  <Company>ExxonMobil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McGregor, Jon-Marc A</dc:creator>
  <cp:lastModifiedBy>McGregor, Jon-Marc A</cp:lastModifiedBy>
  <dcterms:created xsi:type="dcterms:W3CDTF">2021-07-19T15:23:50Z</dcterms:created>
  <dcterms:modified xsi:type="dcterms:W3CDTF">2021-08-16T01:00:13Z</dcterms:modified>
</cp:coreProperties>
</file>