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7E258533-E8C4-1044-AC62-D7BBDA8A0ADE}" xr6:coauthVersionLast="45" xr6:coauthVersionMax="45" xr10:uidLastSave="{00000000-0000-0000-0000-000000000000}"/>
  <bookViews>
    <workbookView xWindow="0" yWindow="460" windowWidth="28800" windowHeight="16120" activeTab="5" xr2:uid="{00000000-000D-0000-FFFF-FFFF00000000}"/>
  </bookViews>
  <sheets>
    <sheet name="no cogen-disp based(default)" sheetId="17" r:id="rId1"/>
    <sheet name="steam co gen-displace" sheetId="12" r:id="rId2"/>
    <sheet name="steam co gen-btu based" sheetId="16" r:id="rId3"/>
    <sheet name="elec co gen-displacement based" sheetId="18" r:id="rId4"/>
    <sheet name="elec co gen-btu based" sheetId="20" r:id="rId5"/>
    <sheet name="Table for SESAME-final" sheetId="7" r:id="rId6"/>
  </sheets>
  <externalReferences>
    <externalReference r:id="rId7"/>
  </externalReferences>
  <definedNames>
    <definedName name="lb2g">[1]Fuel_Specs!$E$135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1" i="18" l="1"/>
  <c r="A124" i="16"/>
  <c r="F92" i="16"/>
  <c r="F93" i="16"/>
  <c r="F94" i="16"/>
  <c r="F95" i="16"/>
  <c r="F96" i="16"/>
  <c r="F97" i="16"/>
  <c r="F98" i="16"/>
  <c r="F99" i="16"/>
  <c r="F100" i="16"/>
  <c r="F101" i="16"/>
  <c r="F102" i="16"/>
  <c r="Q25" i="16"/>
  <c r="A102" i="16" s="1"/>
  <c r="Q15" i="16"/>
  <c r="A92" i="16" s="1"/>
  <c r="Q14" i="16"/>
  <c r="Q4" i="16"/>
  <c r="Q15" i="12"/>
  <c r="Q4" i="12"/>
  <c r="K71" i="12"/>
  <c r="K61" i="12"/>
  <c r="Q4" i="17" l="1"/>
  <c r="F79" i="18" l="1"/>
  <c r="A80" i="20" l="1"/>
  <c r="A88" i="20"/>
  <c r="F79" i="20"/>
  <c r="A119" i="16" l="1"/>
  <c r="A91" i="20"/>
  <c r="A92" i="20"/>
  <c r="F92" i="20" s="1"/>
  <c r="A79" i="20"/>
  <c r="A101" i="20"/>
  <c r="F101" i="20" s="1"/>
  <c r="A100" i="20"/>
  <c r="F100" i="20" s="1"/>
  <c r="A99" i="20"/>
  <c r="F99" i="20" s="1"/>
  <c r="A98" i="20"/>
  <c r="F98" i="20" s="1"/>
  <c r="A97" i="20"/>
  <c r="F97" i="20" s="1"/>
  <c r="A96" i="20"/>
  <c r="F96" i="20" s="1"/>
  <c r="A95" i="20"/>
  <c r="F95" i="20" s="1"/>
  <c r="A94" i="20"/>
  <c r="F94" i="20" s="1"/>
  <c r="A93" i="20"/>
  <c r="F93" i="20" s="1"/>
  <c r="F91" i="20"/>
  <c r="A90" i="20"/>
  <c r="F90" i="20" s="1"/>
  <c r="A89" i="20"/>
  <c r="F89" i="20" s="1"/>
  <c r="F88" i="20"/>
  <c r="A87" i="20"/>
  <c r="F87" i="20" s="1"/>
  <c r="A86" i="20"/>
  <c r="F86" i="20" s="1"/>
  <c r="A85" i="20"/>
  <c r="F85" i="20" s="1"/>
  <c r="A84" i="20"/>
  <c r="F84" i="20" s="1"/>
  <c r="A83" i="20"/>
  <c r="F83" i="20" s="1"/>
  <c r="A82" i="20"/>
  <c r="F82" i="20" s="1"/>
  <c r="A81" i="20"/>
  <c r="F81" i="20" s="1"/>
  <c r="F80" i="20"/>
  <c r="A78" i="20"/>
  <c r="F78" i="20" s="1"/>
  <c r="K62" i="18"/>
  <c r="K63" i="18"/>
  <c r="K64" i="18"/>
  <c r="K65" i="18"/>
  <c r="K66" i="18"/>
  <c r="K67" i="18"/>
  <c r="K68" i="18"/>
  <c r="K69" i="18"/>
  <c r="K70" i="18"/>
  <c r="K71" i="18"/>
  <c r="A109" i="18" l="1"/>
  <c r="F109" i="18" s="1"/>
  <c r="A110" i="18"/>
  <c r="F110" i="18" s="1"/>
  <c r="A80" i="18"/>
  <c r="O4" i="18"/>
  <c r="O5" i="18"/>
  <c r="O6" i="18"/>
  <c r="O7" i="18"/>
  <c r="O8" i="18"/>
  <c r="O9" i="18"/>
  <c r="O10" i="18"/>
  <c r="O11" i="18"/>
  <c r="O12" i="18"/>
  <c r="O13" i="18"/>
  <c r="O14" i="18"/>
  <c r="A79" i="18"/>
  <c r="A101" i="18"/>
  <c r="F101" i="18" s="1"/>
  <c r="A100" i="18"/>
  <c r="F100" i="18" s="1"/>
  <c r="A99" i="18"/>
  <c r="F99" i="18" s="1"/>
  <c r="A98" i="18"/>
  <c r="F98" i="18" s="1"/>
  <c r="A97" i="18"/>
  <c r="F97" i="18" s="1"/>
  <c r="A96" i="18"/>
  <c r="F96" i="18" s="1"/>
  <c r="A95" i="18"/>
  <c r="F95" i="18" s="1"/>
  <c r="A94" i="18"/>
  <c r="F94" i="18" s="1"/>
  <c r="A93" i="18"/>
  <c r="F93" i="18" s="1"/>
  <c r="A92" i="18"/>
  <c r="F92" i="18" s="1"/>
  <c r="A91" i="18"/>
  <c r="F91" i="18" s="1"/>
  <c r="A90" i="18"/>
  <c r="F90" i="18" s="1"/>
  <c r="A89" i="18"/>
  <c r="F89" i="18" s="1"/>
  <c r="A88" i="18"/>
  <c r="F88" i="18" s="1"/>
  <c r="A87" i="18"/>
  <c r="F87" i="18" s="1"/>
  <c r="A86" i="18"/>
  <c r="F86" i="18" s="1"/>
  <c r="A85" i="18"/>
  <c r="F85" i="18" s="1"/>
  <c r="A84" i="18"/>
  <c r="F84" i="18" s="1"/>
  <c r="A83" i="18"/>
  <c r="F83" i="18" s="1"/>
  <c r="A82" i="18"/>
  <c r="F82" i="18" s="1"/>
  <c r="A81" i="18"/>
  <c r="F81" i="18" s="1"/>
  <c r="F80" i="18"/>
  <c r="A78" i="18"/>
  <c r="F78" i="18" s="1"/>
  <c r="A112" i="18"/>
  <c r="F112" i="18" s="1"/>
  <c r="A111" i="18"/>
  <c r="F111" i="18" s="1"/>
  <c r="A108" i="18"/>
  <c r="F108" i="18" s="1"/>
  <c r="A107" i="18"/>
  <c r="F107" i="18" s="1"/>
  <c r="A106" i="18"/>
  <c r="F106" i="18" s="1"/>
  <c r="A105" i="18"/>
  <c r="F105" i="18" s="1"/>
  <c r="A104" i="18"/>
  <c r="F104" i="18" s="1"/>
  <c r="A103" i="18"/>
  <c r="F103" i="18" s="1"/>
  <c r="A102" i="18"/>
  <c r="F102" i="18" s="1"/>
  <c r="A79" i="17"/>
  <c r="A103" i="17"/>
  <c r="A104" i="17"/>
  <c r="A105" i="17"/>
  <c r="F105" i="17" s="1"/>
  <c r="A106" i="17"/>
  <c r="F106" i="17" s="1"/>
  <c r="A107" i="17"/>
  <c r="F107" i="17" s="1"/>
  <c r="A108" i="17"/>
  <c r="F108" i="17" s="1"/>
  <c r="A109" i="17"/>
  <c r="F109" i="17" s="1"/>
  <c r="A110" i="17"/>
  <c r="F110" i="17" s="1"/>
  <c r="A111" i="17"/>
  <c r="A112" i="17"/>
  <c r="A102" i="17"/>
  <c r="F102" i="17" s="1"/>
  <c r="A121" i="16"/>
  <c r="F121" i="16" s="1"/>
  <c r="A115" i="16"/>
  <c r="F115" i="16" s="1"/>
  <c r="A116" i="16"/>
  <c r="F116" i="16" s="1"/>
  <c r="A117" i="16"/>
  <c r="F117" i="16" s="1"/>
  <c r="A118" i="16"/>
  <c r="F118" i="16" s="1"/>
  <c r="F119" i="16"/>
  <c r="A120" i="16"/>
  <c r="F120" i="16" s="1"/>
  <c r="A122" i="16"/>
  <c r="F122" i="16" s="1"/>
  <c r="A123" i="16"/>
  <c r="F123" i="16" s="1"/>
  <c r="F124" i="16"/>
  <c r="A114" i="16"/>
  <c r="F114" i="16" s="1"/>
  <c r="A104" i="16"/>
  <c r="F104" i="16" s="1"/>
  <c r="A105" i="16"/>
  <c r="F105" i="16" s="1"/>
  <c r="A106" i="16"/>
  <c r="F106" i="16" s="1"/>
  <c r="A107" i="16"/>
  <c r="F107" i="16" s="1"/>
  <c r="A108" i="16"/>
  <c r="F108" i="16" s="1"/>
  <c r="A109" i="16"/>
  <c r="F109" i="16" s="1"/>
  <c r="A110" i="16"/>
  <c r="F110" i="16" s="1"/>
  <c r="A111" i="16"/>
  <c r="F111" i="16" s="1"/>
  <c r="A112" i="16"/>
  <c r="F112" i="16" s="1"/>
  <c r="A113" i="16"/>
  <c r="F113" i="16" s="1"/>
  <c r="A103" i="16"/>
  <c r="F103" i="16" s="1"/>
  <c r="A95" i="17"/>
  <c r="F95" i="17" s="1"/>
  <c r="A94" i="17"/>
  <c r="F94" i="17" s="1"/>
  <c r="A93" i="17"/>
  <c r="F93" i="17" s="1"/>
  <c r="A96" i="17"/>
  <c r="F96" i="17" s="1"/>
  <c r="A97" i="17"/>
  <c r="F97" i="17" s="1"/>
  <c r="A98" i="17"/>
  <c r="F98" i="17" s="1"/>
  <c r="A99" i="17"/>
  <c r="F99" i="17" s="1"/>
  <c r="A100" i="17"/>
  <c r="F100" i="17" s="1"/>
  <c r="A101" i="17"/>
  <c r="F101" i="17" s="1"/>
  <c r="A92" i="17"/>
  <c r="F92" i="17" s="1"/>
  <c r="F112" i="17"/>
  <c r="F111" i="17"/>
  <c r="F104" i="17"/>
  <c r="F103" i="17"/>
  <c r="A91" i="17"/>
  <c r="F91" i="17" s="1"/>
  <c r="F79" i="17"/>
  <c r="A78" i="17"/>
  <c r="F78" i="17" s="1"/>
  <c r="Q14" i="17"/>
  <c r="A90" i="17" s="1"/>
  <c r="F90" i="17" s="1"/>
  <c r="O14" i="17"/>
  <c r="Q13" i="17"/>
  <c r="A89" i="17" s="1"/>
  <c r="F89" i="17" s="1"/>
  <c r="O13" i="17"/>
  <c r="Q12" i="17"/>
  <c r="A88" i="17" s="1"/>
  <c r="F88" i="17" s="1"/>
  <c r="O12" i="17"/>
  <c r="Q11" i="17"/>
  <c r="A87" i="17" s="1"/>
  <c r="F87" i="17" s="1"/>
  <c r="O11" i="17"/>
  <c r="Q10" i="17"/>
  <c r="A86" i="17" s="1"/>
  <c r="F86" i="17" s="1"/>
  <c r="O10" i="17"/>
  <c r="Q9" i="17"/>
  <c r="A85" i="17" s="1"/>
  <c r="F85" i="17" s="1"/>
  <c r="O9" i="17"/>
  <c r="Q8" i="17"/>
  <c r="A84" i="17" s="1"/>
  <c r="F84" i="17" s="1"/>
  <c r="O8" i="17"/>
  <c r="Q7" i="17"/>
  <c r="A83" i="17" s="1"/>
  <c r="F83" i="17" s="1"/>
  <c r="O7" i="17"/>
  <c r="Q6" i="17"/>
  <c r="A82" i="17" s="1"/>
  <c r="F82" i="17" s="1"/>
  <c r="O6" i="17"/>
  <c r="Q5" i="17"/>
  <c r="A81" i="17" s="1"/>
  <c r="F81" i="17" s="1"/>
  <c r="O5" i="17"/>
  <c r="A80" i="17"/>
  <c r="F80" i="17" s="1"/>
  <c r="O4" i="17"/>
  <c r="A80" i="16"/>
  <c r="F80" i="16" s="1"/>
  <c r="A79" i="16"/>
  <c r="F79" i="16" s="1"/>
  <c r="A78" i="16"/>
  <c r="F78" i="16" s="1"/>
  <c r="O25" i="16"/>
  <c r="Q24" i="16"/>
  <c r="A101" i="16" s="1"/>
  <c r="O24" i="16"/>
  <c r="Q23" i="16"/>
  <c r="A100" i="16" s="1"/>
  <c r="O23" i="16"/>
  <c r="Q22" i="16"/>
  <c r="A99" i="16" s="1"/>
  <c r="O22" i="16"/>
  <c r="Q21" i="16"/>
  <c r="A98" i="16" s="1"/>
  <c r="O21" i="16"/>
  <c r="Q20" i="16"/>
  <c r="A97" i="16" s="1"/>
  <c r="O20" i="16"/>
  <c r="Q19" i="16"/>
  <c r="A96" i="16" s="1"/>
  <c r="O19" i="16"/>
  <c r="Q18" i="16"/>
  <c r="A95" i="16" s="1"/>
  <c r="O18" i="16"/>
  <c r="Q17" i="16"/>
  <c r="A94" i="16" s="1"/>
  <c r="O17" i="16"/>
  <c r="Q16" i="16"/>
  <c r="A93" i="16" s="1"/>
  <c r="O16" i="16"/>
  <c r="O15" i="16"/>
  <c r="A91" i="16"/>
  <c r="F91" i="16" s="1"/>
  <c r="O14" i="16"/>
  <c r="Q13" i="16"/>
  <c r="A90" i="16" s="1"/>
  <c r="F90" i="16" s="1"/>
  <c r="O13" i="16"/>
  <c r="Q12" i="16"/>
  <c r="A89" i="16" s="1"/>
  <c r="F89" i="16" s="1"/>
  <c r="O12" i="16"/>
  <c r="Q11" i="16"/>
  <c r="A88" i="16" s="1"/>
  <c r="F88" i="16" s="1"/>
  <c r="O11" i="16"/>
  <c r="Q10" i="16"/>
  <c r="A87" i="16" s="1"/>
  <c r="F87" i="16" s="1"/>
  <c r="O10" i="16"/>
  <c r="Q9" i="16"/>
  <c r="A86" i="16" s="1"/>
  <c r="F86" i="16" s="1"/>
  <c r="O9" i="16"/>
  <c r="Q8" i="16"/>
  <c r="A85" i="16" s="1"/>
  <c r="F85" i="16" s="1"/>
  <c r="O8" i="16"/>
  <c r="Q7" i="16"/>
  <c r="A84" i="16" s="1"/>
  <c r="F84" i="16" s="1"/>
  <c r="O7" i="16"/>
  <c r="Q6" i="16"/>
  <c r="A83" i="16" s="1"/>
  <c r="F83" i="16" s="1"/>
  <c r="O6" i="16"/>
  <c r="Q5" i="16"/>
  <c r="A82" i="16" s="1"/>
  <c r="F82" i="16" s="1"/>
  <c r="O5" i="16"/>
  <c r="A81" i="16"/>
  <c r="F81" i="16" s="1"/>
  <c r="O4" i="16"/>
  <c r="Q22" i="12" l="1"/>
  <c r="A99" i="12"/>
  <c r="F99" i="12" s="1"/>
  <c r="Q25" i="12"/>
  <c r="A102" i="12" s="1"/>
  <c r="F102" i="12" s="1"/>
  <c r="Q19" i="12"/>
  <c r="A96" i="12" s="1"/>
  <c r="F96" i="12" s="1"/>
  <c r="Q16" i="12"/>
  <c r="A93" i="12" s="1"/>
  <c r="F93" i="12" s="1"/>
  <c r="Q17" i="12"/>
  <c r="A94" i="12" s="1"/>
  <c r="F94" i="12" s="1"/>
  <c r="Q18" i="12"/>
  <c r="A95" i="12" s="1"/>
  <c r="F95" i="12" s="1"/>
  <c r="Q20" i="12"/>
  <c r="A97" i="12" s="1"/>
  <c r="F97" i="12" s="1"/>
  <c r="Q21" i="12"/>
  <c r="A98" i="12" s="1"/>
  <c r="F98" i="12" s="1"/>
  <c r="Q23" i="12"/>
  <c r="A100" i="12" s="1"/>
  <c r="F100" i="12" s="1"/>
  <c r="Q24" i="12"/>
  <c r="A101" i="12" s="1"/>
  <c r="F101" i="12" s="1"/>
  <c r="A92" i="12"/>
  <c r="F92" i="12" s="1"/>
  <c r="O16" i="12"/>
  <c r="O17" i="12"/>
  <c r="O18" i="12"/>
  <c r="O19" i="12"/>
  <c r="O20" i="12"/>
  <c r="O21" i="12"/>
  <c r="O22" i="12"/>
  <c r="O23" i="12"/>
  <c r="O24" i="12"/>
  <c r="O25" i="12"/>
  <c r="O15" i="12"/>
  <c r="A125" i="12"/>
  <c r="A104" i="12"/>
  <c r="A105" i="12"/>
  <c r="A106" i="12"/>
  <c r="A107" i="12"/>
  <c r="A108" i="12"/>
  <c r="A109" i="12"/>
  <c r="A110" i="12"/>
  <c r="A111" i="12"/>
  <c r="A112" i="12"/>
  <c r="A113" i="12"/>
  <c r="F113" i="12" s="1"/>
  <c r="A103" i="12"/>
  <c r="A114" i="12"/>
  <c r="A115" i="12"/>
  <c r="A116" i="12"/>
  <c r="A117" i="12"/>
  <c r="A118" i="12"/>
  <c r="A119" i="12"/>
  <c r="A120" i="12"/>
  <c r="A121" i="12"/>
  <c r="A122" i="12"/>
  <c r="A123" i="12"/>
  <c r="A124" i="12"/>
  <c r="A135" i="12"/>
  <c r="K70" i="12"/>
  <c r="A134" i="12" s="1"/>
  <c r="K69" i="12"/>
  <c r="A133" i="12" s="1"/>
  <c r="K68" i="12"/>
  <c r="A132" i="12" s="1"/>
  <c r="K67" i="12"/>
  <c r="A131" i="12" s="1"/>
  <c r="K66" i="12"/>
  <c r="A130" i="12" s="1"/>
  <c r="K65" i="12"/>
  <c r="A129" i="12" s="1"/>
  <c r="K64" i="12"/>
  <c r="A128" i="12" s="1"/>
  <c r="K63" i="12"/>
  <c r="A127" i="12" s="1"/>
  <c r="K62" i="12"/>
  <c r="A126" i="12" s="1"/>
  <c r="A80" i="12"/>
  <c r="F80" i="12" s="1"/>
  <c r="A78" i="12"/>
  <c r="F78" i="12" s="1"/>
  <c r="F135" i="12" l="1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2" i="12"/>
  <c r="F111" i="12"/>
  <c r="F110" i="12"/>
  <c r="F109" i="12"/>
  <c r="F108" i="12"/>
  <c r="F107" i="12"/>
  <c r="F106" i="12"/>
  <c r="F105" i="12"/>
  <c r="F104" i="12"/>
  <c r="F103" i="12"/>
  <c r="A79" i="12"/>
  <c r="F79" i="12" s="1"/>
  <c r="Q14" i="12"/>
  <c r="A91" i="12" s="1"/>
  <c r="F91" i="12" s="1"/>
  <c r="O14" i="12"/>
  <c r="Q13" i="12"/>
  <c r="A90" i="12" s="1"/>
  <c r="F90" i="12" s="1"/>
  <c r="O13" i="12"/>
  <c r="Q12" i="12"/>
  <c r="A89" i="12" s="1"/>
  <c r="F89" i="12" s="1"/>
  <c r="O12" i="12"/>
  <c r="Q11" i="12"/>
  <c r="A88" i="12" s="1"/>
  <c r="F88" i="12" s="1"/>
  <c r="O11" i="12"/>
  <c r="Q10" i="12"/>
  <c r="A87" i="12" s="1"/>
  <c r="F87" i="12" s="1"/>
  <c r="O10" i="12"/>
  <c r="Q9" i="12"/>
  <c r="A86" i="12" s="1"/>
  <c r="F86" i="12" s="1"/>
  <c r="O9" i="12"/>
  <c r="Q8" i="12"/>
  <c r="A85" i="12" s="1"/>
  <c r="F85" i="12" s="1"/>
  <c r="O8" i="12"/>
  <c r="Q7" i="12"/>
  <c r="A84" i="12" s="1"/>
  <c r="F84" i="12" s="1"/>
  <c r="O7" i="12"/>
  <c r="Q6" i="12"/>
  <c r="A83" i="12" s="1"/>
  <c r="F83" i="12" s="1"/>
  <c r="O6" i="12"/>
  <c r="Q5" i="12"/>
  <c r="A82" i="12" s="1"/>
  <c r="F82" i="12" s="1"/>
  <c r="O5" i="12"/>
  <c r="A81" i="12"/>
  <c r="F81" i="12" s="1"/>
  <c r="O4" i="12"/>
</calcChain>
</file>

<file path=xl/sharedStrings.xml><?xml version="1.0" encoding="utf-8"?>
<sst xmlns="http://schemas.openxmlformats.org/spreadsheetml/2006/main" count="4967" uniqueCount="137">
  <si>
    <t>The final csv file can be generated by copying the blue highlighted parts into a csv file (remember not to paste formula)</t>
  </si>
  <si>
    <t>Calculate once &amp; use for all cases: CI of electricity, h2, steam in GREET (default mix)</t>
  </si>
  <si>
    <t>Emissions for elec/h2/steam</t>
  </si>
  <si>
    <t>flow</t>
  </si>
  <si>
    <t>value</t>
  </si>
  <si>
    <t>unit</t>
  </si>
  <si>
    <t>formula</t>
  </si>
  <si>
    <t>electricity</t>
  </si>
  <si>
    <t>voc</t>
  </si>
  <si>
    <t>g/btu electricity</t>
  </si>
  <si>
    <t>see co2</t>
  </si>
  <si>
    <t>g/mmBtu</t>
  </si>
  <si>
    <t>co</t>
  </si>
  <si>
    <t>nox</t>
  </si>
  <si>
    <t>pm10</t>
  </si>
  <si>
    <t>pm2.5</t>
  </si>
  <si>
    <t>sox</t>
  </si>
  <si>
    <t>bc</t>
  </si>
  <si>
    <t>oc</t>
  </si>
  <si>
    <t>ch4</t>
  </si>
  <si>
    <t>n2o</t>
  </si>
  <si>
    <t>co2</t>
  </si>
  <si>
    <t>(Electric!$B220+Electric!$C220)/1000000</t>
  </si>
  <si>
    <t>h2</t>
  </si>
  <si>
    <t>g/btu h2</t>
  </si>
  <si>
    <t>SUM(Hydrogen!$BV272:$BW272)/1000000</t>
  </si>
  <si>
    <t>steam (for displacement credit calculation)</t>
  </si>
  <si>
    <t>g/btu steam</t>
  </si>
  <si>
    <t>MeOH_FTD!D135</t>
  </si>
  <si>
    <t>Data to be used in SESAME are highlighted in green</t>
  </si>
  <si>
    <t>Energy efficiency</t>
  </si>
  <si>
    <t>Urban emission share</t>
  </si>
  <si>
    <t>Loss factor</t>
  </si>
  <si>
    <t xml:space="preserve">     Residual oil</t>
  </si>
  <si>
    <t xml:space="preserve">     Diesel fuel</t>
  </si>
  <si>
    <t xml:space="preserve">     Gasoline</t>
  </si>
  <si>
    <t xml:space="preserve">     Coal</t>
  </si>
  <si>
    <t xml:space="preserve">     Electricity</t>
  </si>
  <si>
    <t xml:space="preserve">     Hydrogen</t>
  </si>
  <si>
    <t xml:space="preserve">     Natural gas flared</t>
  </si>
  <si>
    <t>Total emissions: grams/mmBtu of fuel throughput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</si>
  <si>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</si>
  <si>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</si>
  <si>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</si>
  <si>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</si>
  <si>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</si>
  <si>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</si>
  <si>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</si>
  <si>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</si>
  <si>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CH4: combustion</t>
  </si>
  <si>
    <t xml:space="preserve">     N2O</t>
  </si>
  <si>
    <t xml:space="preserve">     CO2</t>
  </si>
  <si>
    <t>Putting all data together to generate SESAME csv file (check Slide 3 of "How to use GREET in SESAME" deck)</t>
  </si>
  <si>
    <t>value before unit conversion</t>
  </si>
  <si>
    <t>GREET unit</t>
  </si>
  <si>
    <t>Source</t>
  </si>
  <si>
    <t>comment</t>
  </si>
  <si>
    <t>flows</t>
  </si>
  <si>
    <t>direction</t>
  </si>
  <si>
    <t>type</t>
  </si>
  <si>
    <t>data location</t>
  </si>
  <si>
    <t>GREET</t>
  </si>
  <si>
    <t>MJ/MJ</t>
  </si>
  <si>
    <t>input</t>
  </si>
  <si>
    <t>energy</t>
  </si>
  <si>
    <t>btu/mmbtu</t>
  </si>
  <si>
    <t>kg/MJ</t>
  </si>
  <si>
    <t>output</t>
  </si>
  <si>
    <t>mass</t>
  </si>
  <si>
    <t>See "co2 from electricity" flow</t>
  </si>
  <si>
    <t>See "co2" flow</t>
  </si>
  <si>
    <t>3) Calculations of Energy Consumption, Water Consumption, and Emissions for Each Stage</t>
  </si>
  <si>
    <t>Energy use: Btu/mmBtu of fuel throughput (except as noted)</t>
  </si>
  <si>
    <t xml:space="preserve">     Natural gas: process fuel</t>
  </si>
  <si>
    <t xml:space="preserve">     Natural gas: feed loss</t>
  </si>
  <si>
    <t xml:space="preserve">     N-butane</t>
  </si>
  <si>
    <t xml:space="preserve">     Feedstock loss</t>
  </si>
  <si>
    <t xml:space="preserve">     CH4: leakage</t>
  </si>
  <si>
    <t>ch4: combustion</t>
  </si>
  <si>
    <t>GREET NG Tab A20</t>
  </si>
  <si>
    <t>flow_source</t>
  </si>
  <si>
    <t>activity</t>
  </si>
  <si>
    <t>MeOH Production</t>
  </si>
  <si>
    <t>Production of Displaced Steam</t>
  </si>
  <si>
    <t>Generation of Displaced Electricity</t>
  </si>
  <si>
    <t>Share of feedstock input as feed (the remaining input as process fuel)</t>
  </si>
  <si>
    <t>Steam or electricity export (for fuel plants): Btu (for steam) or KWh (for electricity) per mmBtu of fuel produced</t>
  </si>
  <si>
    <t xml:space="preserve">     VOC evaporation</t>
  </si>
  <si>
    <t xml:space="preserve">     Misc. Items</t>
  </si>
  <si>
    <t>MeOH</t>
  </si>
  <si>
    <t>total</t>
  </si>
  <si>
    <t>Calculate emissions (g/mmBtu product fuel) due to electricity for MeOH for SESAME</t>
  </si>
  <si>
    <t>btu/btu</t>
  </si>
  <si>
    <t>NG</t>
  </si>
  <si>
    <t>Primary variable to be passed to midstream stage</t>
  </si>
  <si>
    <t>Red 2</t>
  </si>
  <si>
    <t>Red 7</t>
  </si>
  <si>
    <t>steam</t>
  </si>
  <si>
    <t>steam co-generated</t>
  </si>
  <si>
    <t>electricity co-generated</t>
  </si>
  <si>
    <t>KWh/mmbtu</t>
  </si>
  <si>
    <t xml:space="preserve">Natural Gas to Dimethyl Ether						</t>
  </si>
  <si>
    <t>DME Production</t>
  </si>
  <si>
    <t>DME Production: Non-Combustion Emissions</t>
  </si>
  <si>
    <t xml:space="preserve">Electricity Co-Generation in DME Plant </t>
  </si>
  <si>
    <t>DME Transportation and Distribution</t>
  </si>
  <si>
    <t>DME Storage</t>
  </si>
  <si>
    <t>B51</t>
  </si>
  <si>
    <t>(AO$112+IF(B$42=1,0,AO$95+AR$95*kWh2BTU))*(IF(Inputs!$F$152=1,(MMULT(NG!$K56:$L56,Inputs!$F$117:$F$118)*NG!$M$25+NG!$M56+NG!$N56)*NG!$Y$25+NG!$Y56,(NG!$O56*NG!$P$25+NG!$P56+NG!$Q56)*NG!$Y$25+NG!$Y56))/1000000</t>
  </si>
  <si>
    <t>(AO$112+IF(B$42=1,0,AO$95+AR$95*kWh2BTU))*(IF(Inputs!$F$152=1,(MMULT(NG!$K57:$L57,Inputs!$F$117:$F$118)*NG!$M$25+NG!$M57+NG!$N57)*NG!$Y$25+NG!$Y57,(NG!$O57*NG!$P$25+NG!$P57+NG!$Q57)*NG!$Y$25+NG!$Y57)) /1000000</t>
  </si>
  <si>
    <t>(AO$112+IF(B$42=1,0,AO$95+AR$95*kWh2BTU))*(IF(Inputs!$F$152=1,(MMULT(NG!$K58:$L58,Inputs!$F$117:$F$118)*NG!$M$25+NG!$M58+NG!$N58)*NG!$Y$25+NG!$Y58,(NG!$O58*NG!$P$25+NG!$P58+NG!$Q58)*NG!$Y$25+NG!$Y58))/1000000</t>
  </si>
  <si>
    <t>(AO$112+IF(B$42=1,0,AO$95+AR$95*kWh2BTU))*(IF(Inputs!$F$152=1,(MMULT(NG!$K59:$L59,Inputs!$F$117:$F$118)*NG!$M$25+NG!$M59+NG!$N59)*NG!$Y$25+NG!$Y59,(NG!$O59*NG!$P$25+NG!$P59+NG!$Q59)*NG!$Y$25+NG!$Y59))/1000000</t>
  </si>
  <si>
    <t>(AO$112+IF(B$42=1,0,AO$95+AR$95*kWh2BTU))*(IF(Inputs!$F$152=1,(MMULT(NG!$K60:$L60,Inputs!$F$117:$F$118)*NG!$M$25+NG!$M60+NG!$N60)*NG!$Y$25+NG!$Y60,(NG!$O60*NG!$P$25+NG!$P60+NG!$Q60)*NG!$Y$25+NG!$Y60))/1000000</t>
  </si>
  <si>
    <t>(AO$112+IF(B$42=1,0,AO$95+AR$95*kWh2BTU))*(IF(Inputs!$F$152=1,(MMULT(NG!$K61:$L61,Inputs!$F$117:$F$118)*NG!$M$25+NG!$M61+NG!$N61)*NG!$Y$25+NG!$Y61,(NG!$O61*NG!$P$25+NG!$P61+NG!$Q61)*NG!$Y$25+NG!$Y61))/1000000</t>
  </si>
  <si>
    <t>(AO$112+IF(B$42=1,0,AO$95+AR$95*kWh2BTU))*(IF(Inputs!$F$152=1,(MMULT(NG!$K62:$L62,Inputs!$F$117:$F$118)*NG!$M$25+NG!$M62+NG!$N62)*NG!$Y$25+NG!$Y62,(NG!$O62*NG!$P$25+NG!$P62+NG!$Q62)*NG!$Y$25+NG!$Y62))/1000000</t>
  </si>
  <si>
    <t>(AO$112+IF(B$42=1,0,AO$95+AR$95*kWh2BTU))*(IF(Inputs!$F$152=1,(MMULT(NG!$K63:$L63,Inputs!$F$117:$F$118)*NG!$M$25+NG!$M63+NG!$N63)*NG!$Y$25+NG!$Y63,(NG!$O63*NG!$P$25+NG!$P63+NG!$Q63)*NG!$Y$25+NG!$Y63))/1000000</t>
  </si>
  <si>
    <t>(AO$112+IF(B$42=1,0,AO$95+AR$95*kWh2BTU))*(IF(Inputs!$F$152=1,((MMULT(NG!$K64:$L64,Inputs!$F$117:$F$118)+MMULT(NG!$K67:$L67,Inputs!$F$117:$F$118))*NG!$M$25+NG!$M64+NG!$N64+NG!$M67+NG!$N67)*NG!$Y$25+NG!$Y64+NG!$Y67,((NG!$O64+NG!$O67)*NG!$P$25+NG!$P64+NG!$Q64+NG!$P67+NG!$Q67)*NG!$Y$25+NG!$Y64+NG!$Y67))/1000000</t>
  </si>
  <si>
    <t>(AO$112+IF(B$42=1,0,AO$95+AR$95*kWh2BTU))*(IF(Inputs!$F$152=1,(MMULT(NG!$K65:$L65,Inputs!$F$117:$F$118)*NG!$M$25+NG!$M65+NG!$N65)*NG!$Y$25+NG!$Y65,(NG!$O65*NG!$P$25+NG!$P65+NG!$Q65)*NG!$Y$25+NG!$Y65))/1000000</t>
  </si>
  <si>
    <t>(AO$112+IF(B$42=1,0,AO$95+AR$95*kWh2BTU))*(IF(Inputs!$F$152=1,(MMULT(NG!$K66:$L66,Inputs!$F$117:$F$118)*NG!$M$25+NG!$M66+NG!$N66)*NG!$Y$25+NG!$Y66,(NG!$O66*NG!$P$25+NG!$P66+NG!$Q66)*NG!$Y$25+NG!$Y66))/1000000</t>
  </si>
  <si>
    <t>(AO$112+IF(B$42=1,0,AO$95+AR$95*kWh2BTU))*(IF(Inputs!$F$152=1,(MMULT(NG!$K57:$L57,Inputs!$F$117:$F$118)*NG!$M$25+NG!$M57+NG!$N57)*NG!$Y$25+NG!$Y57,(NG!$O57*NG!$P$25+NG!$P57+NG!$Q57)*NG!$Y$25+NG!$Y57))/1000000</t>
  </si>
  <si>
    <t>DME</t>
  </si>
  <si>
    <t>Calculate emissions (g/mmBtu product fuel) due to electricity for DME for SESAME</t>
  </si>
  <si>
    <t>Natural Gas to DME</t>
  </si>
  <si>
    <t>MeOH_FTD tab for Natural Gas to Dimethyl Ether Row 112</t>
  </si>
  <si>
    <t>MeOH_FTD tab for Natural Gas to Dimethyl Ether Row 116</t>
  </si>
  <si>
    <t>MeOH_FTD tab for Natural Gas to Dimethyl Ether Row 116 and Electric tab B220 and C220</t>
  </si>
  <si>
    <t>MeOH_FTD tab for Natural Gas to Dimethyl Ether Row 135</t>
  </si>
  <si>
    <t>Plant Design Type</t>
  </si>
  <si>
    <t>Method for Estimating Credits of Co-Products</t>
  </si>
  <si>
    <t>No co-products</t>
  </si>
  <si>
    <t>Displacement method</t>
  </si>
  <si>
    <t>MeOH_FTD tab for Natural Gas to Dimethyl Ether Row 95</t>
  </si>
  <si>
    <t>MeOH_FTD tab Row 116 for Natural Gas to Dimethyl Ether and Electric tab B220 and C220</t>
  </si>
  <si>
    <t>MeOH_FTD tab for Natural Gas to Dimethyl Ether Row 95 and MeOH_FTD!D135</t>
  </si>
  <si>
    <t>Steam co-production</t>
  </si>
  <si>
    <t>Btu-based Allocation</t>
  </si>
  <si>
    <t>Electricity co-production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</si>
</sst>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#,##0.000"/>
    <numFmt numFmtId="166" formatCode="0.000"/>
    <numFmt numFmtId="167" formatCode="0.000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theme="0" tint="-0.14999847407452621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0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BD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1">
    <xf numFmtId="0" fontId="0" fillId="0" borderId="0" xfId="0"/>
    <xf numFmtId="0" fontId="5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3" fontId="0" fillId="0" borderId="0" xfId="0" applyNumberFormat="1" applyFont="1" applyFill="1" applyBorder="1" applyAlignment="1">
      <alignment horizontal="left" vertical="center"/>
    </xf>
    <xf numFmtId="4" fontId="0" fillId="0" borderId="0" xfId="0" applyNumberFormat="1" applyFill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7" fillId="0" borderId="0" xfId="0" applyNumberFormat="1" applyFont="1" applyFill="1" applyBorder="1" applyAlignment="1">
      <alignment horizontal="left" vertical="center"/>
    </xf>
    <xf numFmtId="0" fontId="0" fillId="0" borderId="2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left" vertical="center" textRotation="90" wrapText="1"/>
    </xf>
    <xf numFmtId="164" fontId="13" fillId="0" borderId="2" xfId="0" applyNumberFormat="1" applyFont="1" applyFill="1" applyBorder="1" applyAlignment="1">
      <alignment horizontal="left" vertical="center"/>
    </xf>
    <xf numFmtId="164" fontId="0" fillId="0" borderId="6" xfId="2" applyNumberFormat="1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left" vertical="center"/>
    </xf>
    <xf numFmtId="164" fontId="7" fillId="0" borderId="1" xfId="2" applyNumberFormat="1" applyFont="1" applyFill="1" applyBorder="1" applyAlignment="1">
      <alignment horizontal="left" vertical="center"/>
    </xf>
    <xf numFmtId="164" fontId="7" fillId="0" borderId="0" xfId="2" applyNumberFormat="1" applyFont="1" applyFill="1" applyBorder="1" applyAlignment="1">
      <alignment horizontal="left" vertical="center"/>
    </xf>
    <xf numFmtId="164" fontId="7" fillId="0" borderId="0" xfId="0" applyNumberFormat="1" applyFont="1" applyFill="1" applyBorder="1" applyAlignment="1">
      <alignment horizontal="left" vertical="center"/>
    </xf>
    <xf numFmtId="164" fontId="7" fillId="0" borderId="5" xfId="2" applyNumberFormat="1" applyFont="1" applyFill="1" applyBorder="1" applyAlignment="1">
      <alignment horizontal="left" vertical="center"/>
    </xf>
    <xf numFmtId="0" fontId="13" fillId="0" borderId="8" xfId="0" applyNumberFormat="1" applyFont="1" applyFill="1" applyBorder="1" applyAlignment="1">
      <alignment horizontal="left" vertical="center"/>
    </xf>
    <xf numFmtId="165" fontId="0" fillId="0" borderId="9" xfId="0" applyNumberFormat="1" applyFont="1" applyFill="1" applyBorder="1" applyAlignment="1">
      <alignment horizontal="left" vertical="center"/>
    </xf>
    <xf numFmtId="0" fontId="13" fillId="0" borderId="11" xfId="0" applyNumberFormat="1" applyFont="1" applyFill="1" applyBorder="1" applyAlignment="1">
      <alignment horizontal="left" vertical="center"/>
    </xf>
    <xf numFmtId="0" fontId="7" fillId="0" borderId="6" xfId="0" applyNumberFormat="1" applyFont="1" applyFill="1" applyBorder="1" applyAlignment="1">
      <alignment horizontal="left" vertical="center"/>
    </xf>
    <xf numFmtId="3" fontId="0" fillId="0" borderId="1" xfId="1" applyNumberFormat="1" applyFont="1" applyFill="1" applyBorder="1" applyAlignment="1">
      <alignment horizontal="left" vertical="center"/>
    </xf>
    <xf numFmtId="3" fontId="0" fillId="0" borderId="0" xfId="1" applyNumberFormat="1" applyFont="1" applyFill="1" applyBorder="1" applyAlignment="1">
      <alignment horizontal="left" vertical="center"/>
    </xf>
    <xf numFmtId="3" fontId="7" fillId="0" borderId="0" xfId="1" applyNumberFormat="1" applyFont="1" applyFill="1" applyBorder="1" applyAlignment="1">
      <alignment horizontal="left" vertical="center"/>
    </xf>
    <xf numFmtId="3" fontId="7" fillId="0" borderId="5" xfId="1" applyNumberFormat="1" applyFont="1" applyFill="1" applyBorder="1" applyAlignment="1">
      <alignment horizontal="left" vertical="center"/>
    </xf>
    <xf numFmtId="3" fontId="7" fillId="0" borderId="0" xfId="0" applyNumberFormat="1" applyFont="1" applyFill="1" applyBorder="1" applyAlignment="1">
      <alignment horizontal="left" vertical="center"/>
    </xf>
    <xf numFmtId="3" fontId="0" fillId="0" borderId="8" xfId="1" applyNumberFormat="1" applyFont="1" applyFill="1" applyBorder="1" applyAlignment="1">
      <alignment horizontal="left" vertical="center"/>
    </xf>
    <xf numFmtId="3" fontId="0" fillId="0" borderId="9" xfId="1" applyNumberFormat="1" applyFont="1" applyFill="1" applyBorder="1" applyAlignment="1">
      <alignment horizontal="left" vertical="center"/>
    </xf>
    <xf numFmtId="3" fontId="0" fillId="0" borderId="9" xfId="0" applyNumberFormat="1" applyFont="1" applyFill="1" applyBorder="1" applyAlignment="1">
      <alignment horizontal="left" vertical="center"/>
    </xf>
    <xf numFmtId="0" fontId="13" fillId="0" borderId="2" xfId="0" applyNumberFormat="1" applyFont="1" applyFill="1" applyBorder="1" applyAlignment="1">
      <alignment horizontal="left" vertical="center"/>
    </xf>
    <xf numFmtId="3" fontId="0" fillId="0" borderId="2" xfId="0" applyNumberFormat="1" applyFont="1" applyFill="1" applyBorder="1" applyAlignment="1">
      <alignment horizontal="left" vertical="center"/>
    </xf>
    <xf numFmtId="3" fontId="0" fillId="0" borderId="6" xfId="0" applyNumberFormat="1" applyFont="1" applyFill="1" applyBorder="1" applyAlignment="1">
      <alignment horizontal="left" vertical="center"/>
    </xf>
    <xf numFmtId="165" fontId="0" fillId="4" borderId="1" xfId="0" applyNumberFormat="1" applyFont="1" applyFill="1" applyBorder="1" applyAlignment="1">
      <alignment horizontal="left" vertical="center"/>
    </xf>
    <xf numFmtId="165" fontId="0" fillId="4" borderId="0" xfId="0" applyNumberFormat="1" applyFont="1" applyFill="1" applyBorder="1" applyAlignment="1">
      <alignment horizontal="left" vertical="center"/>
    </xf>
    <xf numFmtId="165" fontId="7" fillId="0" borderId="0" xfId="1" applyNumberFormat="1" applyFont="1" applyFill="1" applyBorder="1" applyAlignment="1">
      <alignment horizontal="left" vertical="center"/>
    </xf>
    <xf numFmtId="3" fontId="0" fillId="0" borderId="1" xfId="0" applyNumberFormat="1" applyFont="1" applyFill="1" applyBorder="1" applyAlignment="1">
      <alignment horizontal="left" vertical="center"/>
    </xf>
    <xf numFmtId="3" fontId="0" fillId="4" borderId="1" xfId="0" applyNumberFormat="1" applyFont="1" applyFill="1" applyBorder="1" applyAlignment="1">
      <alignment horizontal="left" vertical="center"/>
    </xf>
    <xf numFmtId="3" fontId="0" fillId="4" borderId="0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3" fontId="0" fillId="0" borderId="1" xfId="0" applyNumberFormat="1" applyFill="1" applyBorder="1" applyAlignment="1">
      <alignment horizontal="left" vertical="center"/>
    </xf>
    <xf numFmtId="0" fontId="12" fillId="0" borderId="0" xfId="0" applyFont="1"/>
    <xf numFmtId="0" fontId="0" fillId="0" borderId="12" xfId="0" applyBorder="1"/>
    <xf numFmtId="0" fontId="0" fillId="0" borderId="13" xfId="0" applyBorder="1"/>
    <xf numFmtId="3" fontId="15" fillId="0" borderId="1" xfId="1" applyNumberFormat="1" applyFont="1" applyFill="1" applyBorder="1" applyAlignment="1"/>
    <xf numFmtId="3" fontId="15" fillId="0" borderId="8" xfId="1" applyNumberFormat="1" applyFont="1" applyFill="1" applyBorder="1" applyAlignment="1"/>
    <xf numFmtId="165" fontId="7" fillId="0" borderId="0" xfId="0" applyNumberFormat="1" applyFont="1" applyFill="1" applyBorder="1" applyAlignment="1">
      <alignment horizontal="left" vertical="center"/>
    </xf>
    <xf numFmtId="164" fontId="15" fillId="0" borderId="2" xfId="2" applyNumberFormat="1" applyFont="1" applyFill="1" applyBorder="1" applyAlignment="1"/>
    <xf numFmtId="164" fontId="15" fillId="0" borderId="6" xfId="2" applyNumberFormat="1" applyFont="1" applyFill="1" applyBorder="1" applyAlignment="1"/>
    <xf numFmtId="167" fontId="0" fillId="0" borderId="1" xfId="0" applyNumberFormat="1" applyFill="1" applyBorder="1" applyAlignment="1">
      <alignment horizontal="left" vertical="center"/>
    </xf>
    <xf numFmtId="165" fontId="0" fillId="0" borderId="8" xfId="0" applyNumberFormat="1" applyFont="1" applyFill="1" applyBorder="1" applyAlignment="1">
      <alignment horizontal="left" vertical="center"/>
    </xf>
    <xf numFmtId="3" fontId="15" fillId="4" borderId="1" xfId="1" applyNumberFormat="1" applyFont="1" applyFill="1" applyBorder="1" applyAlignment="1"/>
    <xf numFmtId="3" fontId="7" fillId="0" borderId="5" xfId="0" applyNumberFormat="1" applyFont="1" applyFill="1" applyBorder="1" applyAlignment="1">
      <alignment horizontal="left" vertical="center"/>
    </xf>
    <xf numFmtId="165" fontId="2" fillId="4" borderId="0" xfId="0" applyNumberFormat="1" applyFont="1" applyFill="1" applyBorder="1" applyAlignment="1">
      <alignment horizontal="left" vertical="center"/>
    </xf>
    <xf numFmtId="3" fontId="2" fillId="4" borderId="0" xfId="1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vertical="center"/>
    </xf>
    <xf numFmtId="3" fontId="7" fillId="0" borderId="1" xfId="1" applyNumberFormat="1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164" fontId="15" fillId="0" borderId="7" xfId="2" applyNumberFormat="1" applyFont="1" applyFill="1" applyBorder="1" applyAlignment="1"/>
    <xf numFmtId="3" fontId="0" fillId="0" borderId="7" xfId="0" applyNumberFormat="1" applyFont="1" applyFill="1" applyBorder="1" applyAlignment="1">
      <alignment horizontal="left" vertical="center"/>
    </xf>
    <xf numFmtId="0" fontId="0" fillId="0" borderId="12" xfId="0" applyFill="1" applyBorder="1"/>
    <xf numFmtId="165" fontId="0" fillId="0" borderId="1" xfId="0" applyNumberFormat="1" applyFont="1" applyFill="1" applyBorder="1" applyAlignment="1">
      <alignment horizontal="left" vertical="center"/>
    </xf>
    <xf numFmtId="0" fontId="0" fillId="2" borderId="0" xfId="0" applyNumberFormat="1" applyFont="1" applyFill="1" applyBorder="1" applyAlignment="1">
      <alignment horizontal="left" vertical="center"/>
    </xf>
    <xf numFmtId="0" fontId="0" fillId="0" borderId="0" xfId="0" applyFill="1"/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4" fillId="0" borderId="0" xfId="0" applyFont="1"/>
    <xf numFmtId="0" fontId="4" fillId="0" borderId="0" xfId="0" applyFont="1" applyFill="1" applyBorder="1" applyAlignment="1">
      <alignment vertical="center"/>
    </xf>
    <xf numFmtId="0" fontId="13" fillId="0" borderId="0" xfId="0" applyFont="1" applyBorder="1" applyAlignment="1">
      <alignment horizontal="right" textRotation="90" wrapText="1"/>
    </xf>
    <xf numFmtId="166" fontId="0" fillId="0" borderId="0" xfId="0" applyNumberFormat="1" applyBorder="1"/>
    <xf numFmtId="0" fontId="0" fillId="2" borderId="0" xfId="0" applyFont="1" applyFill="1" applyBorder="1" applyAlignment="1">
      <alignment horizontal="left" vertical="center"/>
    </xf>
    <xf numFmtId="167" fontId="0" fillId="0" borderId="1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0" fillId="0" borderId="0" xfId="0" applyFont="1" applyFill="1" applyBorder="1"/>
    <xf numFmtId="0" fontId="0" fillId="4" borderId="1" xfId="0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/>
    </xf>
    <xf numFmtId="3" fontId="7" fillId="0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65" fontId="0" fillId="0" borderId="0" xfId="0" applyNumberFormat="1" applyFont="1" applyFill="1" applyBorder="1" applyAlignment="1">
      <alignment horizontal="left" vertical="center"/>
    </xf>
    <xf numFmtId="10" fontId="13" fillId="0" borderId="11" xfId="0" applyNumberFormat="1" applyFont="1" applyBorder="1" applyAlignment="1">
      <alignment wrapText="1"/>
    </xf>
    <xf numFmtId="0" fontId="13" fillId="0" borderId="12" xfId="0" applyFont="1" applyBorder="1" applyAlignment="1">
      <alignment wrapText="1"/>
    </xf>
    <xf numFmtId="0" fontId="0" fillId="4" borderId="8" xfId="0" applyFill="1" applyBorder="1" applyAlignment="1">
      <alignment horizontal="left" vertical="center"/>
    </xf>
    <xf numFmtId="165" fontId="7" fillId="0" borderId="9" xfId="1" applyNumberFormat="1" applyFont="1" applyFill="1" applyBorder="1" applyAlignment="1">
      <alignment horizontal="left" vertical="center"/>
    </xf>
    <xf numFmtId="165" fontId="0" fillId="0" borderId="2" xfId="0" applyNumberFormat="1" applyFont="1" applyFill="1" applyBorder="1" applyAlignment="1">
      <alignment horizontal="left" vertical="center"/>
    </xf>
    <xf numFmtId="165" fontId="0" fillId="0" borderId="6" xfId="0" applyNumberFormat="1" applyFont="1" applyFill="1" applyBorder="1" applyAlignment="1">
      <alignment horizontal="left" vertical="center"/>
    </xf>
    <xf numFmtId="165" fontId="7" fillId="0" borderId="2" xfId="0" applyNumberFormat="1" applyFont="1" applyFill="1" applyBorder="1" applyAlignment="1">
      <alignment horizontal="left" vertical="center"/>
    </xf>
    <xf numFmtId="165" fontId="7" fillId="0" borderId="8" xfId="0" applyNumberFormat="1" applyFont="1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3" fontId="0" fillId="0" borderId="0" xfId="0" applyNumberFormat="1" applyFill="1" applyBorder="1" applyAlignment="1">
      <alignment horizontal="left" vertical="center"/>
    </xf>
    <xf numFmtId="4" fontId="0" fillId="0" borderId="0" xfId="0" applyNumberFormat="1" applyFill="1" applyBorder="1" applyAlignment="1">
      <alignment horizontal="left" vertical="center"/>
    </xf>
    <xf numFmtId="165" fontId="0" fillId="0" borderId="0" xfId="0" applyNumberFormat="1" applyFill="1" applyBorder="1" applyAlignment="1">
      <alignment horizontal="left" vertical="center"/>
    </xf>
    <xf numFmtId="165" fontId="7" fillId="0" borderId="5" xfId="0" applyNumberFormat="1" applyFont="1" applyFill="1" applyBorder="1" applyAlignment="1">
      <alignment horizontal="left" vertical="center"/>
    </xf>
    <xf numFmtId="166" fontId="7" fillId="0" borderId="9" xfId="0" applyNumberFormat="1" applyFont="1" applyBorder="1"/>
    <xf numFmtId="165" fontId="7" fillId="0" borderId="7" xfId="0" applyNumberFormat="1" applyFont="1" applyFill="1" applyBorder="1" applyAlignment="1">
      <alignment horizontal="left" vertical="center"/>
    </xf>
    <xf numFmtId="166" fontId="7" fillId="0" borderId="0" xfId="0" applyNumberFormat="1" applyFont="1" applyBorder="1"/>
    <xf numFmtId="165" fontId="7" fillId="0" borderId="10" xfId="0" applyNumberFormat="1" applyFont="1" applyFill="1" applyBorder="1" applyAlignment="1">
      <alignment horizontal="left" vertical="center"/>
    </xf>
    <xf numFmtId="0" fontId="7" fillId="0" borderId="5" xfId="0" applyNumberFormat="1" applyFont="1" applyFill="1" applyBorder="1" applyAlignment="1">
      <alignment horizontal="left" vertical="center"/>
    </xf>
    <xf numFmtId="3" fontId="7" fillId="0" borderId="9" xfId="0" applyNumberFormat="1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65" fontId="7" fillId="0" borderId="1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165" fontId="2" fillId="0" borderId="1" xfId="1" applyNumberFormat="1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left" vertical="center"/>
    </xf>
    <xf numFmtId="3" fontId="2" fillId="0" borderId="1" xfId="1" applyNumberFormat="1" applyFont="1" applyFill="1" applyBorder="1" applyAlignment="1">
      <alignment horizontal="left" vertical="center"/>
    </xf>
    <xf numFmtId="3" fontId="2" fillId="0" borderId="0" xfId="1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0" fillId="4" borderId="0" xfId="0" applyNumberFormat="1" applyFont="1" applyFill="1" applyBorder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165" fontId="0" fillId="4" borderId="8" xfId="0" applyNumberFormat="1" applyFont="1" applyFill="1" applyBorder="1" applyAlignment="1">
      <alignment horizontal="left" vertical="center"/>
    </xf>
    <xf numFmtId="3" fontId="3" fillId="0" borderId="0" xfId="1" applyNumberFormat="1" applyFont="1" applyFill="1" applyBorder="1" applyAlignment="1">
      <alignment horizontal="left" vertical="center"/>
    </xf>
    <xf numFmtId="0" fontId="14" fillId="0" borderId="0" xfId="0" applyFont="1" applyBorder="1" applyAlignment="1">
      <alignment textRotation="90" wrapText="1"/>
    </xf>
    <xf numFmtId="164" fontId="0" fillId="0" borderId="0" xfId="0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3" fillId="0" borderId="1" xfId="0" applyFont="1" applyBorder="1" applyAlignment="1">
      <alignment wrapText="1"/>
    </xf>
    <xf numFmtId="0" fontId="14" fillId="0" borderId="14" xfId="0" applyFont="1" applyBorder="1" applyAlignment="1">
      <alignment textRotation="90" wrapText="1"/>
    </xf>
    <xf numFmtId="164" fontId="0" fillId="0" borderId="7" xfId="2" applyNumberFormat="1" applyFont="1" applyFill="1" applyBorder="1" applyAlignment="1">
      <alignment horizontal="left" vertical="center"/>
    </xf>
    <xf numFmtId="166" fontId="7" fillId="0" borderId="10" xfId="0" applyNumberFormat="1" applyFont="1" applyBorder="1"/>
    <xf numFmtId="3" fontId="7" fillId="0" borderId="10" xfId="0" applyNumberFormat="1" applyFont="1" applyFill="1" applyBorder="1" applyAlignment="1">
      <alignment horizontal="left" vertical="center"/>
    </xf>
    <xf numFmtId="3" fontId="0" fillId="0" borderId="5" xfId="0" applyNumberFormat="1" applyFont="1" applyFill="1" applyBorder="1" applyAlignment="1">
      <alignment horizontal="left" vertical="center"/>
    </xf>
    <xf numFmtId="165" fontId="7" fillId="0" borderId="5" xfId="1" applyNumberFormat="1" applyFont="1" applyFill="1" applyBorder="1" applyAlignment="1">
      <alignment horizontal="left" vertical="center"/>
    </xf>
    <xf numFmtId="165" fontId="7" fillId="0" borderId="10" xfId="1" applyNumberFormat="1" applyFont="1" applyFill="1" applyBorder="1" applyAlignment="1">
      <alignment horizontal="left" vertical="center"/>
    </xf>
    <xf numFmtId="10" fontId="13" fillId="0" borderId="2" xfId="0" applyNumberFormat="1" applyFont="1" applyBorder="1" applyAlignment="1">
      <alignment wrapText="1"/>
    </xf>
    <xf numFmtId="0" fontId="0" fillId="0" borderId="1" xfId="0" applyBorder="1"/>
    <xf numFmtId="0" fontId="0" fillId="0" borderId="8" xfId="0" applyBorder="1"/>
    <xf numFmtId="0" fontId="0" fillId="0" borderId="1" xfId="0" applyFill="1" applyBorder="1"/>
    <xf numFmtId="165" fontId="2" fillId="0" borderId="0" xfId="1" applyNumberFormat="1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0" fontId="13" fillId="0" borderId="3" xfId="0" applyFont="1" applyBorder="1" applyAlignment="1">
      <alignment textRotation="90" wrapText="1"/>
    </xf>
    <xf numFmtId="0" fontId="13" fillId="0" borderId="4" xfId="0" applyFont="1" applyBorder="1" applyAlignment="1">
      <alignment textRotation="90" wrapText="1"/>
    </xf>
    <xf numFmtId="0" fontId="14" fillId="0" borderId="4" xfId="0" applyFont="1" applyBorder="1" applyAlignment="1">
      <alignment textRotation="90" wrapText="1"/>
    </xf>
    <xf numFmtId="164" fontId="0" fillId="0" borderId="6" xfId="0" applyNumberFormat="1" applyBorder="1"/>
    <xf numFmtId="165" fontId="7" fillId="0" borderId="9" xfId="0" applyNumberFormat="1" applyFont="1" applyFill="1" applyBorder="1" applyAlignment="1">
      <alignment horizontal="left" vertical="center"/>
    </xf>
    <xf numFmtId="165" fontId="7" fillId="0" borderId="6" xfId="0" applyNumberFormat="1" applyFont="1" applyFill="1" applyBorder="1" applyAlignment="1">
      <alignment horizontal="left" vertical="center"/>
    </xf>
    <xf numFmtId="166" fontId="7" fillId="0" borderId="7" xfId="0" applyNumberFormat="1" applyFont="1" applyBorder="1"/>
    <xf numFmtId="3" fontId="7" fillId="0" borderId="9" xfId="1" applyNumberFormat="1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3" borderId="0" xfId="0" applyFont="1" applyFill="1"/>
    <xf numFmtId="166" fontId="7" fillId="0" borderId="6" xfId="0" applyNumberFormat="1" applyFont="1" applyBorder="1"/>
    <xf numFmtId="0" fontId="14" fillId="0" borderId="1" xfId="0" applyFont="1" applyBorder="1" applyAlignment="1">
      <alignment textRotation="90" wrapText="1"/>
    </xf>
    <xf numFmtId="164" fontId="0" fillId="0" borderId="1" xfId="0" applyNumberFormat="1" applyFont="1" applyFill="1" applyBorder="1" applyAlignment="1">
      <alignment horizontal="left" vertical="center"/>
    </xf>
    <xf numFmtId="164" fontId="7" fillId="0" borderId="1" xfId="0" applyNumberFormat="1" applyFont="1" applyFill="1" applyBorder="1" applyAlignment="1">
      <alignment horizontal="left" vertical="center"/>
    </xf>
    <xf numFmtId="166" fontId="7" fillId="0" borderId="1" xfId="0" applyNumberFormat="1" applyFont="1" applyBorder="1"/>
    <xf numFmtId="165" fontId="7" fillId="0" borderId="1" xfId="1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3" fillId="0" borderId="0" xfId="0" applyFont="1" applyAlignment="1">
      <alignment horizontal="right" textRotation="90" wrapText="1"/>
    </xf>
    <xf numFmtId="164" fontId="0" fillId="0" borderId="7" xfId="0" applyNumberFormat="1" applyBorder="1"/>
    <xf numFmtId="164" fontId="7" fillId="0" borderId="5" xfId="0" applyNumberFormat="1" applyFont="1" applyFill="1" applyBorder="1" applyAlignment="1">
      <alignment horizontal="left" vertical="center"/>
    </xf>
    <xf numFmtId="165" fontId="0" fillId="0" borderId="10" xfId="0" applyNumberFormat="1" applyFont="1" applyFill="1" applyBorder="1" applyAlignment="1">
      <alignment horizontal="left" vertical="center"/>
    </xf>
    <xf numFmtId="0" fontId="19" fillId="0" borderId="0" xfId="0" applyFont="1" applyAlignment="1">
      <alignment horizontal="right" textRotation="90" wrapText="1"/>
    </xf>
    <xf numFmtId="0" fontId="4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1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EET1_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NG"/>
      <sheetName val="MeOH_FTD"/>
      <sheetName val="EtOH"/>
      <sheetName val="Electric"/>
      <sheetName val="Hydrogen"/>
      <sheetName val="BioOil"/>
      <sheetName val="Algae"/>
      <sheetName val="RNG"/>
      <sheetName val="Pyrolysis_IDL"/>
      <sheetName val="IBR"/>
      <sheetName val="PTF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Bioproducts"/>
      <sheetName val="E-D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35">
          <cell r="E135">
            <v>453.59237000000002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D536-E540-3243-A0F2-AC3FCA71DE56}">
  <dimension ref="A1:AW112"/>
  <sheetViews>
    <sheetView topLeftCell="A47" zoomScaleNormal="100" workbookViewId="0">
      <selection activeCell="K60" sqref="K60"/>
    </sheetView>
  </sheetViews>
  <sheetFormatPr baseColWidth="10" defaultColWidth="8.6640625" defaultRowHeight="15" x14ac:dyDescent="0.2"/>
  <cols>
    <col min="1" max="1" width="21.6640625" style="4" customWidth="1"/>
    <col min="2" max="8" width="9.6640625" style="4" customWidth="1"/>
    <col min="9" max="9" width="11.83203125" style="4" bestFit="1" customWidth="1"/>
    <col min="10" max="10" width="15.6640625" style="4" customWidth="1"/>
    <col min="11" max="11" width="18.33203125" style="14" customWidth="1"/>
    <col min="12" max="12" width="44.16406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18.33203125" style="4" bestFit="1" customWidth="1"/>
    <col min="25" max="25" width="11.83203125" style="4" bestFit="1" customWidth="1"/>
    <col min="26" max="27" width="8.6640625" style="4"/>
    <col min="28" max="28" width="8.6640625" style="4" customWidth="1"/>
    <col min="29" max="29" width="72.83203125" style="5" bestFit="1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49" ht="2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49" ht="16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O2" s="6" t="s">
        <v>91</v>
      </c>
      <c r="P2" s="7"/>
      <c r="Q2" s="7"/>
      <c r="R2" s="7"/>
      <c r="S2" s="7"/>
      <c r="T2" s="9"/>
      <c r="U2" s="7"/>
      <c r="V2" s="7"/>
    </row>
    <row r="3" spans="1:49" s="10" customForma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O3" s="12" t="s">
        <v>3</v>
      </c>
      <c r="P3" s="12" t="s">
        <v>5</v>
      </c>
      <c r="Q3" s="12" t="s">
        <v>120</v>
      </c>
      <c r="R3" s="11"/>
      <c r="AC3" s="13"/>
      <c r="AJ3" s="13"/>
      <c r="AM3" s="13"/>
      <c r="AP3" s="13"/>
      <c r="AW3" s="13"/>
    </row>
    <row r="4" spans="1:49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4" t="s">
        <v>10</v>
      </c>
      <c r="L4" s="14"/>
      <c r="N4" s="4" t="s">
        <v>82</v>
      </c>
      <c r="O4" s="15" t="str">
        <f t="shared" ref="O4:O14" si="0">CONCATENATE(B4," from", " ", A4)</f>
        <v>voc from electricity</v>
      </c>
      <c r="P4" s="15" t="s">
        <v>11</v>
      </c>
      <c r="Q4" s="15">
        <f>($B$58)*$C4</f>
        <v>0.59355143619089334</v>
      </c>
      <c r="R4" s="14"/>
    </row>
    <row r="5" spans="1:49" x14ac:dyDescent="0.2">
      <c r="A5" s="4" t="s">
        <v>7</v>
      </c>
      <c r="B5" s="17" t="s">
        <v>12</v>
      </c>
      <c r="C5" s="4">
        <v>4.7669977480988689E-5</v>
      </c>
      <c r="D5" s="4" t="s">
        <v>9</v>
      </c>
      <c r="E5" s="14" t="s">
        <v>10</v>
      </c>
      <c r="F5" s="20"/>
      <c r="G5" s="20"/>
      <c r="H5" s="20"/>
      <c r="N5" s="4" t="s">
        <v>82</v>
      </c>
      <c r="O5" s="15" t="str">
        <f t="shared" si="0"/>
        <v>co from electricity</v>
      </c>
      <c r="P5" s="15" t="s">
        <v>11</v>
      </c>
      <c r="Q5" s="15">
        <f t="shared" ref="Q5:Q14" si="1">($B$58)*C5</f>
        <v>1.8807712915349282</v>
      </c>
      <c r="R5" s="14"/>
      <c r="AB5" s="5"/>
      <c r="AC5" s="4"/>
      <c r="AI5" s="5"/>
      <c r="AJ5" s="4"/>
      <c r="AL5" s="5"/>
      <c r="AM5" s="4"/>
      <c r="AO5" s="5"/>
      <c r="AP5" s="4"/>
      <c r="AV5" s="5"/>
      <c r="AW5" s="4"/>
    </row>
    <row r="6" spans="1:49" x14ac:dyDescent="0.2">
      <c r="A6" s="4" t="s">
        <v>7</v>
      </c>
      <c r="B6" s="17" t="s">
        <v>13</v>
      </c>
      <c r="C6" s="4">
        <v>9.3378949910595115E-5</v>
      </c>
      <c r="D6" s="4" t="s">
        <v>9</v>
      </c>
      <c r="E6" s="14" t="s">
        <v>10</v>
      </c>
      <c r="F6" s="20"/>
      <c r="G6" s="20"/>
      <c r="H6" s="20"/>
      <c r="N6" s="4" t="s">
        <v>82</v>
      </c>
      <c r="O6" s="15" t="str">
        <f t="shared" si="0"/>
        <v>nox from electricity</v>
      </c>
      <c r="P6" s="15" t="s">
        <v>11</v>
      </c>
      <c r="Q6" s="15">
        <f t="shared" si="1"/>
        <v>3.6841730897726204</v>
      </c>
      <c r="R6" s="14"/>
      <c r="AB6" s="5"/>
      <c r="AC6" s="4"/>
      <c r="AI6" s="5"/>
      <c r="AJ6" s="4"/>
      <c r="AL6" s="5"/>
      <c r="AM6" s="4"/>
      <c r="AO6" s="5"/>
      <c r="AP6" s="4"/>
      <c r="AV6" s="5"/>
      <c r="AW6" s="4"/>
    </row>
    <row r="7" spans="1:49" x14ac:dyDescent="0.2">
      <c r="A7" s="4" t="s">
        <v>7</v>
      </c>
      <c r="B7" s="17" t="s">
        <v>14</v>
      </c>
      <c r="C7" s="4">
        <v>1.6772415558122596E-5</v>
      </c>
      <c r="D7" s="4" t="s">
        <v>9</v>
      </c>
      <c r="E7" s="14" t="s">
        <v>10</v>
      </c>
      <c r="F7" s="20"/>
      <c r="G7" s="20"/>
      <c r="H7" s="20"/>
      <c r="N7" s="4" t="s">
        <v>82</v>
      </c>
      <c r="O7" s="15" t="str">
        <f t="shared" si="0"/>
        <v>pm10 from electricity</v>
      </c>
      <c r="P7" s="15" t="s">
        <v>11</v>
      </c>
      <c r="Q7" s="15">
        <f t="shared" si="1"/>
        <v>0.66173888343016907</v>
      </c>
      <c r="R7" s="14"/>
      <c r="AB7" s="5"/>
      <c r="AC7" s="4"/>
      <c r="AI7" s="5"/>
      <c r="AJ7" s="4"/>
      <c r="AL7" s="5"/>
      <c r="AM7" s="4"/>
      <c r="AO7" s="5"/>
      <c r="AP7" s="4"/>
      <c r="AV7" s="5"/>
      <c r="AW7" s="4"/>
    </row>
    <row r="8" spans="1:49" x14ac:dyDescent="0.2">
      <c r="A8" s="4" t="s">
        <v>7</v>
      </c>
      <c r="B8" s="17" t="s">
        <v>15</v>
      </c>
      <c r="C8" s="4">
        <v>7.2671743408093681E-6</v>
      </c>
      <c r="D8" s="4" t="s">
        <v>9</v>
      </c>
      <c r="E8" s="14" t="s">
        <v>10</v>
      </c>
      <c r="F8" s="20"/>
      <c r="G8" s="20"/>
      <c r="H8" s="20"/>
      <c r="N8" s="4" t="s">
        <v>82</v>
      </c>
      <c r="O8" s="15" t="str">
        <f t="shared" si="0"/>
        <v>pm2.5 from electricity</v>
      </c>
      <c r="P8" s="15" t="s">
        <v>11</v>
      </c>
      <c r="Q8" s="15">
        <f t="shared" si="1"/>
        <v>0.28671909644229288</v>
      </c>
      <c r="R8" s="14"/>
      <c r="AB8" s="5"/>
      <c r="AC8" s="4"/>
      <c r="AI8" s="5"/>
      <c r="AJ8" s="4"/>
      <c r="AL8" s="5"/>
      <c r="AM8" s="4"/>
      <c r="AO8" s="5"/>
      <c r="AP8" s="4"/>
      <c r="AV8" s="5"/>
      <c r="AW8" s="4"/>
    </row>
    <row r="9" spans="1:49" x14ac:dyDescent="0.2">
      <c r="A9" s="4" t="s">
        <v>7</v>
      </c>
      <c r="B9" s="17" t="s">
        <v>16</v>
      </c>
      <c r="C9" s="4">
        <v>2.2965892947908565E-4</v>
      </c>
      <c r="D9" s="4" t="s">
        <v>9</v>
      </c>
      <c r="E9" s="14" t="s">
        <v>10</v>
      </c>
      <c r="F9" s="20"/>
      <c r="G9" s="20"/>
      <c r="H9" s="20"/>
      <c r="N9" s="4" t="s">
        <v>82</v>
      </c>
      <c r="O9" s="15" t="str">
        <f t="shared" si="0"/>
        <v>sox from electricity</v>
      </c>
      <c r="P9" s="15" t="s">
        <v>11</v>
      </c>
      <c r="Q9" s="15">
        <f t="shared" si="1"/>
        <v>9.0609634036678468</v>
      </c>
      <c r="R9" s="14"/>
      <c r="AB9" s="5"/>
      <c r="AC9" s="4"/>
      <c r="AI9" s="5"/>
      <c r="AJ9" s="4"/>
      <c r="AL9" s="5"/>
      <c r="AM9" s="4"/>
      <c r="AO9" s="5"/>
      <c r="AP9" s="4"/>
      <c r="AV9" s="5"/>
      <c r="AW9" s="4"/>
    </row>
    <row r="10" spans="1:49" x14ac:dyDescent="0.2">
      <c r="A10" s="4" t="s">
        <v>7</v>
      </c>
      <c r="B10" s="17" t="s">
        <v>17</v>
      </c>
      <c r="C10" s="4">
        <v>5.968394161730701E-7</v>
      </c>
      <c r="D10" s="4" t="s">
        <v>9</v>
      </c>
      <c r="E10" s="14" t="s">
        <v>10</v>
      </c>
      <c r="F10" s="20"/>
      <c r="G10" s="20"/>
      <c r="H10" s="20"/>
      <c r="N10" s="4" t="s">
        <v>82</v>
      </c>
      <c r="O10" s="15" t="str">
        <f t="shared" si="0"/>
        <v>bc from electricity</v>
      </c>
      <c r="P10" s="15" t="s">
        <v>11</v>
      </c>
      <c r="Q10" s="15">
        <f t="shared" si="1"/>
        <v>2.3547702325692314E-2</v>
      </c>
      <c r="R10" s="14"/>
      <c r="AB10" s="5"/>
      <c r="AC10" s="4"/>
      <c r="AI10" s="5"/>
      <c r="AJ10" s="4"/>
      <c r="AL10" s="5"/>
      <c r="AM10" s="4"/>
      <c r="AO10" s="5"/>
      <c r="AP10" s="4"/>
      <c r="AV10" s="5"/>
      <c r="AW10" s="4"/>
    </row>
    <row r="11" spans="1:49" x14ac:dyDescent="0.2">
      <c r="A11" s="4" t="s">
        <v>7</v>
      </c>
      <c r="B11" s="17" t="s">
        <v>18</v>
      </c>
      <c r="C11" s="4">
        <v>1.4088484061006906E-6</v>
      </c>
      <c r="D11" s="4" t="s">
        <v>9</v>
      </c>
      <c r="E11" s="14" t="s">
        <v>10</v>
      </c>
      <c r="F11" s="20"/>
      <c r="G11" s="20"/>
      <c r="H11" s="20"/>
      <c r="N11" s="4" t="s">
        <v>82</v>
      </c>
      <c r="O11" s="15" t="str">
        <f t="shared" si="0"/>
        <v>oc from electricity</v>
      </c>
      <c r="P11" s="15" t="s">
        <v>11</v>
      </c>
      <c r="Q11" s="15">
        <f t="shared" si="1"/>
        <v>5.5584705014296659E-2</v>
      </c>
      <c r="R11" s="14"/>
      <c r="AB11" s="5"/>
      <c r="AC11" s="4"/>
      <c r="AI11" s="5"/>
      <c r="AJ11" s="4"/>
      <c r="AL11" s="5"/>
      <c r="AM11" s="4"/>
      <c r="AO11" s="5"/>
      <c r="AP11" s="4"/>
      <c r="AV11" s="5"/>
      <c r="AW11" s="4"/>
    </row>
    <row r="12" spans="1:49" x14ac:dyDescent="0.2">
      <c r="A12" s="4" t="s">
        <v>7</v>
      </c>
      <c r="B12" s="17" t="s">
        <v>19</v>
      </c>
      <c r="C12" s="4">
        <v>2.6395530426583986E-4</v>
      </c>
      <c r="D12" s="4" t="s">
        <v>9</v>
      </c>
      <c r="E12" s="14" t="s">
        <v>10</v>
      </c>
      <c r="F12" s="20"/>
      <c r="G12" s="20"/>
      <c r="H12" s="20"/>
      <c r="N12" s="4" t="s">
        <v>82</v>
      </c>
      <c r="O12" s="15" t="str">
        <f t="shared" si="0"/>
        <v>ch4 from electricity</v>
      </c>
      <c r="P12" s="15" t="s">
        <v>11</v>
      </c>
      <c r="Q12" s="15">
        <f t="shared" si="1"/>
        <v>10.414092574504448</v>
      </c>
      <c r="R12" s="14"/>
      <c r="AB12" s="5"/>
      <c r="AC12" s="4"/>
      <c r="AI12" s="5"/>
      <c r="AJ12" s="4"/>
      <c r="AL12" s="5"/>
      <c r="AM12" s="4"/>
      <c r="AO12" s="5"/>
      <c r="AP12" s="4"/>
      <c r="AV12" s="5"/>
      <c r="AW12" s="4"/>
    </row>
    <row r="13" spans="1:49" x14ac:dyDescent="0.2">
      <c r="A13" s="4" t="s">
        <v>7</v>
      </c>
      <c r="B13" s="17" t="s">
        <v>20</v>
      </c>
      <c r="C13" s="4">
        <v>2.085469914819236E-6</v>
      </c>
      <c r="D13" s="4" t="s">
        <v>9</v>
      </c>
      <c r="E13" s="14" t="s">
        <v>10</v>
      </c>
      <c r="F13" s="20"/>
      <c r="G13" s="20"/>
      <c r="H13" s="20"/>
      <c r="N13" s="4" t="s">
        <v>82</v>
      </c>
      <c r="O13" s="15" t="str">
        <f t="shared" si="0"/>
        <v>n2o from electricity</v>
      </c>
      <c r="P13" s="15" t="s">
        <v>11</v>
      </c>
      <c r="Q13" s="15">
        <f t="shared" si="1"/>
        <v>8.2280130019278155E-2</v>
      </c>
      <c r="R13" s="14"/>
      <c r="AB13" s="5"/>
      <c r="AC13" s="4"/>
      <c r="AI13" s="5"/>
      <c r="AJ13" s="4"/>
      <c r="AL13" s="5"/>
      <c r="AM13" s="4"/>
      <c r="AO13" s="5"/>
      <c r="AP13" s="4"/>
      <c r="AV13" s="5"/>
      <c r="AW13" s="4"/>
    </row>
    <row r="14" spans="1:49" x14ac:dyDescent="0.2">
      <c r="A14" s="4" t="s">
        <v>7</v>
      </c>
      <c r="B14" s="17" t="s">
        <v>21</v>
      </c>
      <c r="C14" s="4">
        <v>0.13308017250777757</v>
      </c>
      <c r="D14" s="4" t="s">
        <v>9</v>
      </c>
      <c r="E14" s="4" t="s">
        <v>22</v>
      </c>
      <c r="F14" s="20"/>
      <c r="G14" s="20"/>
      <c r="H14" s="20"/>
      <c r="N14" s="4" t="s">
        <v>82</v>
      </c>
      <c r="O14" s="15" t="str">
        <f t="shared" si="0"/>
        <v>co2 from electricity</v>
      </c>
      <c r="P14" s="15" t="s">
        <v>11</v>
      </c>
      <c r="Q14" s="15">
        <f t="shared" si="1"/>
        <v>5250.5451261218568</v>
      </c>
      <c r="R14" s="14"/>
      <c r="AB14" s="5"/>
      <c r="AC14" s="4"/>
      <c r="AI14" s="5"/>
      <c r="AJ14" s="4"/>
      <c r="AL14" s="5"/>
      <c r="AM14" s="4"/>
      <c r="AO14" s="5"/>
      <c r="AP14" s="4"/>
      <c r="AV14" s="5"/>
      <c r="AW14" s="4"/>
    </row>
    <row r="15" spans="1:49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4" t="s">
        <v>10</v>
      </c>
      <c r="R15" s="14"/>
      <c r="AB15" s="5"/>
      <c r="AC15" s="4"/>
      <c r="AI15" s="5"/>
      <c r="AJ15" s="4"/>
      <c r="AL15" s="5"/>
      <c r="AM15" s="4"/>
      <c r="AO15" s="5"/>
      <c r="AP15" s="4"/>
      <c r="AV15" s="5"/>
      <c r="AW15" s="4"/>
    </row>
    <row r="16" spans="1:49" x14ac:dyDescent="0.2">
      <c r="A16" s="4" t="s">
        <v>23</v>
      </c>
      <c r="B16" s="17" t="s">
        <v>12</v>
      </c>
      <c r="C16" s="4">
        <v>1.6946156527293992E-5</v>
      </c>
      <c r="D16" s="4" t="s">
        <v>24</v>
      </c>
      <c r="E16" s="14" t="s">
        <v>10</v>
      </c>
      <c r="F16" s="20"/>
      <c r="G16" s="20"/>
      <c r="H16" s="20"/>
      <c r="R16" s="14"/>
      <c r="AB16" s="5"/>
      <c r="AC16" s="4"/>
      <c r="AI16" s="5"/>
      <c r="AJ16" s="4"/>
      <c r="AL16" s="5"/>
      <c r="AM16" s="4"/>
      <c r="AO16" s="5"/>
      <c r="AP16" s="4"/>
      <c r="AV16" s="5"/>
      <c r="AW16" s="4"/>
    </row>
    <row r="17" spans="1:49" x14ac:dyDescent="0.2">
      <c r="A17" s="4" t="s">
        <v>23</v>
      </c>
      <c r="B17" s="17" t="s">
        <v>13</v>
      </c>
      <c r="C17" s="4">
        <v>2.5486303833811076E-5</v>
      </c>
      <c r="D17" s="4" t="s">
        <v>24</v>
      </c>
      <c r="E17" s="14" t="s">
        <v>10</v>
      </c>
      <c r="F17" s="20"/>
      <c r="G17" s="20"/>
      <c r="H17" s="20"/>
      <c r="R17" s="14"/>
      <c r="AB17" s="5"/>
      <c r="AC17" s="4"/>
      <c r="AI17" s="5"/>
      <c r="AJ17" s="4"/>
      <c r="AL17" s="5"/>
      <c r="AM17" s="4"/>
      <c r="AO17" s="5"/>
      <c r="AP17" s="4"/>
      <c r="AV17" s="5"/>
      <c r="AW17" s="4"/>
    </row>
    <row r="18" spans="1:49" x14ac:dyDescent="0.2">
      <c r="A18" s="4" t="s">
        <v>23</v>
      </c>
      <c r="B18" s="17" t="s">
        <v>14</v>
      </c>
      <c r="C18" s="4">
        <v>2.93416485124248E-6</v>
      </c>
      <c r="D18" s="4" t="s">
        <v>24</v>
      </c>
      <c r="E18" s="14" t="s">
        <v>10</v>
      </c>
      <c r="F18" s="20"/>
      <c r="G18" s="20"/>
      <c r="H18" s="20"/>
      <c r="R18" s="14"/>
      <c r="AB18" s="5"/>
      <c r="AC18" s="4"/>
      <c r="AI18" s="5"/>
      <c r="AJ18" s="4"/>
      <c r="AL18" s="5"/>
      <c r="AM18" s="4"/>
      <c r="AO18" s="5"/>
      <c r="AP18" s="4"/>
      <c r="AV18" s="5"/>
      <c r="AW18" s="4"/>
    </row>
    <row r="19" spans="1:49" x14ac:dyDescent="0.2">
      <c r="A19" s="4" t="s">
        <v>23</v>
      </c>
      <c r="B19" s="17" t="s">
        <v>15</v>
      </c>
      <c r="C19" s="4">
        <v>2.7648616863662144E-6</v>
      </c>
      <c r="D19" s="4" t="s">
        <v>24</v>
      </c>
      <c r="E19" s="14" t="s">
        <v>10</v>
      </c>
      <c r="F19" s="20"/>
      <c r="G19" s="20"/>
      <c r="H19" s="20"/>
      <c r="R19" s="14"/>
      <c r="AB19" s="5"/>
      <c r="AC19" s="4"/>
      <c r="AI19" s="5"/>
      <c r="AJ19" s="4"/>
      <c r="AL19" s="5"/>
      <c r="AM19" s="4"/>
      <c r="AO19" s="5"/>
      <c r="AP19" s="4"/>
      <c r="AV19" s="5"/>
      <c r="AW19" s="4"/>
    </row>
    <row r="20" spans="1:49" x14ac:dyDescent="0.2">
      <c r="A20" s="4" t="s">
        <v>23</v>
      </c>
      <c r="B20" s="17" t="s">
        <v>16</v>
      </c>
      <c r="C20" s="4">
        <v>1.5224234585689231E-5</v>
      </c>
      <c r="D20" s="4" t="s">
        <v>24</v>
      </c>
      <c r="E20" s="14" t="s">
        <v>10</v>
      </c>
      <c r="F20" s="20"/>
      <c r="G20" s="20"/>
      <c r="H20" s="20"/>
      <c r="R20" s="14"/>
      <c r="AB20" s="5"/>
      <c r="AC20" s="4"/>
      <c r="AI20" s="5"/>
      <c r="AJ20" s="4"/>
      <c r="AL20" s="5"/>
      <c r="AM20" s="4"/>
      <c r="AO20" s="5"/>
      <c r="AP20" s="4"/>
      <c r="AV20" s="5"/>
      <c r="AW20" s="4"/>
    </row>
    <row r="21" spans="1:49" x14ac:dyDescent="0.2">
      <c r="A21" s="4" t="s">
        <v>23</v>
      </c>
      <c r="B21" s="17" t="s">
        <v>17</v>
      </c>
      <c r="C21" s="4">
        <v>3.7494638348416479E-7</v>
      </c>
      <c r="D21" s="4" t="s">
        <v>24</v>
      </c>
      <c r="E21" s="14" t="s">
        <v>10</v>
      </c>
      <c r="F21" s="20"/>
      <c r="G21" s="20"/>
      <c r="H21" s="20"/>
      <c r="R21" s="14"/>
      <c r="AB21" s="5"/>
      <c r="AC21" s="4"/>
      <c r="AI21" s="5"/>
      <c r="AJ21" s="4"/>
      <c r="AL21" s="5"/>
      <c r="AM21" s="4"/>
      <c r="AO21" s="5"/>
      <c r="AP21" s="4"/>
      <c r="AV21" s="5"/>
      <c r="AW21" s="4"/>
    </row>
    <row r="22" spans="1:49" x14ac:dyDescent="0.2">
      <c r="A22" s="4" t="s">
        <v>23</v>
      </c>
      <c r="B22" s="17" t="s">
        <v>18</v>
      </c>
      <c r="C22" s="4">
        <v>7.497579556321201E-7</v>
      </c>
      <c r="D22" s="4" t="s">
        <v>24</v>
      </c>
      <c r="E22" s="14" t="s">
        <v>10</v>
      </c>
      <c r="F22" s="20"/>
      <c r="G22" s="20"/>
      <c r="H22" s="20"/>
      <c r="R22" s="14"/>
      <c r="AB22" s="5"/>
      <c r="AC22" s="4"/>
      <c r="AI22" s="5"/>
      <c r="AJ22" s="4"/>
      <c r="AL22" s="5"/>
      <c r="AM22" s="4"/>
      <c r="AO22" s="5"/>
      <c r="AP22" s="4"/>
      <c r="AV22" s="5"/>
      <c r="AW22" s="4"/>
    </row>
    <row r="23" spans="1:49" x14ac:dyDescent="0.2">
      <c r="A23" s="4" t="s">
        <v>23</v>
      </c>
      <c r="B23" s="17" t="s">
        <v>19</v>
      </c>
      <c r="C23" s="4">
        <v>2.0355243007445781E-4</v>
      </c>
      <c r="D23" s="4" t="s">
        <v>24</v>
      </c>
      <c r="E23" s="14" t="s">
        <v>10</v>
      </c>
      <c r="F23" s="20"/>
      <c r="G23" s="20"/>
      <c r="H23" s="20"/>
      <c r="R23" s="14"/>
      <c r="AB23" s="5"/>
      <c r="AC23" s="4"/>
      <c r="AI23" s="5"/>
      <c r="AJ23" s="4"/>
      <c r="AL23" s="5"/>
      <c r="AM23" s="4"/>
      <c r="AO23" s="5"/>
      <c r="AP23" s="4"/>
      <c r="AV23" s="5"/>
      <c r="AW23" s="4"/>
    </row>
    <row r="24" spans="1:49" x14ac:dyDescent="0.2">
      <c r="A24" s="4" t="s">
        <v>23</v>
      </c>
      <c r="B24" s="17" t="s">
        <v>20</v>
      </c>
      <c r="C24" s="4">
        <v>5.8436914656886474E-7</v>
      </c>
      <c r="D24" s="4" t="s">
        <v>24</v>
      </c>
      <c r="E24" s="14" t="s">
        <v>10</v>
      </c>
      <c r="F24" s="20"/>
      <c r="G24" s="20"/>
      <c r="H24" s="20"/>
      <c r="R24" s="14"/>
      <c r="AB24" s="5"/>
      <c r="AC24" s="4"/>
      <c r="AI24" s="5"/>
      <c r="AJ24" s="4"/>
      <c r="AL24" s="5"/>
      <c r="AM24" s="4"/>
      <c r="AO24" s="5"/>
      <c r="AP24" s="4"/>
      <c r="AV24" s="5"/>
      <c r="AW24" s="4"/>
    </row>
    <row r="25" spans="1:49" x14ac:dyDescent="0.2">
      <c r="A25" s="4" t="s">
        <v>23</v>
      </c>
      <c r="B25" s="17" t="s">
        <v>21</v>
      </c>
      <c r="C25" s="4">
        <v>7.8399733293996687E-2</v>
      </c>
      <c r="D25" s="4" t="s">
        <v>24</v>
      </c>
      <c r="E25" s="14" t="s">
        <v>25</v>
      </c>
      <c r="F25" s="20"/>
      <c r="G25" s="20"/>
      <c r="H25" s="20"/>
      <c r="R25" s="14"/>
      <c r="AB25" s="5"/>
      <c r="AC25" s="4"/>
      <c r="AI25" s="5"/>
      <c r="AJ25" s="4"/>
      <c r="AL25" s="5"/>
      <c r="AM25" s="4"/>
      <c r="AO25" s="5"/>
      <c r="AP25" s="4"/>
      <c r="AV25" s="5"/>
      <c r="AW25" s="4"/>
    </row>
    <row r="26" spans="1:49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4" t="s">
        <v>10</v>
      </c>
      <c r="M26" s="18"/>
      <c r="S26" s="19"/>
      <c r="T26" s="4"/>
      <c r="U26" s="5"/>
    </row>
    <row r="27" spans="1:49" x14ac:dyDescent="0.2">
      <c r="A27" s="4" t="s">
        <v>26</v>
      </c>
      <c r="B27" s="17" t="s">
        <v>12</v>
      </c>
      <c r="C27" s="4">
        <v>4.6476039810074237E-5</v>
      </c>
      <c r="D27" s="4" t="s">
        <v>27</v>
      </c>
      <c r="E27" s="14" t="s">
        <v>10</v>
      </c>
      <c r="F27" s="20"/>
      <c r="G27" s="20"/>
      <c r="H27" s="20"/>
      <c r="S27" s="19"/>
      <c r="T27" s="4"/>
      <c r="U27" s="5"/>
    </row>
    <row r="28" spans="1:49" x14ac:dyDescent="0.2">
      <c r="A28" s="4" t="s">
        <v>26</v>
      </c>
      <c r="B28" s="17" t="s">
        <v>13</v>
      </c>
      <c r="C28" s="4">
        <v>7.0306145163397999E-5</v>
      </c>
      <c r="D28" s="4" t="s">
        <v>27</v>
      </c>
      <c r="E28" s="14" t="s">
        <v>10</v>
      </c>
      <c r="F28" s="20"/>
      <c r="G28" s="20"/>
      <c r="H28" s="20"/>
      <c r="S28" s="19"/>
      <c r="T28" s="4"/>
      <c r="U28" s="5"/>
    </row>
    <row r="29" spans="1:49" x14ac:dyDescent="0.2">
      <c r="A29" s="4" t="s">
        <v>26</v>
      </c>
      <c r="B29" s="17" t="s">
        <v>14</v>
      </c>
      <c r="C29" s="4">
        <v>4.9155539731015921E-6</v>
      </c>
      <c r="D29" s="4" t="s">
        <v>27</v>
      </c>
      <c r="E29" s="14" t="s">
        <v>10</v>
      </c>
      <c r="F29" s="20"/>
      <c r="G29" s="20"/>
      <c r="H29" s="20"/>
      <c r="S29" s="19"/>
      <c r="T29" s="4"/>
      <c r="U29" s="5"/>
    </row>
    <row r="30" spans="1:49" x14ac:dyDescent="0.2">
      <c r="A30" s="4" t="s">
        <v>26</v>
      </c>
      <c r="B30" s="17" t="s">
        <v>15</v>
      </c>
      <c r="C30" s="4">
        <v>4.8584823588904043E-6</v>
      </c>
      <c r="D30" s="4" t="s">
        <v>27</v>
      </c>
      <c r="E30" s="14" t="s">
        <v>10</v>
      </c>
      <c r="F30" s="20"/>
      <c r="G30" s="20"/>
      <c r="H30" s="20"/>
      <c r="S30" s="19"/>
      <c r="T30" s="4"/>
      <c r="U30" s="5"/>
    </row>
    <row r="31" spans="1:49" x14ac:dyDescent="0.2">
      <c r="A31" s="4" t="s">
        <v>26</v>
      </c>
      <c r="B31" s="17" t="s">
        <v>16</v>
      </c>
      <c r="C31" s="4">
        <v>1.4276061357245116E-5</v>
      </c>
      <c r="D31" s="4" t="s">
        <v>27</v>
      </c>
      <c r="E31" s="14" t="s">
        <v>10</v>
      </c>
      <c r="F31" s="20"/>
      <c r="G31" s="20"/>
      <c r="H31" s="20"/>
      <c r="S31" s="19"/>
      <c r="T31" s="4"/>
      <c r="U31" s="5"/>
    </row>
    <row r="32" spans="1:49" x14ac:dyDescent="0.2">
      <c r="A32" s="4" t="s">
        <v>26</v>
      </c>
      <c r="B32" s="17" t="s">
        <v>17</v>
      </c>
      <c r="C32" s="4">
        <v>8.76689003693608E-7</v>
      </c>
      <c r="D32" s="4" t="s">
        <v>27</v>
      </c>
      <c r="E32" s="14" t="s">
        <v>10</v>
      </c>
      <c r="F32" s="20"/>
      <c r="G32" s="20"/>
      <c r="H32" s="20"/>
      <c r="S32" s="19"/>
      <c r="T32" s="4"/>
      <c r="U32" s="5"/>
    </row>
    <row r="33" spans="1:49" x14ac:dyDescent="0.2">
      <c r="A33" s="4" t="s">
        <v>26</v>
      </c>
      <c r="B33" s="17" t="s">
        <v>18</v>
      </c>
      <c r="C33" s="4">
        <v>2.0450016369521954E-6</v>
      </c>
      <c r="D33" s="4" t="s">
        <v>27</v>
      </c>
      <c r="E33" s="14" t="s">
        <v>10</v>
      </c>
      <c r="F33" s="20"/>
      <c r="G33" s="20"/>
      <c r="H33" s="20"/>
      <c r="S33" s="19"/>
      <c r="T33" s="4"/>
      <c r="U33" s="5"/>
    </row>
    <row r="34" spans="1:49" x14ac:dyDescent="0.2">
      <c r="A34" s="4" t="s">
        <v>26</v>
      </c>
      <c r="B34" s="17" t="s">
        <v>19</v>
      </c>
      <c r="C34" s="4">
        <v>2.0912163724249474E-4</v>
      </c>
      <c r="D34" s="4" t="s">
        <v>27</v>
      </c>
      <c r="E34" s="14" t="s">
        <v>10</v>
      </c>
      <c r="F34" s="20"/>
      <c r="G34" s="20"/>
      <c r="H34" s="20"/>
      <c r="S34" s="19"/>
      <c r="T34" s="4"/>
      <c r="U34" s="5"/>
    </row>
    <row r="35" spans="1:49" x14ac:dyDescent="0.2">
      <c r="A35" s="4" t="s">
        <v>26</v>
      </c>
      <c r="B35" s="17" t="s">
        <v>20</v>
      </c>
      <c r="C35" s="4">
        <v>1.2279126302754932E-6</v>
      </c>
      <c r="D35" s="4" t="s">
        <v>27</v>
      </c>
      <c r="E35" s="14" t="s">
        <v>10</v>
      </c>
      <c r="F35" s="20"/>
      <c r="G35" s="20"/>
      <c r="H35" s="20"/>
      <c r="S35" s="19"/>
      <c r="T35" s="4"/>
      <c r="U35" s="5"/>
    </row>
    <row r="36" spans="1:49" x14ac:dyDescent="0.2">
      <c r="A36" s="4" t="s">
        <v>26</v>
      </c>
      <c r="B36" s="17" t="s">
        <v>21</v>
      </c>
      <c r="C36" s="4">
        <v>7.9903990852171314E-2</v>
      </c>
      <c r="D36" s="4" t="s">
        <v>27</v>
      </c>
      <c r="E36" s="14" t="s">
        <v>28</v>
      </c>
      <c r="F36" s="20"/>
      <c r="G36" s="20"/>
      <c r="H36" s="20"/>
      <c r="S36" s="19"/>
      <c r="T36" s="4"/>
      <c r="U36" s="5"/>
    </row>
    <row r="37" spans="1:49" x14ac:dyDescent="0.2">
      <c r="B37" s="20"/>
      <c r="C37" s="20"/>
      <c r="D37" s="20"/>
      <c r="E37" s="20"/>
      <c r="F37" s="20"/>
      <c r="G37" s="20"/>
      <c r="H37" s="20"/>
    </row>
    <row r="38" spans="1:49" ht="16" x14ac:dyDescent="0.2">
      <c r="A38" s="6" t="s">
        <v>79</v>
      </c>
      <c r="I38" s="21"/>
    </row>
    <row r="39" spans="1:49" ht="16" x14ac:dyDescent="0.2">
      <c r="A39" s="22" t="s">
        <v>29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</row>
    <row r="40" spans="1:49" s="20" customFormat="1" x14ac:dyDescent="0.2">
      <c r="A40" s="65" t="s">
        <v>71</v>
      </c>
      <c r="B40"/>
      <c r="C40"/>
      <c r="D40"/>
      <c r="E40"/>
      <c r="F40"/>
      <c r="G40"/>
      <c r="H40"/>
      <c r="I40"/>
      <c r="J40"/>
      <c r="K40"/>
      <c r="L40"/>
      <c r="T40" s="23"/>
      <c r="AC40" s="23"/>
      <c r="AJ40" s="23"/>
      <c r="AM40" s="23"/>
      <c r="AP40" s="23"/>
      <c r="AW40" s="23"/>
    </row>
    <row r="41" spans="1:49" s="20" customFormat="1" ht="12.75" customHeight="1" x14ac:dyDescent="0.15">
      <c r="A41" s="24"/>
      <c r="B41" s="187" t="s">
        <v>101</v>
      </c>
      <c r="C41" s="188"/>
      <c r="D41" s="188"/>
      <c r="E41" s="188"/>
      <c r="F41" s="188"/>
      <c r="G41" s="188"/>
      <c r="H41" s="188"/>
      <c r="I41" s="146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1:49" s="20" customFormat="1" ht="156" customHeight="1" x14ac:dyDescent="0.2">
      <c r="A42" s="17"/>
      <c r="B42" s="160" t="s">
        <v>102</v>
      </c>
      <c r="C42" s="161" t="s">
        <v>103</v>
      </c>
      <c r="D42" s="161" t="s">
        <v>83</v>
      </c>
      <c r="E42" s="161" t="s">
        <v>104</v>
      </c>
      <c r="F42" s="161" t="s">
        <v>84</v>
      </c>
      <c r="G42" s="162" t="s">
        <v>105</v>
      </c>
      <c r="H42" s="147" t="s">
        <v>106</v>
      </c>
      <c r="I42" s="143"/>
      <c r="J42" s="93"/>
      <c r="Q42" s="93"/>
      <c r="R42" s="93"/>
      <c r="S42" s="25"/>
    </row>
    <row r="43" spans="1:49" s="20" customFormat="1" x14ac:dyDescent="0.2">
      <c r="A43" s="26" t="s">
        <v>30</v>
      </c>
      <c r="B43" s="71">
        <v>0.68707083837757843</v>
      </c>
      <c r="C43" s="72"/>
      <c r="D43" s="163">
        <v>0.8</v>
      </c>
      <c r="E43" s="72"/>
      <c r="F43" s="72"/>
      <c r="G43" s="72"/>
      <c r="H43" s="148"/>
      <c r="I43" s="144"/>
      <c r="J43" s="30"/>
      <c r="Q43" s="30"/>
      <c r="R43" s="30"/>
      <c r="S43" s="30"/>
    </row>
    <row r="44" spans="1:49" s="23" customFormat="1" x14ac:dyDescent="0.2">
      <c r="A44" s="28" t="s">
        <v>31</v>
      </c>
      <c r="B44" s="29">
        <v>0.1</v>
      </c>
      <c r="C44" s="30"/>
      <c r="D44" s="31">
        <v>0.1</v>
      </c>
      <c r="E44" s="30"/>
      <c r="F44" s="30"/>
      <c r="G44" s="30">
        <v>0.67</v>
      </c>
      <c r="H44" s="32">
        <v>0.7</v>
      </c>
      <c r="I44" s="31"/>
      <c r="J44" s="30"/>
      <c r="Q44" s="30"/>
      <c r="R44" s="30"/>
      <c r="S44" s="30"/>
    </row>
    <row r="45" spans="1:49" s="20" customFormat="1" x14ac:dyDescent="0.2">
      <c r="A45" s="33" t="s">
        <v>32</v>
      </c>
      <c r="B45" s="74">
        <v>1</v>
      </c>
      <c r="C45" s="34"/>
      <c r="D45" s="34"/>
      <c r="E45" s="164"/>
      <c r="F45" s="34"/>
      <c r="G45" s="164">
        <v>1.0000358118451151</v>
      </c>
      <c r="H45" s="149">
        <v>1</v>
      </c>
      <c r="I45" s="121"/>
      <c r="J45" s="94"/>
      <c r="Q45" s="94"/>
      <c r="R45" s="94"/>
      <c r="S45" s="70"/>
    </row>
    <row r="46" spans="1:49" s="20" customFormat="1" ht="57" x14ac:dyDescent="0.2">
      <c r="A46" s="154" t="s">
        <v>85</v>
      </c>
      <c r="B46" s="109">
        <v>1</v>
      </c>
      <c r="C46" s="110"/>
      <c r="D46" s="110"/>
      <c r="E46" s="165"/>
      <c r="F46" s="110"/>
      <c r="G46" s="165"/>
      <c r="H46" s="166"/>
      <c r="I46" s="121"/>
      <c r="J46" s="94"/>
      <c r="Q46" s="94"/>
      <c r="R46" s="94"/>
      <c r="S46" s="70"/>
    </row>
    <row r="47" spans="1:49" s="20" customFormat="1" ht="71" x14ac:dyDescent="0.2">
      <c r="A47" s="146" t="s">
        <v>86</v>
      </c>
      <c r="B47" s="74">
        <v>0</v>
      </c>
      <c r="C47" s="34"/>
      <c r="D47" s="34"/>
      <c r="E47" s="164">
        <v>0</v>
      </c>
      <c r="F47" s="34"/>
      <c r="G47" s="164"/>
      <c r="H47" s="149"/>
      <c r="I47" s="121"/>
      <c r="J47" s="94"/>
      <c r="Q47" s="94"/>
      <c r="R47" s="94"/>
      <c r="S47" s="70"/>
    </row>
    <row r="48" spans="1:49" s="20" customFormat="1" x14ac:dyDescent="0.2">
      <c r="A48" s="45" t="s">
        <v>72</v>
      </c>
      <c r="B48" s="17"/>
      <c r="E48" s="23"/>
      <c r="F48" s="23"/>
      <c r="G48" s="23"/>
      <c r="H48" s="123"/>
      <c r="I48" s="23"/>
      <c r="J48" s="23"/>
      <c r="Q48" s="23"/>
      <c r="R48" s="23"/>
      <c r="S48" s="23"/>
    </row>
    <row r="49" spans="1:19" s="20" customFormat="1" x14ac:dyDescent="0.2">
      <c r="A49" s="155" t="s">
        <v>33</v>
      </c>
      <c r="B49" s="68">
        <v>0</v>
      </c>
      <c r="C49" s="38"/>
      <c r="D49" s="38">
        <v>0</v>
      </c>
      <c r="E49" s="38"/>
      <c r="F49" s="38"/>
      <c r="G49" s="39"/>
      <c r="H49" s="40"/>
      <c r="I49" s="41"/>
      <c r="J49" s="39"/>
      <c r="Q49" s="39"/>
      <c r="R49" s="39"/>
      <c r="S49" s="39"/>
    </row>
    <row r="50" spans="1:19" s="20" customFormat="1" x14ac:dyDescent="0.2">
      <c r="A50" s="155" t="s">
        <v>34</v>
      </c>
      <c r="B50" s="68">
        <v>0</v>
      </c>
      <c r="C50" s="38"/>
      <c r="D50" s="38">
        <v>0</v>
      </c>
      <c r="E50" s="38"/>
      <c r="F50" s="38"/>
      <c r="G50" s="39"/>
      <c r="H50" s="40"/>
      <c r="I50" s="41"/>
      <c r="J50" s="39"/>
      <c r="Q50" s="39"/>
      <c r="R50" s="39"/>
      <c r="S50" s="39"/>
    </row>
    <row r="51" spans="1:19" s="20" customFormat="1" x14ac:dyDescent="0.2">
      <c r="A51" s="155" t="s">
        <v>35</v>
      </c>
      <c r="B51" s="68">
        <v>0</v>
      </c>
      <c r="C51" s="38"/>
      <c r="D51" s="38">
        <v>0</v>
      </c>
      <c r="E51" s="38"/>
      <c r="F51" s="38"/>
      <c r="G51" s="39"/>
      <c r="H51" s="40"/>
      <c r="I51" s="41"/>
      <c r="J51" s="39"/>
      <c r="Q51" s="39"/>
      <c r="R51" s="39"/>
      <c r="S51" s="39"/>
    </row>
    <row r="52" spans="1:19" s="20" customFormat="1" x14ac:dyDescent="0.2">
      <c r="A52" s="155" t="s">
        <v>73</v>
      </c>
      <c r="B52" s="68">
        <v>0</v>
      </c>
      <c r="C52" s="38"/>
      <c r="D52" s="38">
        <v>1250000</v>
      </c>
      <c r="E52" s="38"/>
      <c r="F52" s="38"/>
      <c r="G52" s="39"/>
      <c r="H52" s="40"/>
      <c r="I52" s="41"/>
      <c r="J52" s="39"/>
      <c r="Q52" s="39"/>
      <c r="R52" s="39"/>
      <c r="S52" s="39"/>
    </row>
    <row r="53" spans="1:19" s="20" customFormat="1" x14ac:dyDescent="0.2">
      <c r="A53" s="155" t="s">
        <v>36</v>
      </c>
      <c r="B53" s="68"/>
      <c r="C53" s="38"/>
      <c r="D53" s="38"/>
      <c r="E53" s="38"/>
      <c r="F53" s="38"/>
      <c r="G53" s="39"/>
      <c r="H53" s="40"/>
      <c r="I53" s="41"/>
      <c r="J53" s="39"/>
      <c r="Q53" s="39"/>
      <c r="R53" s="39"/>
      <c r="S53" s="39"/>
    </row>
    <row r="54" spans="1:19" s="20" customFormat="1" x14ac:dyDescent="0.2">
      <c r="A54" s="155" t="s">
        <v>74</v>
      </c>
      <c r="B54" s="75">
        <v>416000</v>
      </c>
      <c r="C54" s="38"/>
      <c r="D54" s="38"/>
      <c r="E54" s="38"/>
      <c r="F54" s="38"/>
      <c r="G54" s="39"/>
      <c r="H54" s="40"/>
      <c r="I54" s="41"/>
      <c r="J54" s="39"/>
      <c r="Q54" s="39"/>
      <c r="R54" s="39"/>
      <c r="S54" s="39"/>
    </row>
    <row r="55" spans="1:19" s="20" customFormat="1" x14ac:dyDescent="0.2">
      <c r="A55" s="155" t="s">
        <v>39</v>
      </c>
      <c r="B55" s="68"/>
      <c r="C55" s="38"/>
      <c r="D55" s="38"/>
      <c r="E55" s="38"/>
      <c r="F55" s="38"/>
      <c r="G55" s="39"/>
      <c r="H55" s="40"/>
      <c r="I55" s="41"/>
      <c r="J55" s="39"/>
      <c r="Q55" s="39"/>
      <c r="R55" s="39"/>
      <c r="S55" s="39"/>
    </row>
    <row r="56" spans="1:19" s="20" customFormat="1" x14ac:dyDescent="0.2">
      <c r="A56" s="155" t="s">
        <v>75</v>
      </c>
      <c r="B56" s="68"/>
      <c r="C56" s="38"/>
      <c r="D56" s="38"/>
      <c r="E56" s="38"/>
      <c r="F56" s="38"/>
      <c r="G56" s="39"/>
      <c r="H56" s="40"/>
      <c r="I56" s="41"/>
      <c r="J56" s="39"/>
      <c r="Q56" s="39"/>
      <c r="R56" s="39"/>
      <c r="S56" s="39"/>
    </row>
    <row r="57" spans="1:19" s="20" customFormat="1" x14ac:dyDescent="0.2">
      <c r="A57" s="155" t="s">
        <v>38</v>
      </c>
      <c r="B57" s="68"/>
      <c r="C57" s="38"/>
      <c r="D57" s="38"/>
      <c r="E57" s="38"/>
      <c r="F57" s="38"/>
      <c r="G57" s="39"/>
      <c r="H57" s="40"/>
      <c r="I57" s="41"/>
      <c r="J57" s="39"/>
      <c r="Q57" s="39"/>
      <c r="R57" s="39"/>
      <c r="S57" s="39"/>
    </row>
    <row r="58" spans="1:19" s="20" customFormat="1" x14ac:dyDescent="0.2">
      <c r="A58" s="155" t="s">
        <v>37</v>
      </c>
      <c r="B58" s="75">
        <v>39454.000000000007</v>
      </c>
      <c r="C58" s="38"/>
      <c r="D58" s="38">
        <v>0</v>
      </c>
      <c r="E58" s="38"/>
      <c r="F58" s="38"/>
      <c r="G58" s="39"/>
      <c r="H58" s="40"/>
      <c r="I58" s="41"/>
      <c r="J58" s="39"/>
      <c r="Q58" s="39"/>
      <c r="R58" s="39"/>
      <c r="S58" s="39"/>
    </row>
    <row r="59" spans="1:19" s="20" customFormat="1" x14ac:dyDescent="0.2">
      <c r="A59" s="156" t="s">
        <v>76</v>
      </c>
      <c r="B59" s="69">
        <v>0</v>
      </c>
      <c r="C59" s="44"/>
      <c r="D59" s="44">
        <v>0</v>
      </c>
      <c r="E59" s="43"/>
      <c r="F59" s="43"/>
      <c r="G59" s="167">
        <v>35.811845115141239</v>
      </c>
      <c r="H59" s="150">
        <v>0</v>
      </c>
      <c r="I59" s="41"/>
      <c r="J59" s="41"/>
      <c r="Q59" s="41"/>
      <c r="R59" s="41"/>
      <c r="S59" s="41"/>
    </row>
    <row r="60" spans="1:19" s="20" customFormat="1" x14ac:dyDescent="0.2">
      <c r="A60" s="45" t="s">
        <v>40</v>
      </c>
      <c r="B60" s="51"/>
      <c r="C60" s="18"/>
      <c r="D60" s="18"/>
      <c r="E60" s="39"/>
      <c r="F60" s="41"/>
      <c r="G60" s="18"/>
      <c r="H60" s="151"/>
      <c r="I60" s="18"/>
      <c r="J60" s="142" t="s">
        <v>95</v>
      </c>
      <c r="K60" s="137" t="s">
        <v>107</v>
      </c>
      <c r="Q60" s="39"/>
      <c r="R60" s="39"/>
      <c r="S60" s="41"/>
    </row>
    <row r="61" spans="1:19" s="20" customFormat="1" ht="16" x14ac:dyDescent="0.2">
      <c r="A61" s="17" t="s">
        <v>41</v>
      </c>
      <c r="B61" s="48">
        <v>3.5042655932676032</v>
      </c>
      <c r="C61" s="49">
        <v>0.57899999999999996</v>
      </c>
      <c r="D61" s="104">
        <v>11.921136289292997</v>
      </c>
      <c r="E61" s="158"/>
      <c r="F61" s="132">
        <v>5.1332731075662108E-2</v>
      </c>
      <c r="G61" s="70">
        <v>0.30173560850882458</v>
      </c>
      <c r="H61" s="152"/>
      <c r="I61" s="50"/>
      <c r="J61" s="15">
        <v>2.9107141570767099</v>
      </c>
      <c r="K61" s="138">
        <v>1</v>
      </c>
      <c r="L61" s="168" t="s">
        <v>108</v>
      </c>
      <c r="Q61" s="50"/>
      <c r="R61" s="50"/>
      <c r="S61" s="70"/>
    </row>
    <row r="62" spans="1:19" s="20" customFormat="1" ht="16" x14ac:dyDescent="0.2">
      <c r="A62" s="17" t="s">
        <v>42</v>
      </c>
      <c r="B62" s="48">
        <v>8.1086373403276308</v>
      </c>
      <c r="C62" s="49">
        <v>1.038</v>
      </c>
      <c r="D62" s="104">
        <v>46.476039810074234</v>
      </c>
      <c r="E62" s="158"/>
      <c r="F62" s="132">
        <v>0.16265671521707528</v>
      </c>
      <c r="G62" s="70">
        <v>1.0512311569573918</v>
      </c>
      <c r="H62" s="152"/>
      <c r="I62" s="50"/>
      <c r="J62" s="15">
        <v>6.2278660487927029</v>
      </c>
      <c r="L62" s="168" t="s">
        <v>109</v>
      </c>
      <c r="Q62" s="50"/>
      <c r="R62" s="50"/>
      <c r="S62" s="70"/>
    </row>
    <row r="63" spans="1:19" s="20" customFormat="1" ht="16" x14ac:dyDescent="0.2">
      <c r="A63" s="17" t="s">
        <v>43</v>
      </c>
      <c r="B63" s="48">
        <v>11.939658200151477</v>
      </c>
      <c r="C63" s="49">
        <v>0.68200000000000005</v>
      </c>
      <c r="D63" s="104">
        <v>70.306145163398</v>
      </c>
      <c r="E63" s="158"/>
      <c r="F63" s="132">
        <v>0.31862220343893871</v>
      </c>
      <c r="G63" s="70">
        <v>4.5111544228479508</v>
      </c>
      <c r="H63" s="152"/>
      <c r="I63" s="50"/>
      <c r="J63" s="15">
        <v>8.2554851103788565</v>
      </c>
      <c r="L63" s="168" t="s">
        <v>110</v>
      </c>
      <c r="Q63" s="50"/>
      <c r="R63" s="50"/>
      <c r="S63" s="70"/>
    </row>
    <row r="64" spans="1:19" s="20" customFormat="1" ht="16" x14ac:dyDescent="0.2">
      <c r="A64" s="17" t="s">
        <v>44</v>
      </c>
      <c r="B64" s="48">
        <v>0.83872324567837897</v>
      </c>
      <c r="C64" s="49">
        <v>0</v>
      </c>
      <c r="D64" s="104">
        <v>4.9155539731015923</v>
      </c>
      <c r="E64" s="158"/>
      <c r="F64" s="132">
        <v>5.722985755611075E-2</v>
      </c>
      <c r="G64" s="70">
        <v>0.21813333208420271</v>
      </c>
      <c r="H64" s="152"/>
      <c r="I64" s="50"/>
      <c r="J64" s="15">
        <v>0.17698436224821001</v>
      </c>
      <c r="L64" s="169" t="s">
        <v>111</v>
      </c>
      <c r="Q64" s="50"/>
      <c r="R64" s="50"/>
      <c r="S64" s="70"/>
    </row>
    <row r="65" spans="1:49" s="20" customFormat="1" ht="16" x14ac:dyDescent="0.2">
      <c r="A65" s="17" t="s">
        <v>45</v>
      </c>
      <c r="B65" s="48">
        <v>0.44471002548101929</v>
      </c>
      <c r="C65" s="49">
        <v>0</v>
      </c>
      <c r="D65" s="104">
        <v>4.858482358890404</v>
      </c>
      <c r="E65" s="158"/>
      <c r="F65" s="132">
        <v>2.4796628185051746E-2</v>
      </c>
      <c r="G65" s="70">
        <v>0.15509881284658791</v>
      </c>
      <c r="H65" s="152"/>
      <c r="I65" s="50"/>
      <c r="J65" s="15">
        <v>0.15799092903872647</v>
      </c>
      <c r="L65" s="169" t="s">
        <v>112</v>
      </c>
      <c r="Q65" s="50"/>
      <c r="R65" s="50"/>
      <c r="S65" s="70"/>
    </row>
    <row r="66" spans="1:49" s="20" customFormat="1" ht="16" x14ac:dyDescent="0.2">
      <c r="A66" s="17" t="s">
        <v>46</v>
      </c>
      <c r="B66" s="48">
        <v>13.700313327326469</v>
      </c>
      <c r="C66" s="49">
        <v>9.5000000000000001E-2</v>
      </c>
      <c r="D66" s="104">
        <v>14.276061357245116</v>
      </c>
      <c r="E66" s="158"/>
      <c r="F66" s="132">
        <v>0.78362879664115259</v>
      </c>
      <c r="G66" s="70">
        <v>1.2924213446303827</v>
      </c>
      <c r="H66" s="152"/>
      <c r="I66" s="50"/>
      <c r="J66" s="15">
        <v>4.6393499236586218</v>
      </c>
      <c r="L66" s="168" t="s">
        <v>113</v>
      </c>
      <c r="Q66" s="50"/>
      <c r="R66" s="50"/>
      <c r="S66" s="70"/>
    </row>
    <row r="67" spans="1:49" s="20" customFormat="1" ht="16" x14ac:dyDescent="0.2">
      <c r="A67" s="17" t="s">
        <v>47</v>
      </c>
      <c r="B67" s="48">
        <v>7.4589322754925053E-2</v>
      </c>
      <c r="C67" s="49">
        <v>0</v>
      </c>
      <c r="D67" s="104">
        <v>0.87668900369360803</v>
      </c>
      <c r="E67" s="158"/>
      <c r="F67" s="132">
        <v>2.0365006252731099E-3</v>
      </c>
      <c r="G67" s="70">
        <v>1.5448330557294046E-2</v>
      </c>
      <c r="H67" s="152"/>
      <c r="I67" s="50"/>
      <c r="J67" s="15">
        <v>5.1041620429232736E-2</v>
      </c>
      <c r="L67" s="168" t="s">
        <v>114</v>
      </c>
      <c r="Q67" s="50"/>
      <c r="R67" s="50"/>
      <c r="S67" s="70"/>
    </row>
    <row r="68" spans="1:49" s="20" customFormat="1" ht="16" x14ac:dyDescent="0.2">
      <c r="A68" s="17" t="s">
        <v>48</v>
      </c>
      <c r="B68" s="48">
        <v>0.11174691379198734</v>
      </c>
      <c r="C68" s="49">
        <v>0</v>
      </c>
      <c r="D68" s="104">
        <v>2.0450016369521955</v>
      </c>
      <c r="E68" s="158"/>
      <c r="F68" s="132">
        <v>4.807190313159712E-3</v>
      </c>
      <c r="G68" s="70">
        <v>8.7018003926657372E-2</v>
      </c>
      <c r="H68" s="152"/>
      <c r="I68" s="50"/>
      <c r="J68" s="15">
        <v>5.6162208777690674E-2</v>
      </c>
      <c r="L68" s="168" t="s">
        <v>115</v>
      </c>
      <c r="Q68" s="50"/>
      <c r="R68" s="50"/>
      <c r="S68" s="70"/>
    </row>
    <row r="69" spans="1:49" s="20" customFormat="1" ht="16" x14ac:dyDescent="0.2">
      <c r="A69" s="17" t="s">
        <v>49</v>
      </c>
      <c r="B69" s="48">
        <v>79.568813448806708</v>
      </c>
      <c r="C69" s="49"/>
      <c r="D69" s="104">
        <v>209.12163724249473</v>
      </c>
      <c r="E69" s="158"/>
      <c r="F69" s="132">
        <v>0.90065288520699971</v>
      </c>
      <c r="G69" s="70">
        <v>2.1089871516907426</v>
      </c>
      <c r="H69" s="152"/>
      <c r="I69" s="50"/>
      <c r="J69" s="15">
        <v>69.154720874302257</v>
      </c>
      <c r="L69" s="170" t="s">
        <v>116</v>
      </c>
      <c r="Q69" s="50"/>
      <c r="R69" s="50"/>
      <c r="S69" s="70"/>
    </row>
    <row r="70" spans="1:49" s="20" customFormat="1" ht="16" x14ac:dyDescent="0.2">
      <c r="A70" s="17" t="s">
        <v>50</v>
      </c>
      <c r="B70" s="48">
        <v>0.17892945337496233</v>
      </c>
      <c r="C70" s="49"/>
      <c r="D70" s="104">
        <v>1.2279126302754932</v>
      </c>
      <c r="E70" s="158"/>
      <c r="F70" s="132">
        <v>7.1159187386613228E-3</v>
      </c>
      <c r="G70" s="70">
        <v>2.0216133621204301E-2</v>
      </c>
      <c r="H70" s="152"/>
      <c r="I70" s="50"/>
      <c r="J70" s="15">
        <v>9.6649323355684144E-2</v>
      </c>
      <c r="L70" s="169" t="s">
        <v>117</v>
      </c>
      <c r="Q70" s="50"/>
      <c r="R70" s="50"/>
      <c r="S70" s="70"/>
    </row>
    <row r="71" spans="1:49" s="18" customFormat="1" ht="16" x14ac:dyDescent="0.2">
      <c r="A71" s="51" t="s">
        <v>51</v>
      </c>
      <c r="B71" s="52">
        <v>7145.9422883642055</v>
      </c>
      <c r="C71" s="53">
        <v>14206.860592802192</v>
      </c>
      <c r="D71" s="38">
        <v>79903.990852171308</v>
      </c>
      <c r="E71" s="134"/>
      <c r="F71" s="134">
        <v>454.08839828526544</v>
      </c>
      <c r="G71" s="41">
        <v>1231.1990885971331</v>
      </c>
      <c r="H71" s="40"/>
      <c r="I71" s="39"/>
      <c r="J71" s="15">
        <v>1895.3971622423476</v>
      </c>
      <c r="K71" s="20"/>
      <c r="L71" s="169" t="s">
        <v>118</v>
      </c>
      <c r="Q71" s="39"/>
      <c r="R71" s="39"/>
      <c r="S71" s="39"/>
    </row>
    <row r="72" spans="1:49" x14ac:dyDescent="0.2">
      <c r="A72" s="157" t="s">
        <v>77</v>
      </c>
      <c r="B72" s="100"/>
      <c r="C72" s="81"/>
      <c r="D72" s="60"/>
      <c r="E72" s="88"/>
      <c r="F72" s="60"/>
      <c r="G72" s="97"/>
      <c r="H72" s="152"/>
      <c r="I72" s="60"/>
      <c r="J72" s="81"/>
      <c r="P72" s="60"/>
      <c r="Q72" s="60"/>
      <c r="R72" s="60"/>
      <c r="S72" s="60"/>
      <c r="T72" s="97"/>
    </row>
    <row r="73" spans="1:49" x14ac:dyDescent="0.2">
      <c r="A73" s="155" t="s">
        <v>87</v>
      </c>
      <c r="B73" s="100"/>
      <c r="C73" s="81"/>
      <c r="D73" s="60"/>
      <c r="E73" s="60"/>
      <c r="F73" s="60"/>
      <c r="G73" s="97">
        <v>1.3082000000000003</v>
      </c>
      <c r="H73" s="152"/>
      <c r="I73" s="145"/>
      <c r="J73" s="81"/>
      <c r="P73" s="60"/>
      <c r="Q73" s="60"/>
      <c r="R73" s="60"/>
      <c r="S73" s="60"/>
      <c r="T73" s="97"/>
    </row>
    <row r="74" spans="1:49" x14ac:dyDescent="0.2">
      <c r="A74" s="156" t="s">
        <v>88</v>
      </c>
      <c r="B74" s="107"/>
      <c r="C74" s="113"/>
      <c r="D74" s="128"/>
      <c r="E74" s="128"/>
      <c r="F74" s="128"/>
      <c r="G74" s="159"/>
      <c r="H74" s="153"/>
      <c r="I74" s="145"/>
      <c r="J74" s="81"/>
      <c r="O74" s="60"/>
      <c r="P74" s="60"/>
      <c r="Q74" s="60"/>
      <c r="R74" s="60"/>
      <c r="S74" s="60"/>
      <c r="T74" s="97"/>
      <c r="U74" s="60"/>
      <c r="V74" s="60"/>
      <c r="W74" s="60"/>
      <c r="X74" s="60"/>
      <c r="Y74" s="60"/>
      <c r="Z74" s="60"/>
      <c r="AA74" s="60"/>
      <c r="AB74" s="60"/>
      <c r="AC74" s="97"/>
    </row>
    <row r="75" spans="1:49" ht="16" x14ac:dyDescent="0.2">
      <c r="A75" s="6" t="s">
        <v>52</v>
      </c>
      <c r="B75" s="7"/>
      <c r="C75" s="7"/>
      <c r="D75" s="7"/>
      <c r="E75" s="7"/>
      <c r="F75" s="7"/>
      <c r="G75" s="7"/>
      <c r="H75" s="7"/>
      <c r="I75" s="7"/>
      <c r="J75" s="7"/>
      <c r="K75" s="8"/>
      <c r="L75" s="7"/>
      <c r="M75" s="7"/>
      <c r="N75" s="7"/>
      <c r="O75" s="60"/>
      <c r="P75" s="60"/>
      <c r="Q75" s="60"/>
      <c r="R75" s="60"/>
      <c r="S75" s="60"/>
      <c r="T75" s="97"/>
      <c r="U75" s="60"/>
      <c r="V75" s="60"/>
      <c r="W75" s="60"/>
      <c r="X75" s="60"/>
      <c r="Y75" s="60"/>
      <c r="Z75" s="60"/>
      <c r="AA75" s="60"/>
      <c r="AB75" s="60"/>
      <c r="AC75" s="97"/>
    </row>
    <row r="76" spans="1:49" s="10" customFormat="1" x14ac:dyDescent="0.2">
      <c r="A76" s="183" t="s">
        <v>89</v>
      </c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5"/>
      <c r="M76" s="92"/>
      <c r="N76" s="92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55"/>
      <c r="AA76" s="55"/>
      <c r="AB76" s="55"/>
      <c r="AC76" s="55"/>
      <c r="AD76" s="13"/>
      <c r="AG76" s="13"/>
      <c r="AN76" s="13"/>
    </row>
    <row r="77" spans="1:49" s="10" customFormat="1" x14ac:dyDescent="0.2">
      <c r="A77" s="54" t="s">
        <v>53</v>
      </c>
      <c r="B77" s="55" t="s">
        <v>54</v>
      </c>
      <c r="C77" s="56" t="s">
        <v>81</v>
      </c>
      <c r="D77" s="56" t="s">
        <v>80</v>
      </c>
      <c r="E77" s="56" t="s">
        <v>57</v>
      </c>
      <c r="F77" s="56" t="s">
        <v>4</v>
      </c>
      <c r="G77" s="57" t="s">
        <v>5</v>
      </c>
      <c r="H77" s="56" t="s">
        <v>58</v>
      </c>
      <c r="I77" s="56" t="s">
        <v>59</v>
      </c>
      <c r="J77" s="56" t="s">
        <v>55</v>
      </c>
      <c r="K77" s="56" t="s">
        <v>56</v>
      </c>
      <c r="L77" s="58" t="s">
        <v>60</v>
      </c>
      <c r="O77" s="55"/>
      <c r="P77" s="55"/>
      <c r="Q77" s="55"/>
      <c r="R77" s="55"/>
      <c r="S77" s="55"/>
      <c r="T77" s="89"/>
      <c r="U77" s="55"/>
      <c r="V77" s="55"/>
      <c r="W77" s="55"/>
      <c r="X77" s="55"/>
      <c r="Y77" s="55"/>
      <c r="Z77" s="92"/>
      <c r="AA77" s="55"/>
      <c r="AB77" s="55"/>
      <c r="AC77" s="55"/>
      <c r="AF77" s="13"/>
      <c r="AI77" s="13"/>
      <c r="AP77" s="13"/>
    </row>
    <row r="78" spans="1:49" s="10" customFormat="1" x14ac:dyDescent="0.2">
      <c r="A78" s="85">
        <f>(1+B54/10^6)/1</f>
        <v>1.4159999999999999</v>
      </c>
      <c r="B78" s="114" t="s">
        <v>92</v>
      </c>
      <c r="C78" s="95" t="s">
        <v>102</v>
      </c>
      <c r="D78" s="95" t="s">
        <v>93</v>
      </c>
      <c r="E78" s="95" t="s">
        <v>93</v>
      </c>
      <c r="F78" s="95">
        <f>A78</f>
        <v>1.4159999999999999</v>
      </c>
      <c r="G78" s="62" t="s">
        <v>62</v>
      </c>
      <c r="H78" s="95" t="s">
        <v>63</v>
      </c>
      <c r="I78" s="95" t="s">
        <v>64</v>
      </c>
      <c r="J78" s="95" t="s">
        <v>61</v>
      </c>
      <c r="K78" s="95" t="s">
        <v>94</v>
      </c>
      <c r="L78" s="63" t="s">
        <v>123</v>
      </c>
      <c r="O78" s="55"/>
      <c r="P78" s="55"/>
      <c r="Q78" s="55"/>
      <c r="R78" s="55"/>
      <c r="S78" s="55"/>
      <c r="T78" s="89"/>
      <c r="U78" s="55"/>
      <c r="V78" s="55"/>
      <c r="W78" s="55"/>
      <c r="X78" s="55"/>
      <c r="Y78" s="55"/>
      <c r="Z78" s="92"/>
      <c r="AA78" s="55"/>
      <c r="AB78" s="55"/>
      <c r="AC78" s="55"/>
      <c r="AF78" s="13"/>
      <c r="AI78" s="13"/>
      <c r="AP78" s="13"/>
    </row>
    <row r="79" spans="1:49" x14ac:dyDescent="0.2">
      <c r="A79" s="96">
        <f>B58</f>
        <v>39454.000000000007</v>
      </c>
      <c r="B79" s="60" t="s">
        <v>65</v>
      </c>
      <c r="C79" s="95" t="s">
        <v>102</v>
      </c>
      <c r="D79" s="95" t="s">
        <v>7</v>
      </c>
      <c r="E79" s="62" t="s">
        <v>7</v>
      </c>
      <c r="F79" s="61">
        <f>A79/10^6</f>
        <v>3.945400000000001E-2</v>
      </c>
      <c r="G79" s="61" t="s">
        <v>62</v>
      </c>
      <c r="H79" s="61" t="s">
        <v>63</v>
      </c>
      <c r="I79" s="61" t="s">
        <v>64</v>
      </c>
      <c r="J79" s="61" t="s">
        <v>61</v>
      </c>
      <c r="K79" s="61"/>
      <c r="L79" s="63" t="s">
        <v>124</v>
      </c>
      <c r="O79" s="115"/>
      <c r="P79" s="60"/>
      <c r="Q79" s="60"/>
      <c r="R79" s="88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97"/>
      <c r="AD79" s="5"/>
      <c r="AG79" s="5"/>
      <c r="AJ79" s="4"/>
      <c r="AM79" s="4"/>
      <c r="AN79" s="5"/>
      <c r="AP79" s="4"/>
      <c r="AW79" s="4"/>
    </row>
    <row r="80" spans="1:49" x14ac:dyDescent="0.2">
      <c r="A80" s="73">
        <f t="shared" ref="A80:A90" si="2">Q4</f>
        <v>0.59355143619089334</v>
      </c>
      <c r="B80" s="60" t="s">
        <v>11</v>
      </c>
      <c r="C80" s="95" t="s">
        <v>102</v>
      </c>
      <c r="D80" s="95" t="s">
        <v>7</v>
      </c>
      <c r="E80" s="61" t="s">
        <v>8</v>
      </c>
      <c r="F80" s="61">
        <f t="shared" ref="F80:F112" si="3">A80/1000/10^6/0.001055</f>
        <v>5.6260799638947244E-7</v>
      </c>
      <c r="G80" s="61" t="s">
        <v>66</v>
      </c>
      <c r="H80" s="61" t="s">
        <v>67</v>
      </c>
      <c r="I80" s="61" t="s">
        <v>68</v>
      </c>
      <c r="J80" s="61" t="s">
        <v>61</v>
      </c>
      <c r="K80" s="61"/>
      <c r="L80" s="63" t="s">
        <v>69</v>
      </c>
      <c r="O80" s="116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97"/>
      <c r="AD80" s="5"/>
      <c r="AG80" s="5"/>
      <c r="AJ80" s="4"/>
      <c r="AM80" s="4"/>
      <c r="AN80" s="5"/>
      <c r="AP80" s="4"/>
      <c r="AW80" s="4"/>
    </row>
    <row r="81" spans="1:49" x14ac:dyDescent="0.2">
      <c r="A81" s="73">
        <f t="shared" si="2"/>
        <v>1.8807712915349282</v>
      </c>
      <c r="B81" s="60" t="s">
        <v>11</v>
      </c>
      <c r="C81" s="95" t="s">
        <v>102</v>
      </c>
      <c r="D81" s="95" t="s">
        <v>7</v>
      </c>
      <c r="E81" s="86" t="s">
        <v>12</v>
      </c>
      <c r="F81" s="61">
        <f t="shared" si="3"/>
        <v>1.7827216033506426E-6</v>
      </c>
      <c r="G81" s="61" t="s">
        <v>66</v>
      </c>
      <c r="H81" s="61" t="s">
        <v>67</v>
      </c>
      <c r="I81" s="61" t="s">
        <v>68</v>
      </c>
      <c r="J81" s="61" t="s">
        <v>61</v>
      </c>
      <c r="K81" s="61"/>
      <c r="L81" s="63" t="s">
        <v>69</v>
      </c>
      <c r="O81" s="116"/>
      <c r="P81" s="60"/>
      <c r="Q81" s="60"/>
      <c r="R81" s="2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97"/>
      <c r="AD81" s="5"/>
      <c r="AG81" s="5"/>
      <c r="AJ81" s="4"/>
      <c r="AM81" s="4"/>
      <c r="AN81" s="5"/>
      <c r="AP81" s="4"/>
      <c r="AW81" s="4"/>
    </row>
    <row r="82" spans="1:49" x14ac:dyDescent="0.2">
      <c r="A82" s="73">
        <f t="shared" si="2"/>
        <v>3.6841730897726204</v>
      </c>
      <c r="B82" s="60" t="s">
        <v>11</v>
      </c>
      <c r="C82" s="95" t="s">
        <v>102</v>
      </c>
      <c r="D82" s="95" t="s">
        <v>7</v>
      </c>
      <c r="E82" s="86" t="s">
        <v>13</v>
      </c>
      <c r="F82" s="61">
        <f t="shared" si="3"/>
        <v>3.4921071940972708E-6</v>
      </c>
      <c r="G82" s="61" t="s">
        <v>66</v>
      </c>
      <c r="H82" s="61" t="s">
        <v>67</v>
      </c>
      <c r="I82" s="61" t="s">
        <v>68</v>
      </c>
      <c r="J82" s="61" t="s">
        <v>61</v>
      </c>
      <c r="K82" s="61"/>
      <c r="L82" s="63" t="s">
        <v>69</v>
      </c>
      <c r="O82" s="116"/>
      <c r="P82" s="60"/>
      <c r="Q82" s="60"/>
      <c r="R82" s="2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97"/>
      <c r="AD82" s="5"/>
      <c r="AG82" s="5"/>
      <c r="AJ82" s="4"/>
      <c r="AM82" s="4"/>
      <c r="AN82" s="5"/>
      <c r="AP82" s="4"/>
      <c r="AW82" s="4"/>
    </row>
    <row r="83" spans="1:49" x14ac:dyDescent="0.2">
      <c r="A83" s="73">
        <f t="shared" si="2"/>
        <v>0.66173888343016907</v>
      </c>
      <c r="B83" s="60" t="s">
        <v>11</v>
      </c>
      <c r="C83" s="95" t="s">
        <v>102</v>
      </c>
      <c r="D83" s="95" t="s">
        <v>7</v>
      </c>
      <c r="E83" s="86" t="s">
        <v>14</v>
      </c>
      <c r="F83" s="61">
        <f t="shared" si="3"/>
        <v>6.2724064780110816E-7</v>
      </c>
      <c r="G83" s="61" t="s">
        <v>66</v>
      </c>
      <c r="H83" s="61" t="s">
        <v>67</v>
      </c>
      <c r="I83" s="61" t="s">
        <v>68</v>
      </c>
      <c r="J83" s="61" t="s">
        <v>61</v>
      </c>
      <c r="K83" s="61"/>
      <c r="L83" s="63" t="s">
        <v>69</v>
      </c>
      <c r="O83" s="116"/>
      <c r="P83" s="60"/>
      <c r="Q83" s="60"/>
      <c r="R83" s="2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97"/>
      <c r="AD83" s="5"/>
      <c r="AG83" s="5"/>
      <c r="AJ83" s="4"/>
      <c r="AM83" s="4"/>
      <c r="AN83" s="5"/>
      <c r="AP83" s="4"/>
      <c r="AW83" s="4"/>
    </row>
    <row r="84" spans="1:49" x14ac:dyDescent="0.2">
      <c r="A84" s="73">
        <f t="shared" si="2"/>
        <v>0.28671909644229288</v>
      </c>
      <c r="B84" s="60" t="s">
        <v>11</v>
      </c>
      <c r="C84" s="95" t="s">
        <v>102</v>
      </c>
      <c r="D84" s="95" t="s">
        <v>7</v>
      </c>
      <c r="E84" s="86" t="s">
        <v>15</v>
      </c>
      <c r="F84" s="61">
        <f t="shared" si="3"/>
        <v>2.7177165539553826E-7</v>
      </c>
      <c r="G84" s="61" t="s">
        <v>66</v>
      </c>
      <c r="H84" s="61" t="s">
        <v>67</v>
      </c>
      <c r="I84" s="61" t="s">
        <v>68</v>
      </c>
      <c r="J84" s="61" t="s">
        <v>61</v>
      </c>
      <c r="K84" s="61"/>
      <c r="L84" s="63" t="s">
        <v>69</v>
      </c>
      <c r="O84" s="116"/>
      <c r="P84" s="60"/>
      <c r="Q84" s="60"/>
      <c r="R84" s="2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97"/>
      <c r="AD84" s="5"/>
      <c r="AG84" s="5"/>
      <c r="AJ84" s="4"/>
      <c r="AM84" s="4"/>
      <c r="AN84" s="5"/>
      <c r="AP84" s="4"/>
      <c r="AW84" s="4"/>
    </row>
    <row r="85" spans="1:49" x14ac:dyDescent="0.2">
      <c r="A85" s="73">
        <f t="shared" si="2"/>
        <v>9.0609634036678468</v>
      </c>
      <c r="B85" s="60" t="s">
        <v>11</v>
      </c>
      <c r="C85" s="95" t="s">
        <v>102</v>
      </c>
      <c r="D85" s="95" t="s">
        <v>7</v>
      </c>
      <c r="E85" s="86" t="s">
        <v>16</v>
      </c>
      <c r="F85" s="61">
        <f t="shared" si="3"/>
        <v>8.5885909039505666E-6</v>
      </c>
      <c r="G85" s="61" t="s">
        <v>66</v>
      </c>
      <c r="H85" s="61" t="s">
        <v>67</v>
      </c>
      <c r="I85" s="61" t="s">
        <v>68</v>
      </c>
      <c r="J85" s="61" t="s">
        <v>61</v>
      </c>
      <c r="K85" s="61"/>
      <c r="L85" s="63" t="s">
        <v>69</v>
      </c>
      <c r="O85" s="116"/>
      <c r="P85" s="60"/>
      <c r="Q85" s="60"/>
      <c r="R85" s="2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97"/>
      <c r="AD85" s="5"/>
      <c r="AG85" s="5"/>
      <c r="AJ85" s="4"/>
      <c r="AM85" s="4"/>
      <c r="AN85" s="5"/>
      <c r="AP85" s="4"/>
      <c r="AW85" s="4"/>
    </row>
    <row r="86" spans="1:49" x14ac:dyDescent="0.2">
      <c r="A86" s="73">
        <f t="shared" si="2"/>
        <v>2.3547702325692314E-2</v>
      </c>
      <c r="B86" s="60" t="s">
        <v>11</v>
      </c>
      <c r="C86" s="95" t="s">
        <v>102</v>
      </c>
      <c r="D86" s="95" t="s">
        <v>7</v>
      </c>
      <c r="E86" s="86" t="s">
        <v>17</v>
      </c>
      <c r="F86" s="61">
        <f t="shared" si="3"/>
        <v>2.2320096991177551E-8</v>
      </c>
      <c r="G86" s="61" t="s">
        <v>66</v>
      </c>
      <c r="H86" s="61" t="s">
        <v>67</v>
      </c>
      <c r="I86" s="61" t="s">
        <v>68</v>
      </c>
      <c r="J86" s="61" t="s">
        <v>61</v>
      </c>
      <c r="K86" s="61"/>
      <c r="L86" s="63" t="s">
        <v>69</v>
      </c>
      <c r="O86" s="116"/>
      <c r="P86" s="60"/>
      <c r="Q86" s="60"/>
      <c r="R86" s="2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97"/>
      <c r="AD86" s="5"/>
      <c r="AG86" s="5"/>
      <c r="AJ86" s="4"/>
      <c r="AM86" s="4"/>
      <c r="AN86" s="5"/>
      <c r="AP86" s="4"/>
      <c r="AW86" s="4"/>
    </row>
    <row r="87" spans="1:49" x14ac:dyDescent="0.2">
      <c r="A87" s="73">
        <f t="shared" si="2"/>
        <v>5.5584705014296659E-2</v>
      </c>
      <c r="B87" s="60" t="s">
        <v>11</v>
      </c>
      <c r="C87" s="95" t="s">
        <v>102</v>
      </c>
      <c r="D87" s="95" t="s">
        <v>7</v>
      </c>
      <c r="E87" s="86" t="s">
        <v>18</v>
      </c>
      <c r="F87" s="61">
        <f t="shared" si="3"/>
        <v>5.2686924184167452E-8</v>
      </c>
      <c r="G87" s="61" t="s">
        <v>66</v>
      </c>
      <c r="H87" s="61" t="s">
        <v>67</v>
      </c>
      <c r="I87" s="61" t="s">
        <v>68</v>
      </c>
      <c r="J87" s="61" t="s">
        <v>61</v>
      </c>
      <c r="K87" s="61"/>
      <c r="L87" s="63" t="s">
        <v>69</v>
      </c>
      <c r="M87" s="60"/>
      <c r="O87" s="116"/>
      <c r="P87" s="60"/>
      <c r="Q87" s="60"/>
      <c r="R87" s="2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97"/>
      <c r="AD87" s="5"/>
      <c r="AG87" s="5"/>
      <c r="AJ87" s="4"/>
      <c r="AM87" s="4"/>
      <c r="AN87" s="5"/>
      <c r="AP87" s="4"/>
      <c r="AW87" s="4"/>
    </row>
    <row r="88" spans="1:49" x14ac:dyDescent="0.2">
      <c r="A88" s="73">
        <f t="shared" si="2"/>
        <v>10.414092574504448</v>
      </c>
      <c r="B88" s="60" t="s">
        <v>11</v>
      </c>
      <c r="C88" s="95" t="s">
        <v>102</v>
      </c>
      <c r="D88" s="95" t="s">
        <v>7</v>
      </c>
      <c r="E88" s="86" t="s">
        <v>19</v>
      </c>
      <c r="F88" s="61">
        <f t="shared" si="3"/>
        <v>9.8711777957388123E-6</v>
      </c>
      <c r="G88" s="61" t="s">
        <v>66</v>
      </c>
      <c r="H88" s="61" t="s">
        <v>67</v>
      </c>
      <c r="I88" s="61" t="s">
        <v>68</v>
      </c>
      <c r="J88" s="61" t="s">
        <v>61</v>
      </c>
      <c r="K88" s="61"/>
      <c r="L88" s="63" t="s">
        <v>69</v>
      </c>
      <c r="O88" s="116"/>
      <c r="P88" s="60"/>
      <c r="Q88" s="60"/>
      <c r="R88" s="2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97"/>
      <c r="AD88" s="5"/>
      <c r="AG88" s="5"/>
      <c r="AJ88" s="4"/>
      <c r="AM88" s="4"/>
      <c r="AN88" s="5"/>
      <c r="AP88" s="4"/>
      <c r="AW88" s="4"/>
    </row>
    <row r="89" spans="1:49" x14ac:dyDescent="0.2">
      <c r="A89" s="73">
        <f t="shared" si="2"/>
        <v>8.2280130019278155E-2</v>
      </c>
      <c r="B89" s="60" t="s">
        <v>11</v>
      </c>
      <c r="C89" s="95" t="s">
        <v>102</v>
      </c>
      <c r="D89" s="95" t="s">
        <v>7</v>
      </c>
      <c r="E89" s="86" t="s">
        <v>20</v>
      </c>
      <c r="F89" s="61">
        <f t="shared" si="3"/>
        <v>7.7990644568036182E-8</v>
      </c>
      <c r="G89" s="61" t="s">
        <v>66</v>
      </c>
      <c r="H89" s="61" t="s">
        <v>67</v>
      </c>
      <c r="I89" s="61" t="s">
        <v>68</v>
      </c>
      <c r="J89" s="61" t="s">
        <v>61</v>
      </c>
      <c r="K89" s="61"/>
      <c r="L89" s="63" t="s">
        <v>69</v>
      </c>
      <c r="O89" s="116"/>
      <c r="P89" s="60"/>
      <c r="Q89" s="60"/>
      <c r="R89" s="2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97"/>
      <c r="AD89" s="5"/>
      <c r="AG89" s="5"/>
      <c r="AJ89" s="4"/>
      <c r="AM89" s="4"/>
      <c r="AN89" s="5"/>
      <c r="AP89" s="4"/>
      <c r="AW89" s="4"/>
    </row>
    <row r="90" spans="1:49" x14ac:dyDescent="0.2">
      <c r="A90" s="73">
        <f t="shared" si="2"/>
        <v>5250.5451261218568</v>
      </c>
      <c r="B90" s="60" t="s">
        <v>11</v>
      </c>
      <c r="C90" s="95" t="s">
        <v>102</v>
      </c>
      <c r="D90" s="95" t="s">
        <v>7</v>
      </c>
      <c r="E90" s="86" t="s">
        <v>21</v>
      </c>
      <c r="F90" s="61">
        <f t="shared" si="3"/>
        <v>4.9768200247600541E-3</v>
      </c>
      <c r="G90" s="61" t="s">
        <v>66</v>
      </c>
      <c r="H90" s="61" t="s">
        <v>67</v>
      </c>
      <c r="I90" s="61" t="s">
        <v>68</v>
      </c>
      <c r="J90" s="61" t="s">
        <v>61</v>
      </c>
      <c r="K90" s="61"/>
      <c r="L90" s="63" t="s">
        <v>125</v>
      </c>
      <c r="O90" s="116"/>
      <c r="P90" s="60"/>
      <c r="Q90" s="60"/>
      <c r="R90" s="2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97"/>
      <c r="AD90" s="5"/>
      <c r="AG90" s="5"/>
      <c r="AJ90" s="4"/>
      <c r="AM90" s="4"/>
      <c r="AN90" s="5"/>
      <c r="AP90" s="4"/>
      <c r="AW90" s="4"/>
    </row>
    <row r="91" spans="1:49" x14ac:dyDescent="0.2">
      <c r="A91" s="73">
        <f>(B61-J61)*K61</f>
        <v>0.59355143619089334</v>
      </c>
      <c r="B91" s="60" t="s">
        <v>11</v>
      </c>
      <c r="C91" s="95" t="s">
        <v>102</v>
      </c>
      <c r="D91" s="95" t="s">
        <v>90</v>
      </c>
      <c r="E91" s="61" t="s">
        <v>8</v>
      </c>
      <c r="F91" s="61">
        <f t="shared" si="3"/>
        <v>5.6260799638947244E-7</v>
      </c>
      <c r="G91" s="61" t="s">
        <v>66</v>
      </c>
      <c r="H91" s="61" t="s">
        <v>67</v>
      </c>
      <c r="I91" s="61" t="s">
        <v>68</v>
      </c>
      <c r="J91" s="61" t="s">
        <v>61</v>
      </c>
      <c r="K91" s="61"/>
      <c r="L91" s="63" t="s">
        <v>70</v>
      </c>
      <c r="O91" s="117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97"/>
      <c r="AD91" s="5"/>
      <c r="AG91" s="5"/>
      <c r="AJ91" s="4"/>
      <c r="AM91" s="4"/>
      <c r="AN91" s="5"/>
      <c r="AP91" s="4"/>
      <c r="AW91" s="4"/>
    </row>
    <row r="92" spans="1:49" x14ac:dyDescent="0.2">
      <c r="A92" s="73">
        <f>(B62-J62)*$K$61</f>
        <v>1.8807712915349279</v>
      </c>
      <c r="B92" s="60" t="s">
        <v>11</v>
      </c>
      <c r="C92" s="95" t="s">
        <v>102</v>
      </c>
      <c r="D92" s="61" t="s">
        <v>90</v>
      </c>
      <c r="E92" s="86" t="s">
        <v>12</v>
      </c>
      <c r="F92" s="61">
        <f t="shared" si="3"/>
        <v>1.7827216033506426E-6</v>
      </c>
      <c r="G92" s="61" t="s">
        <v>66</v>
      </c>
      <c r="H92" s="61" t="s">
        <v>67</v>
      </c>
      <c r="I92" s="61" t="s">
        <v>68</v>
      </c>
      <c r="J92" s="61" t="s">
        <v>61</v>
      </c>
      <c r="K92" s="61"/>
      <c r="L92" s="63" t="s">
        <v>70</v>
      </c>
      <c r="O92" s="117"/>
      <c r="P92" s="60"/>
      <c r="Q92" s="60"/>
      <c r="R92" s="2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97"/>
      <c r="AD92" s="5"/>
      <c r="AG92" s="5"/>
      <c r="AJ92" s="4"/>
      <c r="AM92" s="4"/>
      <c r="AN92" s="5"/>
      <c r="AP92" s="4"/>
      <c r="AW92" s="4"/>
    </row>
    <row r="93" spans="1:49" x14ac:dyDescent="0.2">
      <c r="A93" s="73">
        <f>(B63-J63)*$K$61</f>
        <v>3.6841730897726208</v>
      </c>
      <c r="B93" s="60" t="s">
        <v>11</v>
      </c>
      <c r="C93" s="95" t="s">
        <v>102</v>
      </c>
      <c r="D93" s="61" t="s">
        <v>90</v>
      </c>
      <c r="E93" s="86" t="s">
        <v>13</v>
      </c>
      <c r="F93" s="61">
        <f t="shared" si="3"/>
        <v>3.4921071940972712E-6</v>
      </c>
      <c r="G93" s="61" t="s">
        <v>66</v>
      </c>
      <c r="H93" s="61" t="s">
        <v>67</v>
      </c>
      <c r="I93" s="61" t="s">
        <v>68</v>
      </c>
      <c r="J93" s="61" t="s">
        <v>61</v>
      </c>
      <c r="K93" s="61"/>
      <c r="L93" s="63" t="s">
        <v>70</v>
      </c>
      <c r="O93" s="117"/>
      <c r="P93" s="60"/>
      <c r="Q93" s="60"/>
      <c r="R93" s="2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97"/>
      <c r="AD93" s="5"/>
      <c r="AG93" s="5"/>
      <c r="AJ93" s="4"/>
      <c r="AM93" s="4"/>
      <c r="AN93" s="5"/>
      <c r="AP93" s="4"/>
      <c r="AW93" s="4"/>
    </row>
    <row r="94" spans="1:49" x14ac:dyDescent="0.2">
      <c r="A94" s="73">
        <f>(B64-J64)*$K$61</f>
        <v>0.66173888343016896</v>
      </c>
      <c r="B94" s="60" t="s">
        <v>11</v>
      </c>
      <c r="C94" s="95" t="s">
        <v>102</v>
      </c>
      <c r="D94" s="61" t="s">
        <v>90</v>
      </c>
      <c r="E94" s="86" t="s">
        <v>14</v>
      </c>
      <c r="F94" s="61">
        <f t="shared" si="3"/>
        <v>6.2724064780110805E-7</v>
      </c>
      <c r="G94" s="61" t="s">
        <v>66</v>
      </c>
      <c r="H94" s="61" t="s">
        <v>67</v>
      </c>
      <c r="I94" s="61" t="s">
        <v>68</v>
      </c>
      <c r="J94" s="61" t="s">
        <v>61</v>
      </c>
      <c r="K94" s="61"/>
      <c r="L94" s="63" t="s">
        <v>70</v>
      </c>
      <c r="O94" s="117"/>
      <c r="P94" s="60"/>
      <c r="Q94" s="60"/>
      <c r="R94" s="2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97"/>
      <c r="AD94" s="5"/>
      <c r="AG94" s="5"/>
      <c r="AJ94" s="4"/>
      <c r="AM94" s="4"/>
      <c r="AN94" s="5"/>
      <c r="AP94" s="4"/>
      <c r="AW94" s="4"/>
    </row>
    <row r="95" spans="1:49" x14ac:dyDescent="0.2">
      <c r="A95" s="73">
        <f>(B65-J65)*$K$61</f>
        <v>0.28671909644229282</v>
      </c>
      <c r="B95" s="60" t="s">
        <v>11</v>
      </c>
      <c r="C95" s="95" t="s">
        <v>102</v>
      </c>
      <c r="D95" s="61" t="s">
        <v>90</v>
      </c>
      <c r="E95" s="86" t="s">
        <v>15</v>
      </c>
      <c r="F95" s="61">
        <f t="shared" si="3"/>
        <v>2.7177165539553821E-7</v>
      </c>
      <c r="G95" s="61" t="s">
        <v>66</v>
      </c>
      <c r="H95" s="61" t="s">
        <v>67</v>
      </c>
      <c r="I95" s="61" t="s">
        <v>68</v>
      </c>
      <c r="J95" s="61" t="s">
        <v>61</v>
      </c>
      <c r="K95" s="61"/>
      <c r="L95" s="63" t="s">
        <v>70</v>
      </c>
      <c r="O95" s="117"/>
      <c r="P95" s="60"/>
      <c r="Q95" s="60"/>
      <c r="R95" s="2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97"/>
      <c r="AD95" s="5"/>
      <c r="AG95" s="5"/>
      <c r="AJ95" s="4"/>
      <c r="AM95" s="4"/>
      <c r="AN95" s="5"/>
      <c r="AP95" s="4"/>
      <c r="AW95" s="4"/>
    </row>
    <row r="96" spans="1:49" x14ac:dyDescent="0.2">
      <c r="A96" s="73">
        <f t="shared" ref="A96:A101" si="4">(B66-J66)*$K$61</f>
        <v>9.0609634036678486</v>
      </c>
      <c r="B96" s="60" t="s">
        <v>11</v>
      </c>
      <c r="C96" s="95" t="s">
        <v>102</v>
      </c>
      <c r="D96" s="61" t="s">
        <v>90</v>
      </c>
      <c r="E96" s="86" t="s">
        <v>16</v>
      </c>
      <c r="F96" s="61">
        <f t="shared" si="3"/>
        <v>8.5885909039505683E-6</v>
      </c>
      <c r="G96" s="61" t="s">
        <v>66</v>
      </c>
      <c r="H96" s="61" t="s">
        <v>67</v>
      </c>
      <c r="I96" s="61" t="s">
        <v>68</v>
      </c>
      <c r="J96" s="61" t="s">
        <v>61</v>
      </c>
      <c r="K96" s="61"/>
      <c r="L96" s="63" t="s">
        <v>70</v>
      </c>
      <c r="O96" s="117"/>
      <c r="P96" s="60"/>
      <c r="Q96" s="60"/>
      <c r="R96" s="2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97"/>
      <c r="AD96" s="5"/>
      <c r="AG96" s="5"/>
      <c r="AJ96" s="4"/>
      <c r="AM96" s="4"/>
      <c r="AN96" s="5"/>
      <c r="AP96" s="4"/>
      <c r="AW96" s="4"/>
    </row>
    <row r="97" spans="1:49" x14ac:dyDescent="0.2">
      <c r="A97" s="73">
        <f t="shared" si="4"/>
        <v>2.3547702325692317E-2</v>
      </c>
      <c r="B97" s="60" t="s">
        <v>11</v>
      </c>
      <c r="C97" s="95" t="s">
        <v>102</v>
      </c>
      <c r="D97" s="61" t="s">
        <v>90</v>
      </c>
      <c r="E97" s="86" t="s">
        <v>17</v>
      </c>
      <c r="F97" s="61">
        <f t="shared" si="3"/>
        <v>2.2320096991177555E-8</v>
      </c>
      <c r="G97" s="61" t="s">
        <v>66</v>
      </c>
      <c r="H97" s="61" t="s">
        <v>67</v>
      </c>
      <c r="I97" s="61" t="s">
        <v>68</v>
      </c>
      <c r="J97" s="61" t="s">
        <v>61</v>
      </c>
      <c r="K97" s="61"/>
      <c r="L97" s="63" t="s">
        <v>70</v>
      </c>
      <c r="O97" s="117"/>
      <c r="P97" s="60"/>
      <c r="Q97" s="60"/>
      <c r="R97" s="2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97"/>
      <c r="AD97" s="5"/>
      <c r="AG97" s="5"/>
      <c r="AJ97" s="4"/>
      <c r="AM97" s="4"/>
      <c r="AN97" s="5"/>
      <c r="AP97" s="4"/>
      <c r="AW97" s="4"/>
    </row>
    <row r="98" spans="1:49" x14ac:dyDescent="0.2">
      <c r="A98" s="73">
        <f t="shared" si="4"/>
        <v>5.5584705014296666E-2</v>
      </c>
      <c r="B98" s="60" t="s">
        <v>11</v>
      </c>
      <c r="C98" s="95" t="s">
        <v>102</v>
      </c>
      <c r="D98" s="61" t="s">
        <v>90</v>
      </c>
      <c r="E98" s="86" t="s">
        <v>18</v>
      </c>
      <c r="F98" s="61">
        <f t="shared" si="3"/>
        <v>5.2686924184167458E-8</v>
      </c>
      <c r="G98" s="61" t="s">
        <v>66</v>
      </c>
      <c r="H98" s="61" t="s">
        <v>67</v>
      </c>
      <c r="I98" s="61" t="s">
        <v>68</v>
      </c>
      <c r="J98" s="61" t="s">
        <v>61</v>
      </c>
      <c r="K98" s="61"/>
      <c r="L98" s="63" t="s">
        <v>70</v>
      </c>
      <c r="O98" s="117"/>
      <c r="P98" s="60"/>
      <c r="Q98" s="60"/>
      <c r="R98" s="2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97"/>
      <c r="AD98" s="5"/>
      <c r="AG98" s="5"/>
      <c r="AJ98" s="4"/>
      <c r="AM98" s="4"/>
      <c r="AN98" s="5"/>
      <c r="AP98" s="4"/>
      <c r="AW98" s="4"/>
    </row>
    <row r="99" spans="1:49" x14ac:dyDescent="0.2">
      <c r="A99" s="73">
        <f t="shared" si="4"/>
        <v>10.414092574504451</v>
      </c>
      <c r="B99" s="60" t="s">
        <v>11</v>
      </c>
      <c r="C99" s="95" t="s">
        <v>102</v>
      </c>
      <c r="D99" s="61" t="s">
        <v>90</v>
      </c>
      <c r="E99" s="86" t="s">
        <v>78</v>
      </c>
      <c r="F99" s="61">
        <f t="shared" si="3"/>
        <v>9.8711777957388157E-6</v>
      </c>
      <c r="G99" s="61" t="s">
        <v>66</v>
      </c>
      <c r="H99" s="61" t="s">
        <v>67</v>
      </c>
      <c r="I99" s="61" t="s">
        <v>68</v>
      </c>
      <c r="J99" s="61" t="s">
        <v>61</v>
      </c>
      <c r="K99" s="61"/>
      <c r="L99" s="63" t="s">
        <v>70</v>
      </c>
      <c r="O99" s="117"/>
      <c r="P99" s="60"/>
      <c r="Q99" s="60"/>
      <c r="R99" s="2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97"/>
      <c r="AD99" s="5"/>
      <c r="AG99" s="5"/>
      <c r="AJ99" s="4"/>
      <c r="AM99" s="4"/>
      <c r="AN99" s="5"/>
      <c r="AP99" s="4"/>
      <c r="AW99" s="4"/>
    </row>
    <row r="100" spans="1:49" x14ac:dyDescent="0.2">
      <c r="A100" s="73">
        <f t="shared" si="4"/>
        <v>8.2280130019278183E-2</v>
      </c>
      <c r="B100" s="60" t="s">
        <v>11</v>
      </c>
      <c r="C100" s="95" t="s">
        <v>102</v>
      </c>
      <c r="D100" s="61" t="s">
        <v>90</v>
      </c>
      <c r="E100" s="86" t="s">
        <v>20</v>
      </c>
      <c r="F100" s="61">
        <f t="shared" si="3"/>
        <v>7.7990644568036208E-8</v>
      </c>
      <c r="G100" s="61" t="s">
        <v>66</v>
      </c>
      <c r="H100" s="61" t="s">
        <v>67</v>
      </c>
      <c r="I100" s="61" t="s">
        <v>68</v>
      </c>
      <c r="J100" s="61" t="s">
        <v>61</v>
      </c>
      <c r="K100" s="61"/>
      <c r="L100" s="63" t="s">
        <v>70</v>
      </c>
      <c r="O100" s="117"/>
      <c r="P100" s="60"/>
      <c r="Q100" s="60"/>
      <c r="R100" s="2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97"/>
      <c r="AD100" s="5"/>
      <c r="AG100" s="5"/>
      <c r="AJ100" s="4"/>
      <c r="AM100" s="4"/>
      <c r="AN100" s="5"/>
      <c r="AP100" s="4"/>
      <c r="AW100" s="4"/>
    </row>
    <row r="101" spans="1:49" x14ac:dyDescent="0.2">
      <c r="A101" s="73">
        <f t="shared" si="4"/>
        <v>5250.5451261218577</v>
      </c>
      <c r="B101" s="60" t="s">
        <v>11</v>
      </c>
      <c r="C101" s="95" t="s">
        <v>102</v>
      </c>
      <c r="D101" s="61" t="s">
        <v>90</v>
      </c>
      <c r="E101" s="86" t="s">
        <v>21</v>
      </c>
      <c r="F101" s="61">
        <f>A101/1000/10^6/0.001055</f>
        <v>4.976820024760055E-3</v>
      </c>
      <c r="G101" s="61" t="s">
        <v>66</v>
      </c>
      <c r="H101" s="61" t="s">
        <v>67</v>
      </c>
      <c r="I101" s="61" t="s">
        <v>68</v>
      </c>
      <c r="J101" s="61" t="s">
        <v>61</v>
      </c>
      <c r="K101" s="61"/>
      <c r="L101" s="63" t="s">
        <v>126</v>
      </c>
      <c r="O101" s="117"/>
      <c r="P101" s="60"/>
      <c r="Q101" s="60"/>
      <c r="R101" s="2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97"/>
      <c r="AD101" s="5"/>
      <c r="AG101" s="5"/>
      <c r="AJ101" s="4"/>
      <c r="AM101" s="4"/>
      <c r="AN101" s="5"/>
      <c r="AP101" s="4"/>
      <c r="AW101" s="4"/>
    </row>
    <row r="102" spans="1:49" x14ac:dyDescent="0.2">
      <c r="A102" s="59">
        <f>C61*$K$61</f>
        <v>0.57899999999999996</v>
      </c>
      <c r="B102" s="60" t="s">
        <v>11</v>
      </c>
      <c r="C102" s="95" t="s">
        <v>103</v>
      </c>
      <c r="D102" s="61" t="s">
        <v>90</v>
      </c>
      <c r="E102" s="61" t="s">
        <v>8</v>
      </c>
      <c r="F102" s="61">
        <f t="shared" si="3"/>
        <v>5.4881516587677725E-7</v>
      </c>
      <c r="G102" s="61" t="s">
        <v>66</v>
      </c>
      <c r="H102" s="61" t="s">
        <v>67</v>
      </c>
      <c r="I102" s="61" t="s">
        <v>68</v>
      </c>
      <c r="J102" s="61" t="s">
        <v>61</v>
      </c>
      <c r="K102" s="61"/>
      <c r="L102" s="63" t="s">
        <v>70</v>
      </c>
      <c r="O102" s="117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97"/>
    </row>
    <row r="103" spans="1:49" x14ac:dyDescent="0.2">
      <c r="A103" s="59">
        <f t="shared" ref="A103:A112" si="5">C62*$K$61</f>
        <v>1.038</v>
      </c>
      <c r="B103" s="60" t="s">
        <v>11</v>
      </c>
      <c r="C103" s="95" t="s">
        <v>103</v>
      </c>
      <c r="D103" s="61" t="s">
        <v>90</v>
      </c>
      <c r="E103" s="61" t="s">
        <v>12</v>
      </c>
      <c r="F103" s="61">
        <f t="shared" si="3"/>
        <v>9.8388625592417078E-7</v>
      </c>
      <c r="G103" s="61" t="s">
        <v>66</v>
      </c>
      <c r="H103" s="61" t="s">
        <v>67</v>
      </c>
      <c r="I103" s="61" t="s">
        <v>68</v>
      </c>
      <c r="J103" s="61" t="s">
        <v>61</v>
      </c>
      <c r="K103" s="61"/>
      <c r="L103" s="63" t="s">
        <v>70</v>
      </c>
      <c r="O103" s="117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97"/>
    </row>
    <row r="104" spans="1:49" x14ac:dyDescent="0.2">
      <c r="A104" s="59">
        <f t="shared" si="5"/>
        <v>0.68200000000000005</v>
      </c>
      <c r="B104" s="60" t="s">
        <v>11</v>
      </c>
      <c r="C104" s="95" t="s">
        <v>103</v>
      </c>
      <c r="D104" s="61" t="s">
        <v>90</v>
      </c>
      <c r="E104" s="61" t="s">
        <v>13</v>
      </c>
      <c r="F104" s="61">
        <f t="shared" si="3"/>
        <v>6.4644549763033189E-7</v>
      </c>
      <c r="G104" s="61" t="s">
        <v>66</v>
      </c>
      <c r="H104" s="61" t="s">
        <v>67</v>
      </c>
      <c r="I104" s="61" t="s">
        <v>68</v>
      </c>
      <c r="J104" s="61" t="s">
        <v>61</v>
      </c>
      <c r="K104" s="61"/>
      <c r="L104" s="63" t="s">
        <v>70</v>
      </c>
      <c r="O104" s="117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97"/>
    </row>
    <row r="105" spans="1:49" x14ac:dyDescent="0.2">
      <c r="A105" s="59">
        <f t="shared" si="5"/>
        <v>0</v>
      </c>
      <c r="B105" s="60" t="s">
        <v>11</v>
      </c>
      <c r="C105" s="95" t="s">
        <v>103</v>
      </c>
      <c r="D105" s="61" t="s">
        <v>90</v>
      </c>
      <c r="E105" s="61" t="s">
        <v>14</v>
      </c>
      <c r="F105" s="61">
        <f t="shared" si="3"/>
        <v>0</v>
      </c>
      <c r="G105" s="61" t="s">
        <v>66</v>
      </c>
      <c r="H105" s="61" t="s">
        <v>67</v>
      </c>
      <c r="I105" s="61" t="s">
        <v>68</v>
      </c>
      <c r="J105" s="61" t="s">
        <v>61</v>
      </c>
      <c r="K105" s="61"/>
      <c r="L105" s="63" t="s">
        <v>70</v>
      </c>
      <c r="O105" s="117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97"/>
    </row>
    <row r="106" spans="1:49" x14ac:dyDescent="0.2">
      <c r="A106" s="59">
        <f t="shared" si="5"/>
        <v>0</v>
      </c>
      <c r="B106" s="60" t="s">
        <v>11</v>
      </c>
      <c r="C106" s="95" t="s">
        <v>103</v>
      </c>
      <c r="D106" s="61" t="s">
        <v>90</v>
      </c>
      <c r="E106" s="61" t="s">
        <v>15</v>
      </c>
      <c r="F106" s="61">
        <f t="shared" si="3"/>
        <v>0</v>
      </c>
      <c r="G106" s="61" t="s">
        <v>66</v>
      </c>
      <c r="H106" s="61" t="s">
        <v>67</v>
      </c>
      <c r="I106" s="61" t="s">
        <v>68</v>
      </c>
      <c r="J106" s="61" t="s">
        <v>61</v>
      </c>
      <c r="K106" s="61"/>
      <c r="L106" s="63" t="s">
        <v>70</v>
      </c>
      <c r="O106" s="117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97"/>
    </row>
    <row r="107" spans="1:49" x14ac:dyDescent="0.2">
      <c r="A107" s="59">
        <f t="shared" si="5"/>
        <v>9.5000000000000001E-2</v>
      </c>
      <c r="B107" s="60" t="s">
        <v>11</v>
      </c>
      <c r="C107" s="95" t="s">
        <v>103</v>
      </c>
      <c r="D107" s="61" t="s">
        <v>90</v>
      </c>
      <c r="E107" s="61" t="s">
        <v>16</v>
      </c>
      <c r="F107" s="61">
        <f t="shared" si="3"/>
        <v>9.004739336492892E-8</v>
      </c>
      <c r="G107" s="61" t="s">
        <v>66</v>
      </c>
      <c r="H107" s="61" t="s">
        <v>67</v>
      </c>
      <c r="I107" s="61" t="s">
        <v>68</v>
      </c>
      <c r="J107" s="61" t="s">
        <v>61</v>
      </c>
      <c r="K107" s="61"/>
      <c r="L107" s="63" t="s">
        <v>70</v>
      </c>
      <c r="O107" s="117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97"/>
    </row>
    <row r="108" spans="1:49" x14ac:dyDescent="0.2">
      <c r="A108" s="59">
        <f t="shared" si="5"/>
        <v>0</v>
      </c>
      <c r="B108" s="60" t="s">
        <v>11</v>
      </c>
      <c r="C108" s="95" t="s">
        <v>103</v>
      </c>
      <c r="D108" s="61" t="s">
        <v>90</v>
      </c>
      <c r="E108" s="61" t="s">
        <v>17</v>
      </c>
      <c r="F108" s="61">
        <f t="shared" si="3"/>
        <v>0</v>
      </c>
      <c r="G108" s="61" t="s">
        <v>66</v>
      </c>
      <c r="H108" s="61" t="s">
        <v>67</v>
      </c>
      <c r="I108" s="61" t="s">
        <v>68</v>
      </c>
      <c r="J108" s="61" t="s">
        <v>61</v>
      </c>
      <c r="K108" s="61"/>
      <c r="L108" s="63" t="s">
        <v>70</v>
      </c>
      <c r="O108" s="117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97"/>
    </row>
    <row r="109" spans="1:49" x14ac:dyDescent="0.2">
      <c r="A109" s="59">
        <f t="shared" si="5"/>
        <v>0</v>
      </c>
      <c r="B109" s="60" t="s">
        <v>11</v>
      </c>
      <c r="C109" s="95" t="s">
        <v>103</v>
      </c>
      <c r="D109" s="61" t="s">
        <v>90</v>
      </c>
      <c r="E109" s="61" t="s">
        <v>18</v>
      </c>
      <c r="F109" s="61">
        <f t="shared" si="3"/>
        <v>0</v>
      </c>
      <c r="G109" s="61" t="s">
        <v>66</v>
      </c>
      <c r="H109" s="61" t="s">
        <v>67</v>
      </c>
      <c r="I109" s="61" t="s">
        <v>68</v>
      </c>
      <c r="J109" s="61" t="s">
        <v>61</v>
      </c>
      <c r="K109" s="61"/>
      <c r="L109" s="63" t="s">
        <v>70</v>
      </c>
      <c r="O109" s="117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97"/>
    </row>
    <row r="110" spans="1:49" x14ac:dyDescent="0.2">
      <c r="A110" s="59">
        <f t="shared" si="5"/>
        <v>0</v>
      </c>
      <c r="B110" s="60" t="s">
        <v>11</v>
      </c>
      <c r="C110" s="95" t="s">
        <v>103</v>
      </c>
      <c r="D110" s="61" t="s">
        <v>90</v>
      </c>
      <c r="E110" s="61" t="s">
        <v>78</v>
      </c>
      <c r="F110" s="61">
        <f t="shared" si="3"/>
        <v>0</v>
      </c>
      <c r="G110" s="61" t="s">
        <v>66</v>
      </c>
      <c r="H110" s="61" t="s">
        <v>67</v>
      </c>
      <c r="I110" s="61" t="s">
        <v>68</v>
      </c>
      <c r="J110" s="61" t="s">
        <v>61</v>
      </c>
      <c r="K110" s="61"/>
      <c r="L110" s="63" t="s">
        <v>70</v>
      </c>
      <c r="O110" s="117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97"/>
    </row>
    <row r="111" spans="1:49" x14ac:dyDescent="0.2">
      <c r="A111" s="59">
        <f t="shared" si="5"/>
        <v>0</v>
      </c>
      <c r="B111" s="60" t="s">
        <v>11</v>
      </c>
      <c r="C111" s="95" t="s">
        <v>103</v>
      </c>
      <c r="D111" s="61" t="s">
        <v>90</v>
      </c>
      <c r="E111" s="61" t="s">
        <v>20</v>
      </c>
      <c r="F111" s="61">
        <f t="shared" si="3"/>
        <v>0</v>
      </c>
      <c r="G111" s="61" t="s">
        <v>66</v>
      </c>
      <c r="H111" s="61" t="s">
        <v>67</v>
      </c>
      <c r="I111" s="61" t="s">
        <v>68</v>
      </c>
      <c r="J111" s="61" t="s">
        <v>61</v>
      </c>
      <c r="K111" s="61"/>
      <c r="L111" s="63" t="s">
        <v>70</v>
      </c>
      <c r="O111" s="117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97"/>
    </row>
    <row r="112" spans="1:49" x14ac:dyDescent="0.2">
      <c r="A112" s="59">
        <f t="shared" si="5"/>
        <v>14206.860592802192</v>
      </c>
      <c r="B112" s="60" t="s">
        <v>11</v>
      </c>
      <c r="C112" s="95" t="s">
        <v>103</v>
      </c>
      <c r="D112" s="61" t="s">
        <v>90</v>
      </c>
      <c r="E112" s="61" t="s">
        <v>21</v>
      </c>
      <c r="F112" s="61">
        <f t="shared" si="3"/>
        <v>1.3466218571376486E-2</v>
      </c>
      <c r="G112" s="61" t="s">
        <v>66</v>
      </c>
      <c r="H112" s="61" t="s">
        <v>67</v>
      </c>
      <c r="I112" s="61" t="s">
        <v>68</v>
      </c>
      <c r="J112" s="61" t="s">
        <v>61</v>
      </c>
      <c r="K112" s="61"/>
      <c r="L112" s="63" t="s">
        <v>126</v>
      </c>
      <c r="O112" s="117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97"/>
    </row>
  </sheetData>
  <mergeCells count="3">
    <mergeCell ref="A76:L76"/>
    <mergeCell ref="O76:Y76"/>
    <mergeCell ref="B41:H4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25A0-1E66-9B44-9CCD-82EF58566670}">
  <dimension ref="A1:AW135"/>
  <sheetViews>
    <sheetView topLeftCell="A47" zoomScaleNormal="100" workbookViewId="0">
      <selection activeCell="L113" sqref="L113"/>
    </sheetView>
  </sheetViews>
  <sheetFormatPr baseColWidth="10" defaultColWidth="8.6640625" defaultRowHeight="15" x14ac:dyDescent="0.2"/>
  <cols>
    <col min="1" max="1" width="21.6640625" style="4" customWidth="1"/>
    <col min="2" max="8" width="9.6640625" style="4" customWidth="1"/>
    <col min="9" max="9" width="11.83203125" style="4" bestFit="1" customWidth="1"/>
    <col min="10" max="10" width="15.6640625" style="4" customWidth="1"/>
    <col min="11" max="11" width="18.33203125" style="14" customWidth="1"/>
    <col min="12" max="12" width="44.16406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18.33203125" style="4" bestFit="1" customWidth="1"/>
    <col min="25" max="25" width="11.83203125" style="4" bestFit="1" customWidth="1"/>
    <col min="26" max="27" width="8.6640625" style="4"/>
    <col min="28" max="28" width="8.6640625" style="4" customWidth="1"/>
    <col min="29" max="29" width="72.83203125" style="5" bestFit="1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49" ht="2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49" ht="16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O2" s="6" t="s">
        <v>121</v>
      </c>
      <c r="P2" s="7"/>
      <c r="Q2" s="7"/>
      <c r="R2" s="7"/>
      <c r="S2" s="7"/>
      <c r="T2" s="9"/>
      <c r="U2" s="7"/>
      <c r="V2" s="7"/>
    </row>
    <row r="3" spans="1:49" s="10" customForma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O3" s="12" t="s">
        <v>3</v>
      </c>
      <c r="P3" s="12" t="s">
        <v>5</v>
      </c>
      <c r="Q3" s="12" t="s">
        <v>120</v>
      </c>
      <c r="R3" s="11"/>
      <c r="AC3" s="13"/>
      <c r="AJ3" s="13"/>
      <c r="AM3" s="13"/>
      <c r="AP3" s="13"/>
      <c r="AW3" s="13"/>
    </row>
    <row r="4" spans="1:49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4" t="s">
        <v>10</v>
      </c>
      <c r="L4" s="14"/>
      <c r="N4" s="4" t="s">
        <v>82</v>
      </c>
      <c r="O4" s="15" t="str">
        <f t="shared" ref="O4:O14" si="0">CONCATENATE(B4," from", " ", A4)</f>
        <v>voc from electricity</v>
      </c>
      <c r="P4" s="15" t="s">
        <v>11</v>
      </c>
      <c r="Q4" s="15">
        <f>($B$58)*$C4</f>
        <v>0.5992855717659995</v>
      </c>
      <c r="R4" s="14"/>
    </row>
    <row r="5" spans="1:49" x14ac:dyDescent="0.2">
      <c r="A5" s="4" t="s">
        <v>7</v>
      </c>
      <c r="B5" s="17" t="s">
        <v>12</v>
      </c>
      <c r="C5" s="4">
        <v>4.7669977480988689E-5</v>
      </c>
      <c r="D5" s="4" t="s">
        <v>9</v>
      </c>
      <c r="E5" s="14" t="s">
        <v>10</v>
      </c>
      <c r="F5" s="20"/>
      <c r="G5" s="20"/>
      <c r="H5" s="20"/>
      <c r="N5" s="4" t="s">
        <v>82</v>
      </c>
      <c r="O5" s="15" t="str">
        <f t="shared" si="0"/>
        <v>co from electricity</v>
      </c>
      <c r="P5" s="15" t="s">
        <v>11</v>
      </c>
      <c r="Q5" s="15">
        <f t="shared" ref="Q5:Q14" si="1">($B$58)*C5</f>
        <v>1.8989409006266669</v>
      </c>
      <c r="R5" s="14"/>
      <c r="AB5" s="5"/>
      <c r="AC5" s="4"/>
      <c r="AI5" s="5"/>
      <c r="AJ5" s="4"/>
      <c r="AL5" s="5"/>
      <c r="AM5" s="4"/>
      <c r="AO5" s="5"/>
      <c r="AP5" s="4"/>
      <c r="AV5" s="5"/>
      <c r="AW5" s="4"/>
    </row>
    <row r="6" spans="1:49" x14ac:dyDescent="0.2">
      <c r="A6" s="4" t="s">
        <v>7</v>
      </c>
      <c r="B6" s="17" t="s">
        <v>13</v>
      </c>
      <c r="C6" s="4">
        <v>9.3378949910595115E-5</v>
      </c>
      <c r="D6" s="4" t="s">
        <v>9</v>
      </c>
      <c r="E6" s="14" t="s">
        <v>10</v>
      </c>
      <c r="F6" s="20"/>
      <c r="G6" s="20"/>
      <c r="H6" s="20"/>
      <c r="N6" s="4" t="s">
        <v>82</v>
      </c>
      <c r="O6" s="15" t="str">
        <f t="shared" si="0"/>
        <v>nox from electricity</v>
      </c>
      <c r="P6" s="15" t="s">
        <v>11</v>
      </c>
      <c r="Q6" s="15">
        <f t="shared" si="1"/>
        <v>3.7197648627695599</v>
      </c>
      <c r="R6" s="14"/>
      <c r="AB6" s="5"/>
      <c r="AC6" s="4"/>
      <c r="AI6" s="5"/>
      <c r="AJ6" s="4"/>
      <c r="AL6" s="5"/>
      <c r="AM6" s="4"/>
      <c r="AO6" s="5"/>
      <c r="AP6" s="4"/>
      <c r="AV6" s="5"/>
      <c r="AW6" s="4"/>
    </row>
    <row r="7" spans="1:49" x14ac:dyDescent="0.2">
      <c r="A7" s="4" t="s">
        <v>7</v>
      </c>
      <c r="B7" s="17" t="s">
        <v>14</v>
      </c>
      <c r="C7" s="4">
        <v>1.6772415558122596E-5</v>
      </c>
      <c r="D7" s="4" t="s">
        <v>9</v>
      </c>
      <c r="E7" s="14" t="s">
        <v>10</v>
      </c>
      <c r="F7" s="20"/>
      <c r="G7" s="20"/>
      <c r="H7" s="20"/>
      <c r="N7" s="4" t="s">
        <v>82</v>
      </c>
      <c r="O7" s="15" t="str">
        <f t="shared" si="0"/>
        <v>pm10 from electricity</v>
      </c>
      <c r="P7" s="15" t="s">
        <v>11</v>
      </c>
      <c r="Q7" s="15">
        <f t="shared" si="1"/>
        <v>0.66813175899502164</v>
      </c>
      <c r="R7" s="14"/>
      <c r="AB7" s="5"/>
      <c r="AC7" s="4"/>
      <c r="AI7" s="5"/>
      <c r="AJ7" s="4"/>
      <c r="AL7" s="5"/>
      <c r="AM7" s="4"/>
      <c r="AO7" s="5"/>
      <c r="AP7" s="4"/>
      <c r="AV7" s="5"/>
      <c r="AW7" s="4"/>
    </row>
    <row r="8" spans="1:49" x14ac:dyDescent="0.2">
      <c r="A8" s="4" t="s">
        <v>7</v>
      </c>
      <c r="B8" s="17" t="s">
        <v>15</v>
      </c>
      <c r="C8" s="4">
        <v>7.2671743408093681E-6</v>
      </c>
      <c r="D8" s="4" t="s">
        <v>9</v>
      </c>
      <c r="E8" s="14" t="s">
        <v>10</v>
      </c>
      <c r="F8" s="20"/>
      <c r="G8" s="20"/>
      <c r="H8" s="20"/>
      <c r="N8" s="4" t="s">
        <v>82</v>
      </c>
      <c r="O8" s="15" t="str">
        <f t="shared" si="0"/>
        <v>pm2.5 from electricity</v>
      </c>
      <c r="P8" s="15" t="s">
        <v>11</v>
      </c>
      <c r="Q8" s="15">
        <f t="shared" si="1"/>
        <v>0.28948901000112937</v>
      </c>
      <c r="R8" s="14"/>
      <c r="AB8" s="5"/>
      <c r="AC8" s="4"/>
      <c r="AI8" s="5"/>
      <c r="AJ8" s="4"/>
      <c r="AL8" s="5"/>
      <c r="AM8" s="4"/>
      <c r="AO8" s="5"/>
      <c r="AP8" s="4"/>
      <c r="AV8" s="5"/>
      <c r="AW8" s="4"/>
    </row>
    <row r="9" spans="1:49" x14ac:dyDescent="0.2">
      <c r="A9" s="4" t="s">
        <v>7</v>
      </c>
      <c r="B9" s="17" t="s">
        <v>16</v>
      </c>
      <c r="C9" s="4">
        <v>2.2965892947908565E-4</v>
      </c>
      <c r="D9" s="4" t="s">
        <v>9</v>
      </c>
      <c r="E9" s="14" t="s">
        <v>10</v>
      </c>
      <c r="F9" s="20"/>
      <c r="G9" s="20"/>
      <c r="H9" s="20"/>
      <c r="N9" s="4" t="s">
        <v>82</v>
      </c>
      <c r="O9" s="15" t="str">
        <f t="shared" si="0"/>
        <v>sox from electricity</v>
      </c>
      <c r="P9" s="15" t="s">
        <v>11</v>
      </c>
      <c r="Q9" s="15">
        <f t="shared" si="1"/>
        <v>9.1484988545651404</v>
      </c>
      <c r="R9" s="14"/>
      <c r="AB9" s="5"/>
      <c r="AC9" s="4"/>
      <c r="AI9" s="5"/>
      <c r="AJ9" s="4"/>
      <c r="AL9" s="5"/>
      <c r="AM9" s="4"/>
      <c r="AO9" s="5"/>
      <c r="AP9" s="4"/>
      <c r="AV9" s="5"/>
      <c r="AW9" s="4"/>
    </row>
    <row r="10" spans="1:49" x14ac:dyDescent="0.2">
      <c r="A10" s="4" t="s">
        <v>7</v>
      </c>
      <c r="B10" s="17" t="s">
        <v>17</v>
      </c>
      <c r="C10" s="4">
        <v>5.968394161730701E-7</v>
      </c>
      <c r="D10" s="4" t="s">
        <v>9</v>
      </c>
      <c r="E10" s="14" t="s">
        <v>10</v>
      </c>
      <c r="F10" s="20"/>
      <c r="G10" s="20"/>
      <c r="H10" s="20"/>
      <c r="N10" s="4" t="s">
        <v>82</v>
      </c>
      <c r="O10" s="15" t="str">
        <f t="shared" si="0"/>
        <v>bc from electricity</v>
      </c>
      <c r="P10" s="15" t="s">
        <v>11</v>
      </c>
      <c r="Q10" s="15">
        <f t="shared" si="1"/>
        <v>2.3775190137842656E-2</v>
      </c>
      <c r="R10" s="14"/>
      <c r="AB10" s="5"/>
      <c r="AC10" s="4"/>
      <c r="AI10" s="5"/>
      <c r="AJ10" s="4"/>
      <c r="AL10" s="5"/>
      <c r="AM10" s="4"/>
      <c r="AO10" s="5"/>
      <c r="AP10" s="4"/>
      <c r="AV10" s="5"/>
      <c r="AW10" s="4"/>
    </row>
    <row r="11" spans="1:49" x14ac:dyDescent="0.2">
      <c r="A11" s="4" t="s">
        <v>7</v>
      </c>
      <c r="B11" s="17" t="s">
        <v>18</v>
      </c>
      <c r="C11" s="4">
        <v>1.4088484061006906E-6</v>
      </c>
      <c r="D11" s="4" t="s">
        <v>9</v>
      </c>
      <c r="E11" s="14" t="s">
        <v>10</v>
      </c>
      <c r="F11" s="20"/>
      <c r="G11" s="20"/>
      <c r="H11" s="20"/>
      <c r="N11" s="4" t="s">
        <v>82</v>
      </c>
      <c r="O11" s="15" t="str">
        <f t="shared" si="0"/>
        <v>oc from electricity</v>
      </c>
      <c r="P11" s="15" t="s">
        <v>11</v>
      </c>
      <c r="Q11" s="15">
        <f t="shared" si="1"/>
        <v>5.6121693411628662E-2</v>
      </c>
      <c r="R11" s="14"/>
      <c r="AB11" s="5"/>
      <c r="AC11" s="4"/>
      <c r="AI11" s="5"/>
      <c r="AJ11" s="4"/>
      <c r="AL11" s="5"/>
      <c r="AM11" s="4"/>
      <c r="AO11" s="5"/>
      <c r="AP11" s="4"/>
      <c r="AV11" s="5"/>
      <c r="AW11" s="4"/>
    </row>
    <row r="12" spans="1:49" x14ac:dyDescent="0.2">
      <c r="A12" s="4" t="s">
        <v>7</v>
      </c>
      <c r="B12" s="17" t="s">
        <v>19</v>
      </c>
      <c r="C12" s="4">
        <v>2.6395530426583986E-4</v>
      </c>
      <c r="D12" s="4" t="s">
        <v>9</v>
      </c>
      <c r="E12" s="14" t="s">
        <v>10</v>
      </c>
      <c r="F12" s="20"/>
      <c r="G12" s="20"/>
      <c r="H12" s="20"/>
      <c r="N12" s="4" t="s">
        <v>82</v>
      </c>
      <c r="O12" s="15" t="str">
        <f t="shared" si="0"/>
        <v>ch4 from electricity</v>
      </c>
      <c r="P12" s="15" t="s">
        <v>11</v>
      </c>
      <c r="Q12" s="15">
        <f t="shared" si="1"/>
        <v>10.514700230510034</v>
      </c>
      <c r="R12" s="14"/>
      <c r="AB12" s="5"/>
      <c r="AC12" s="4"/>
      <c r="AI12" s="5"/>
      <c r="AJ12" s="4"/>
      <c r="AL12" s="5"/>
      <c r="AM12" s="4"/>
      <c r="AO12" s="5"/>
      <c r="AP12" s="4"/>
      <c r="AV12" s="5"/>
      <c r="AW12" s="4"/>
    </row>
    <row r="13" spans="1:49" x14ac:dyDescent="0.2">
      <c r="A13" s="4" t="s">
        <v>7</v>
      </c>
      <c r="B13" s="17" t="s">
        <v>20</v>
      </c>
      <c r="C13" s="4">
        <v>2.085469914819236E-6</v>
      </c>
      <c r="D13" s="4" t="s">
        <v>9</v>
      </c>
      <c r="E13" s="14" t="s">
        <v>10</v>
      </c>
      <c r="F13" s="20"/>
      <c r="G13" s="20"/>
      <c r="H13" s="20"/>
      <c r="N13" s="4" t="s">
        <v>82</v>
      </c>
      <c r="O13" s="15" t="str">
        <f t="shared" si="0"/>
        <v>n2o from electricity</v>
      </c>
      <c r="P13" s="15" t="s">
        <v>11</v>
      </c>
      <c r="Q13" s="15">
        <f t="shared" si="1"/>
        <v>8.3075015503332753E-2</v>
      </c>
      <c r="R13" s="14"/>
      <c r="AB13" s="5"/>
      <c r="AC13" s="4"/>
      <c r="AI13" s="5"/>
      <c r="AJ13" s="4"/>
      <c r="AL13" s="5"/>
      <c r="AM13" s="4"/>
      <c r="AO13" s="5"/>
      <c r="AP13" s="4"/>
      <c r="AV13" s="5"/>
      <c r="AW13" s="4"/>
    </row>
    <row r="14" spans="1:49" x14ac:dyDescent="0.2">
      <c r="A14" s="4" t="s">
        <v>7</v>
      </c>
      <c r="B14" s="17" t="s">
        <v>21</v>
      </c>
      <c r="C14" s="4">
        <v>0.13308017250777757</v>
      </c>
      <c r="D14" s="4" t="s">
        <v>9</v>
      </c>
      <c r="E14" s="4" t="s">
        <v>22</v>
      </c>
      <c r="F14" s="20"/>
      <c r="G14" s="20"/>
      <c r="H14" s="20"/>
      <c r="N14" s="4" t="s">
        <v>82</v>
      </c>
      <c r="O14" s="15" t="str">
        <f t="shared" si="0"/>
        <v>co2 from electricity</v>
      </c>
      <c r="P14" s="15" t="s">
        <v>11</v>
      </c>
      <c r="Q14" s="15">
        <f t="shared" si="1"/>
        <v>5301.2691843258244</v>
      </c>
      <c r="R14" s="14"/>
      <c r="AB14" s="5"/>
      <c r="AC14" s="4"/>
      <c r="AI14" s="5"/>
      <c r="AJ14" s="4"/>
      <c r="AL14" s="5"/>
      <c r="AM14" s="4"/>
      <c r="AO14" s="5"/>
      <c r="AP14" s="4"/>
      <c r="AV14" s="5"/>
      <c r="AW14" s="4"/>
    </row>
    <row r="15" spans="1:49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4" t="s">
        <v>10</v>
      </c>
      <c r="N15" s="4" t="s">
        <v>82</v>
      </c>
      <c r="O15" s="15" t="str">
        <f>CONCATENATE(B26," from", " ", A26)</f>
        <v>voc from steam (for displacement credit calculation)</v>
      </c>
      <c r="P15" s="15" t="s">
        <v>11</v>
      </c>
      <c r="Q15" s="15">
        <f>$B$47*C26</f>
        <v>-0.52452999672889189</v>
      </c>
      <c r="R15" s="14"/>
      <c r="AB15" s="5"/>
      <c r="AC15" s="4"/>
      <c r="AI15" s="5"/>
      <c r="AJ15" s="4"/>
      <c r="AL15" s="5"/>
      <c r="AM15" s="4"/>
      <c r="AO15" s="5"/>
      <c r="AP15" s="4"/>
      <c r="AV15" s="5"/>
      <c r="AW15" s="4"/>
    </row>
    <row r="16" spans="1:49" x14ac:dyDescent="0.2">
      <c r="A16" s="4" t="s">
        <v>23</v>
      </c>
      <c r="B16" s="17" t="s">
        <v>12</v>
      </c>
      <c r="C16" s="4">
        <v>1.6946156527293992E-5</v>
      </c>
      <c r="D16" s="4" t="s">
        <v>24</v>
      </c>
      <c r="E16" s="14" t="s">
        <v>10</v>
      </c>
      <c r="F16" s="20"/>
      <c r="G16" s="20"/>
      <c r="H16" s="20"/>
      <c r="N16" s="4" t="s">
        <v>82</v>
      </c>
      <c r="O16" s="15" t="str">
        <f t="shared" ref="O16:O25" si="2">CONCATENATE(B27," from", " ", A27)</f>
        <v>co from steam (for displacement credit calculation)</v>
      </c>
      <c r="P16" s="15" t="s">
        <v>11</v>
      </c>
      <c r="Q16" s="15">
        <f t="shared" ref="Q16:Q24" si="3">$B$47*C27</f>
        <v>-2.0449457516432665</v>
      </c>
      <c r="R16" s="14"/>
      <c r="AB16" s="5"/>
      <c r="AC16" s="4"/>
      <c r="AI16" s="5"/>
      <c r="AJ16" s="4"/>
      <c r="AL16" s="5"/>
      <c r="AM16" s="4"/>
      <c r="AO16" s="5"/>
      <c r="AP16" s="4"/>
      <c r="AV16" s="5"/>
      <c r="AW16" s="4"/>
    </row>
    <row r="17" spans="1:49" x14ac:dyDescent="0.2">
      <c r="A17" s="4" t="s">
        <v>23</v>
      </c>
      <c r="B17" s="17" t="s">
        <v>13</v>
      </c>
      <c r="C17" s="4">
        <v>2.5486303833811076E-5</v>
      </c>
      <c r="D17" s="4" t="s">
        <v>24</v>
      </c>
      <c r="E17" s="14" t="s">
        <v>10</v>
      </c>
      <c r="F17" s="20"/>
      <c r="G17" s="20"/>
      <c r="H17" s="20"/>
      <c r="N17" s="4" t="s">
        <v>82</v>
      </c>
      <c r="O17" s="15" t="str">
        <f t="shared" si="2"/>
        <v>nox from steam (for displacement credit calculation)</v>
      </c>
      <c r="P17" s="15" t="s">
        <v>11</v>
      </c>
      <c r="Q17" s="15">
        <f t="shared" si="3"/>
        <v>-3.0934703871895119</v>
      </c>
      <c r="R17" s="14"/>
      <c r="AB17" s="5"/>
      <c r="AC17" s="4"/>
      <c r="AI17" s="5"/>
      <c r="AJ17" s="4"/>
      <c r="AL17" s="5"/>
      <c r="AM17" s="4"/>
      <c r="AO17" s="5"/>
      <c r="AP17" s="4"/>
      <c r="AV17" s="5"/>
      <c r="AW17" s="4"/>
    </row>
    <row r="18" spans="1:49" x14ac:dyDescent="0.2">
      <c r="A18" s="4" t="s">
        <v>23</v>
      </c>
      <c r="B18" s="17" t="s">
        <v>14</v>
      </c>
      <c r="C18" s="4">
        <v>2.93416485124248E-6</v>
      </c>
      <c r="D18" s="4" t="s">
        <v>24</v>
      </c>
      <c r="E18" s="14" t="s">
        <v>10</v>
      </c>
      <c r="F18" s="20"/>
      <c r="G18" s="20"/>
      <c r="H18" s="20"/>
      <c r="N18" s="4" t="s">
        <v>82</v>
      </c>
      <c r="O18" s="15" t="str">
        <f t="shared" si="2"/>
        <v>pm10 from steam (for displacement credit calculation)</v>
      </c>
      <c r="P18" s="15" t="s">
        <v>11</v>
      </c>
      <c r="Q18" s="15">
        <f t="shared" si="3"/>
        <v>-0.21628437481647006</v>
      </c>
      <c r="R18" s="14"/>
      <c r="AB18" s="5"/>
      <c r="AC18" s="4"/>
      <c r="AI18" s="5"/>
      <c r="AJ18" s="4"/>
      <c r="AL18" s="5"/>
      <c r="AM18" s="4"/>
      <c r="AO18" s="5"/>
      <c r="AP18" s="4"/>
      <c r="AV18" s="5"/>
      <c r="AW18" s="4"/>
    </row>
    <row r="19" spans="1:49" x14ac:dyDescent="0.2">
      <c r="A19" s="4" t="s">
        <v>23</v>
      </c>
      <c r="B19" s="17" t="s">
        <v>15</v>
      </c>
      <c r="C19" s="4">
        <v>2.7648616863662144E-6</v>
      </c>
      <c r="D19" s="4" t="s">
        <v>24</v>
      </c>
      <c r="E19" s="14" t="s">
        <v>10</v>
      </c>
      <c r="F19" s="20"/>
      <c r="G19" s="20"/>
      <c r="H19" s="20"/>
      <c r="N19" s="4" t="s">
        <v>82</v>
      </c>
      <c r="O19" s="15" t="str">
        <f t="shared" si="2"/>
        <v>pm2.5 from steam (for displacement credit calculation)</v>
      </c>
      <c r="P19" s="15" t="s">
        <v>11</v>
      </c>
      <c r="Q19" s="15">
        <f>$B$47*C30</f>
        <v>-0.2137732237911778</v>
      </c>
      <c r="R19" s="14"/>
      <c r="AB19" s="5"/>
      <c r="AC19" s="4"/>
      <c r="AI19" s="5"/>
      <c r="AJ19" s="4"/>
      <c r="AL19" s="5"/>
      <c r="AM19" s="4"/>
      <c r="AO19" s="5"/>
      <c r="AP19" s="4"/>
      <c r="AV19" s="5"/>
      <c r="AW19" s="4"/>
    </row>
    <row r="20" spans="1:49" x14ac:dyDescent="0.2">
      <c r="A20" s="4" t="s">
        <v>23</v>
      </c>
      <c r="B20" s="17" t="s">
        <v>16</v>
      </c>
      <c r="C20" s="4">
        <v>1.5224234585689231E-5</v>
      </c>
      <c r="D20" s="4" t="s">
        <v>24</v>
      </c>
      <c r="E20" s="14" t="s">
        <v>10</v>
      </c>
      <c r="F20" s="20"/>
      <c r="G20" s="20"/>
      <c r="H20" s="20"/>
      <c r="N20" s="4" t="s">
        <v>82</v>
      </c>
      <c r="O20" s="15" t="str">
        <f t="shared" si="2"/>
        <v>sox from steam (for displacement credit calculation)</v>
      </c>
      <c r="P20" s="15" t="s">
        <v>11</v>
      </c>
      <c r="Q20" s="15">
        <f t="shared" si="3"/>
        <v>-0.62814669971878512</v>
      </c>
      <c r="R20" s="14"/>
      <c r="AB20" s="5"/>
      <c r="AC20" s="4"/>
      <c r="AI20" s="5"/>
      <c r="AJ20" s="4"/>
      <c r="AL20" s="5"/>
      <c r="AM20" s="4"/>
      <c r="AO20" s="5"/>
      <c r="AP20" s="4"/>
      <c r="AV20" s="5"/>
      <c r="AW20" s="4"/>
    </row>
    <row r="21" spans="1:49" x14ac:dyDescent="0.2">
      <c r="A21" s="4" t="s">
        <v>23</v>
      </c>
      <c r="B21" s="17" t="s">
        <v>17</v>
      </c>
      <c r="C21" s="4">
        <v>3.7494638348416479E-7</v>
      </c>
      <c r="D21" s="4" t="s">
        <v>24</v>
      </c>
      <c r="E21" s="14" t="s">
        <v>10</v>
      </c>
      <c r="F21" s="20"/>
      <c r="G21" s="20"/>
      <c r="H21" s="20"/>
      <c r="N21" s="4" t="s">
        <v>82</v>
      </c>
      <c r="O21" s="15" t="str">
        <f t="shared" si="2"/>
        <v>bc from steam (for displacement credit calculation)</v>
      </c>
      <c r="P21" s="15" t="s">
        <v>11</v>
      </c>
      <c r="Q21" s="15">
        <f t="shared" si="3"/>
        <v>-3.8574316162518753E-2</v>
      </c>
      <c r="R21" s="14"/>
      <c r="AB21" s="5"/>
      <c r="AC21" s="4"/>
      <c r="AI21" s="5"/>
      <c r="AJ21" s="4"/>
      <c r="AL21" s="5"/>
      <c r="AM21" s="4"/>
      <c r="AO21" s="5"/>
      <c r="AP21" s="4"/>
      <c r="AV21" s="5"/>
      <c r="AW21" s="4"/>
    </row>
    <row r="22" spans="1:49" x14ac:dyDescent="0.2">
      <c r="A22" s="4" t="s">
        <v>23</v>
      </c>
      <c r="B22" s="17" t="s">
        <v>18</v>
      </c>
      <c r="C22" s="4">
        <v>7.497579556321201E-7</v>
      </c>
      <c r="D22" s="4" t="s">
        <v>24</v>
      </c>
      <c r="E22" s="14" t="s">
        <v>10</v>
      </c>
      <c r="F22" s="20"/>
      <c r="G22" s="20"/>
      <c r="H22" s="20"/>
      <c r="N22" s="4" t="s">
        <v>82</v>
      </c>
      <c r="O22" s="15" t="str">
        <f t="shared" si="2"/>
        <v>oc from steam (for displacement credit calculation)</v>
      </c>
      <c r="P22" s="15" t="s">
        <v>11</v>
      </c>
      <c r="Q22" s="15">
        <f>$B$47*C33</f>
        <v>-8.9980072025896599E-2</v>
      </c>
      <c r="R22" s="14"/>
      <c r="AB22" s="5"/>
      <c r="AC22" s="4"/>
      <c r="AI22" s="5"/>
      <c r="AJ22" s="4"/>
      <c r="AL22" s="5"/>
      <c r="AM22" s="4"/>
      <c r="AO22" s="5"/>
      <c r="AP22" s="4"/>
      <c r="AV22" s="5"/>
      <c r="AW22" s="4"/>
    </row>
    <row r="23" spans="1:49" x14ac:dyDescent="0.2">
      <c r="A23" s="4" t="s">
        <v>23</v>
      </c>
      <c r="B23" s="17" t="s">
        <v>19</v>
      </c>
      <c r="C23" s="4">
        <v>2.0355243007445781E-4</v>
      </c>
      <c r="D23" s="4" t="s">
        <v>24</v>
      </c>
      <c r="E23" s="14" t="s">
        <v>10</v>
      </c>
      <c r="F23" s="20"/>
      <c r="G23" s="20"/>
      <c r="H23" s="20"/>
      <c r="N23" s="4" t="s">
        <v>82</v>
      </c>
      <c r="O23" s="15" t="str">
        <f t="shared" si="2"/>
        <v>ch4 from steam (for displacement credit calculation)</v>
      </c>
      <c r="P23" s="15" t="s">
        <v>11</v>
      </c>
      <c r="Q23" s="15">
        <f t="shared" si="3"/>
        <v>-9.2013520386697678</v>
      </c>
      <c r="R23" s="14"/>
      <c r="AB23" s="5"/>
      <c r="AC23" s="4"/>
      <c r="AI23" s="5"/>
      <c r="AJ23" s="4"/>
      <c r="AL23" s="5"/>
      <c r="AM23" s="4"/>
      <c r="AO23" s="5"/>
      <c r="AP23" s="4"/>
      <c r="AV23" s="5"/>
      <c r="AW23" s="4"/>
    </row>
    <row r="24" spans="1:49" x14ac:dyDescent="0.2">
      <c r="A24" s="4" t="s">
        <v>23</v>
      </c>
      <c r="B24" s="17" t="s">
        <v>20</v>
      </c>
      <c r="C24" s="4">
        <v>5.8436914656886474E-7</v>
      </c>
      <c r="D24" s="4" t="s">
        <v>24</v>
      </c>
      <c r="E24" s="14" t="s">
        <v>10</v>
      </c>
      <c r="F24" s="20"/>
      <c r="G24" s="20"/>
      <c r="H24" s="20"/>
      <c r="N24" s="4" t="s">
        <v>82</v>
      </c>
      <c r="O24" s="15" t="str">
        <f t="shared" si="2"/>
        <v>n2o from steam (for displacement credit calculation)</v>
      </c>
      <c r="P24" s="15" t="s">
        <v>11</v>
      </c>
      <c r="Q24" s="15">
        <f t="shared" si="3"/>
        <v>-5.4028155732121705E-2</v>
      </c>
      <c r="R24" s="14"/>
      <c r="AB24" s="5"/>
      <c r="AC24" s="4"/>
      <c r="AI24" s="5"/>
      <c r="AJ24" s="4"/>
      <c r="AL24" s="5"/>
      <c r="AM24" s="4"/>
      <c r="AO24" s="5"/>
      <c r="AP24" s="4"/>
      <c r="AV24" s="5"/>
      <c r="AW24" s="4"/>
    </row>
    <row r="25" spans="1:49" x14ac:dyDescent="0.2">
      <c r="A25" s="4" t="s">
        <v>23</v>
      </c>
      <c r="B25" s="17" t="s">
        <v>21</v>
      </c>
      <c r="C25" s="4">
        <v>7.8399733293996687E-2</v>
      </c>
      <c r="D25" s="4" t="s">
        <v>24</v>
      </c>
      <c r="E25" s="14" t="s">
        <v>25</v>
      </c>
      <c r="F25" s="20"/>
      <c r="G25" s="20"/>
      <c r="H25" s="20"/>
      <c r="N25" s="4" t="s">
        <v>82</v>
      </c>
      <c r="O25" s="15" t="str">
        <f t="shared" si="2"/>
        <v>co2 from steam (for displacement credit calculation)</v>
      </c>
      <c r="P25" s="15" t="s">
        <v>11</v>
      </c>
      <c r="Q25" s="15">
        <f>$B$47*C36</f>
        <v>-3515.775597495538</v>
      </c>
      <c r="R25" s="14"/>
      <c r="AB25" s="5"/>
      <c r="AC25" s="4"/>
      <c r="AI25" s="5"/>
      <c r="AJ25" s="4"/>
      <c r="AL25" s="5"/>
      <c r="AM25" s="4"/>
      <c r="AO25" s="5"/>
      <c r="AP25" s="4"/>
      <c r="AV25" s="5"/>
      <c r="AW25" s="4"/>
    </row>
    <row r="26" spans="1:49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4" t="s">
        <v>10</v>
      </c>
      <c r="M26" s="18"/>
      <c r="S26" s="19"/>
      <c r="T26" s="4"/>
      <c r="U26" s="5"/>
    </row>
    <row r="27" spans="1:49" x14ac:dyDescent="0.2">
      <c r="A27" s="4" t="s">
        <v>26</v>
      </c>
      <c r="B27" s="17" t="s">
        <v>12</v>
      </c>
      <c r="C27" s="4">
        <v>4.6476039810074237E-5</v>
      </c>
      <c r="D27" s="4" t="s">
        <v>27</v>
      </c>
      <c r="E27" s="14" t="s">
        <v>10</v>
      </c>
      <c r="F27" s="20"/>
      <c r="G27" s="20"/>
      <c r="H27" s="20"/>
      <c r="S27" s="19"/>
      <c r="T27" s="4"/>
      <c r="U27" s="5"/>
    </row>
    <row r="28" spans="1:49" x14ac:dyDescent="0.2">
      <c r="A28" s="4" t="s">
        <v>26</v>
      </c>
      <c r="B28" s="17" t="s">
        <v>13</v>
      </c>
      <c r="C28" s="4">
        <v>7.0306145163397999E-5</v>
      </c>
      <c r="D28" s="4" t="s">
        <v>27</v>
      </c>
      <c r="E28" s="14" t="s">
        <v>10</v>
      </c>
      <c r="F28" s="20"/>
      <c r="G28" s="20"/>
      <c r="H28" s="20"/>
      <c r="S28" s="19"/>
      <c r="T28" s="4"/>
      <c r="U28" s="5"/>
    </row>
    <row r="29" spans="1:49" x14ac:dyDescent="0.2">
      <c r="A29" s="4" t="s">
        <v>26</v>
      </c>
      <c r="B29" s="17" t="s">
        <v>14</v>
      </c>
      <c r="C29" s="4">
        <v>4.9155539731015921E-6</v>
      </c>
      <c r="D29" s="4" t="s">
        <v>27</v>
      </c>
      <c r="E29" s="14" t="s">
        <v>10</v>
      </c>
      <c r="F29" s="20"/>
      <c r="G29" s="20"/>
      <c r="H29" s="20"/>
      <c r="S29" s="19"/>
      <c r="T29" s="4"/>
      <c r="U29" s="5"/>
    </row>
    <row r="30" spans="1:49" x14ac:dyDescent="0.2">
      <c r="A30" s="4" t="s">
        <v>26</v>
      </c>
      <c r="B30" s="17" t="s">
        <v>15</v>
      </c>
      <c r="C30" s="4">
        <v>4.8584823588904043E-6</v>
      </c>
      <c r="D30" s="4" t="s">
        <v>27</v>
      </c>
      <c r="E30" s="14" t="s">
        <v>10</v>
      </c>
      <c r="F30" s="20"/>
      <c r="G30" s="20"/>
      <c r="H30" s="20"/>
      <c r="S30" s="19"/>
      <c r="T30" s="4"/>
      <c r="U30" s="5"/>
    </row>
    <row r="31" spans="1:49" x14ac:dyDescent="0.2">
      <c r="A31" s="4" t="s">
        <v>26</v>
      </c>
      <c r="B31" s="17" t="s">
        <v>16</v>
      </c>
      <c r="C31" s="4">
        <v>1.4276061357245116E-5</v>
      </c>
      <c r="D31" s="4" t="s">
        <v>27</v>
      </c>
      <c r="E31" s="14" t="s">
        <v>10</v>
      </c>
      <c r="F31" s="20"/>
      <c r="G31" s="20"/>
      <c r="H31" s="20"/>
      <c r="S31" s="19"/>
      <c r="T31" s="4"/>
      <c r="U31" s="5"/>
    </row>
    <row r="32" spans="1:49" x14ac:dyDescent="0.2">
      <c r="A32" s="4" t="s">
        <v>26</v>
      </c>
      <c r="B32" s="17" t="s">
        <v>17</v>
      </c>
      <c r="C32" s="4">
        <v>8.76689003693608E-7</v>
      </c>
      <c r="D32" s="4" t="s">
        <v>27</v>
      </c>
      <c r="E32" s="14" t="s">
        <v>10</v>
      </c>
      <c r="F32" s="20"/>
      <c r="G32" s="20"/>
      <c r="H32" s="20"/>
      <c r="S32" s="19"/>
      <c r="T32" s="4"/>
      <c r="U32" s="5"/>
    </row>
    <row r="33" spans="1:49" x14ac:dyDescent="0.2">
      <c r="A33" s="4" t="s">
        <v>26</v>
      </c>
      <c r="B33" s="17" t="s">
        <v>18</v>
      </c>
      <c r="C33" s="4">
        <v>2.0450016369521954E-6</v>
      </c>
      <c r="D33" s="4" t="s">
        <v>27</v>
      </c>
      <c r="E33" s="14" t="s">
        <v>10</v>
      </c>
      <c r="F33" s="20"/>
      <c r="G33" s="20"/>
      <c r="H33" s="20"/>
      <c r="S33" s="19"/>
      <c r="T33" s="4"/>
      <c r="U33" s="5"/>
    </row>
    <row r="34" spans="1:49" x14ac:dyDescent="0.2">
      <c r="A34" s="4" t="s">
        <v>26</v>
      </c>
      <c r="B34" s="17" t="s">
        <v>19</v>
      </c>
      <c r="C34" s="4">
        <v>2.0912163724249474E-4</v>
      </c>
      <c r="D34" s="4" t="s">
        <v>27</v>
      </c>
      <c r="E34" s="14" t="s">
        <v>10</v>
      </c>
      <c r="F34" s="20"/>
      <c r="G34" s="20"/>
      <c r="H34" s="20"/>
      <c r="S34" s="19"/>
      <c r="T34" s="4"/>
      <c r="U34" s="5"/>
    </row>
    <row r="35" spans="1:49" x14ac:dyDescent="0.2">
      <c r="A35" s="4" t="s">
        <v>26</v>
      </c>
      <c r="B35" s="17" t="s">
        <v>20</v>
      </c>
      <c r="C35" s="4">
        <v>1.2279126302754932E-6</v>
      </c>
      <c r="D35" s="4" t="s">
        <v>27</v>
      </c>
      <c r="E35" s="14" t="s">
        <v>10</v>
      </c>
      <c r="F35" s="20"/>
      <c r="G35" s="20"/>
      <c r="H35" s="20"/>
      <c r="S35" s="19"/>
      <c r="T35" s="4"/>
      <c r="U35" s="5"/>
    </row>
    <row r="36" spans="1:49" x14ac:dyDescent="0.2">
      <c r="A36" s="4" t="s">
        <v>26</v>
      </c>
      <c r="B36" s="17" t="s">
        <v>21</v>
      </c>
      <c r="C36" s="4">
        <v>7.9903990852171314E-2</v>
      </c>
      <c r="D36" s="4" t="s">
        <v>27</v>
      </c>
      <c r="E36" s="14" t="s">
        <v>28</v>
      </c>
      <c r="F36" s="20"/>
      <c r="G36" s="20"/>
      <c r="H36" s="20"/>
      <c r="S36" s="19"/>
      <c r="T36" s="4"/>
      <c r="U36" s="5"/>
    </row>
    <row r="37" spans="1:49" x14ac:dyDescent="0.2">
      <c r="B37" s="20"/>
      <c r="C37" s="20"/>
      <c r="D37" s="20"/>
      <c r="E37" s="20"/>
      <c r="F37" s="20"/>
      <c r="G37" s="20"/>
      <c r="H37" s="20"/>
    </row>
    <row r="38" spans="1:49" ht="16" x14ac:dyDescent="0.2">
      <c r="A38" s="6" t="s">
        <v>79</v>
      </c>
      <c r="I38" s="21"/>
    </row>
    <row r="39" spans="1:49" ht="16" x14ac:dyDescent="0.2">
      <c r="A39" s="22" t="s">
        <v>29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</row>
    <row r="40" spans="1:49" s="20" customFormat="1" x14ac:dyDescent="0.2">
      <c r="A40" s="65" t="s">
        <v>71</v>
      </c>
      <c r="B40"/>
      <c r="C40"/>
      <c r="D40"/>
      <c r="E40"/>
      <c r="F40"/>
      <c r="G40"/>
      <c r="H40"/>
      <c r="I40"/>
      <c r="J40"/>
      <c r="K40"/>
      <c r="L40"/>
      <c r="T40" s="23"/>
      <c r="AC40" s="23"/>
      <c r="AJ40" s="23"/>
      <c r="AM40" s="23"/>
      <c r="AP40" s="23"/>
      <c r="AW40" s="23"/>
    </row>
    <row r="41" spans="1:49" s="20" customFormat="1" ht="12.75" customHeight="1" x14ac:dyDescent="0.15">
      <c r="A41" s="24"/>
      <c r="B41" s="187" t="s">
        <v>101</v>
      </c>
      <c r="C41" s="188"/>
      <c r="D41" s="188"/>
      <c r="E41" s="188"/>
      <c r="F41" s="188"/>
      <c r="G41" s="188"/>
      <c r="H41" s="188"/>
      <c r="I41" s="146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1:49" s="20" customFormat="1" ht="156" customHeight="1" x14ac:dyDescent="0.2">
      <c r="A42" s="17"/>
      <c r="B42" s="160" t="s">
        <v>102</v>
      </c>
      <c r="C42" s="161" t="s">
        <v>103</v>
      </c>
      <c r="D42" s="161" t="s">
        <v>83</v>
      </c>
      <c r="E42" s="161" t="s">
        <v>104</v>
      </c>
      <c r="F42" s="161" t="s">
        <v>84</v>
      </c>
      <c r="G42" s="162" t="s">
        <v>105</v>
      </c>
      <c r="H42" s="162" t="s">
        <v>106</v>
      </c>
      <c r="I42" s="172"/>
      <c r="J42" s="93"/>
      <c r="Q42" s="93"/>
      <c r="R42" s="93"/>
      <c r="S42" s="25"/>
    </row>
    <row r="43" spans="1:49" s="20" customFormat="1" x14ac:dyDescent="0.2">
      <c r="A43" s="26" t="s">
        <v>30</v>
      </c>
      <c r="B43" s="71">
        <v>0.68500000000000005</v>
      </c>
      <c r="C43" s="72"/>
      <c r="D43" s="163">
        <v>0.8</v>
      </c>
      <c r="E43" s="72"/>
      <c r="F43" s="72"/>
      <c r="G43" s="72"/>
      <c r="H43" s="27"/>
      <c r="I43" s="173"/>
      <c r="J43" s="30"/>
      <c r="Q43" s="30"/>
      <c r="R43" s="30"/>
      <c r="S43" s="30"/>
    </row>
    <row r="44" spans="1:49" s="23" customFormat="1" x14ac:dyDescent="0.2">
      <c r="A44" s="28" t="s">
        <v>31</v>
      </c>
      <c r="B44" s="29">
        <v>0.1</v>
      </c>
      <c r="C44" s="30"/>
      <c r="D44" s="31">
        <v>0.1</v>
      </c>
      <c r="E44" s="30"/>
      <c r="F44" s="30"/>
      <c r="G44" s="30">
        <v>0.67</v>
      </c>
      <c r="H44" s="30">
        <v>0.7</v>
      </c>
      <c r="I44" s="174"/>
      <c r="J44" s="30"/>
      <c r="Q44" s="30"/>
      <c r="R44" s="30"/>
      <c r="S44" s="30"/>
    </row>
    <row r="45" spans="1:49" s="20" customFormat="1" x14ac:dyDescent="0.2">
      <c r="A45" s="33" t="s">
        <v>32</v>
      </c>
      <c r="B45" s="74">
        <v>1</v>
      </c>
      <c r="C45" s="34"/>
      <c r="D45" s="34"/>
      <c r="E45" s="164"/>
      <c r="F45" s="34"/>
      <c r="G45" s="164">
        <v>1.0000358118451151</v>
      </c>
      <c r="H45" s="119">
        <v>1</v>
      </c>
      <c r="I45" s="175"/>
      <c r="J45" s="94"/>
      <c r="Q45" s="94"/>
      <c r="R45" s="94"/>
      <c r="S45" s="70"/>
    </row>
    <row r="46" spans="1:49" s="20" customFormat="1" ht="57" x14ac:dyDescent="0.2">
      <c r="A46" s="154" t="s">
        <v>85</v>
      </c>
      <c r="B46" s="109">
        <v>1</v>
      </c>
      <c r="C46" s="110"/>
      <c r="D46" s="110"/>
      <c r="E46" s="165"/>
      <c r="F46" s="110"/>
      <c r="G46" s="165"/>
      <c r="H46" s="171"/>
      <c r="I46" s="175"/>
      <c r="J46" s="94"/>
      <c r="Q46" s="94"/>
      <c r="R46" s="94"/>
      <c r="S46" s="70"/>
    </row>
    <row r="47" spans="1:49" s="20" customFormat="1" ht="71" x14ac:dyDescent="0.2">
      <c r="A47" s="146" t="s">
        <v>86</v>
      </c>
      <c r="B47" s="74">
        <v>-44000</v>
      </c>
      <c r="C47" s="34"/>
      <c r="D47" s="34"/>
      <c r="E47" s="164">
        <v>0</v>
      </c>
      <c r="F47" s="34"/>
      <c r="G47" s="164"/>
      <c r="H47" s="119"/>
      <c r="I47" s="175"/>
      <c r="J47" s="94"/>
      <c r="Q47" s="94"/>
      <c r="R47" s="94"/>
      <c r="S47" s="70"/>
    </row>
    <row r="48" spans="1:49" s="20" customFormat="1" x14ac:dyDescent="0.2">
      <c r="A48" s="45" t="s">
        <v>72</v>
      </c>
      <c r="B48" s="17"/>
      <c r="E48" s="23"/>
      <c r="F48" s="23"/>
      <c r="G48" s="23"/>
      <c r="H48" s="23"/>
      <c r="I48" s="101"/>
      <c r="J48" s="23"/>
      <c r="Q48" s="23"/>
      <c r="R48" s="23"/>
      <c r="S48" s="23"/>
    </row>
    <row r="49" spans="1:19" s="20" customFormat="1" x14ac:dyDescent="0.2">
      <c r="A49" s="155" t="s">
        <v>33</v>
      </c>
      <c r="B49" s="68">
        <v>0</v>
      </c>
      <c r="C49" s="38"/>
      <c r="D49" s="38">
        <v>0</v>
      </c>
      <c r="E49" s="38"/>
      <c r="F49" s="38"/>
      <c r="G49" s="39"/>
      <c r="H49" s="39"/>
      <c r="I49" s="102"/>
      <c r="J49" s="39"/>
      <c r="Q49" s="39"/>
      <c r="R49" s="39"/>
      <c r="S49" s="39"/>
    </row>
    <row r="50" spans="1:19" s="20" customFormat="1" x14ac:dyDescent="0.2">
      <c r="A50" s="155" t="s">
        <v>34</v>
      </c>
      <c r="B50" s="68">
        <v>0</v>
      </c>
      <c r="C50" s="38"/>
      <c r="D50" s="38">
        <v>0</v>
      </c>
      <c r="E50" s="38"/>
      <c r="F50" s="38"/>
      <c r="G50" s="39"/>
      <c r="H50" s="39"/>
      <c r="I50" s="102"/>
      <c r="J50" s="39"/>
      <c r="Q50" s="39"/>
      <c r="R50" s="39"/>
      <c r="S50" s="39"/>
    </row>
    <row r="51" spans="1:19" s="20" customFormat="1" x14ac:dyDescent="0.2">
      <c r="A51" s="155" t="s">
        <v>35</v>
      </c>
      <c r="B51" s="68">
        <v>0</v>
      </c>
      <c r="C51" s="38"/>
      <c r="D51" s="38">
        <v>0</v>
      </c>
      <c r="E51" s="38"/>
      <c r="F51" s="38"/>
      <c r="G51" s="39"/>
      <c r="H51" s="39"/>
      <c r="I51" s="102"/>
      <c r="J51" s="39"/>
      <c r="Q51" s="39"/>
      <c r="R51" s="39"/>
      <c r="S51" s="39"/>
    </row>
    <row r="52" spans="1:19" s="20" customFormat="1" x14ac:dyDescent="0.2">
      <c r="A52" s="155" t="s">
        <v>73</v>
      </c>
      <c r="B52" s="68">
        <v>0</v>
      </c>
      <c r="C52" s="38"/>
      <c r="D52" s="38">
        <v>1250000</v>
      </c>
      <c r="E52" s="38"/>
      <c r="F52" s="38"/>
      <c r="G52" s="39"/>
      <c r="H52" s="39"/>
      <c r="I52" s="102"/>
      <c r="J52" s="39"/>
      <c r="Q52" s="39"/>
      <c r="R52" s="39"/>
      <c r="S52" s="39"/>
    </row>
    <row r="53" spans="1:19" s="20" customFormat="1" x14ac:dyDescent="0.2">
      <c r="A53" s="155" t="s">
        <v>36</v>
      </c>
      <c r="B53" s="68"/>
      <c r="C53" s="38"/>
      <c r="D53" s="38"/>
      <c r="E53" s="38"/>
      <c r="F53" s="38"/>
      <c r="G53" s="39"/>
      <c r="H53" s="39"/>
      <c r="I53" s="102"/>
      <c r="J53" s="39"/>
      <c r="Q53" s="39"/>
      <c r="R53" s="39"/>
      <c r="S53" s="39"/>
    </row>
    <row r="54" spans="1:19" s="20" customFormat="1" x14ac:dyDescent="0.2">
      <c r="A54" s="155" t="s">
        <v>74</v>
      </c>
      <c r="B54" s="75">
        <v>420018.86046229186</v>
      </c>
      <c r="C54" s="38"/>
      <c r="D54" s="38"/>
      <c r="E54" s="38"/>
      <c r="F54" s="38"/>
      <c r="G54" s="39"/>
      <c r="H54" s="39"/>
      <c r="I54" s="102"/>
      <c r="J54" s="39"/>
      <c r="Q54" s="39"/>
      <c r="R54" s="39"/>
      <c r="S54" s="39"/>
    </row>
    <row r="55" spans="1:19" s="20" customFormat="1" x14ac:dyDescent="0.2">
      <c r="A55" s="155" t="s">
        <v>39</v>
      </c>
      <c r="B55" s="68"/>
      <c r="C55" s="38"/>
      <c r="D55" s="38"/>
      <c r="E55" s="38"/>
      <c r="F55" s="38"/>
      <c r="G55" s="39"/>
      <c r="H55" s="39"/>
      <c r="I55" s="102"/>
      <c r="J55" s="39"/>
      <c r="Q55" s="39"/>
      <c r="R55" s="39"/>
      <c r="S55" s="39"/>
    </row>
    <row r="56" spans="1:19" s="20" customFormat="1" x14ac:dyDescent="0.2">
      <c r="A56" s="155" t="s">
        <v>75</v>
      </c>
      <c r="B56" s="68"/>
      <c r="C56" s="38"/>
      <c r="D56" s="38"/>
      <c r="E56" s="38"/>
      <c r="F56" s="38"/>
      <c r="G56" s="39"/>
      <c r="H56" s="39"/>
      <c r="I56" s="102"/>
      <c r="J56" s="39"/>
      <c r="Q56" s="39"/>
      <c r="R56" s="39"/>
      <c r="S56" s="39"/>
    </row>
    <row r="57" spans="1:19" s="20" customFormat="1" x14ac:dyDescent="0.2">
      <c r="A57" s="155" t="s">
        <v>38</v>
      </c>
      <c r="B57" s="68"/>
      <c r="C57" s="38"/>
      <c r="D57" s="38"/>
      <c r="E57" s="38"/>
      <c r="F57" s="38"/>
      <c r="G57" s="39"/>
      <c r="H57" s="39"/>
      <c r="I57" s="102"/>
      <c r="J57" s="39"/>
      <c r="Q57" s="39"/>
      <c r="R57" s="39"/>
      <c r="S57" s="39"/>
    </row>
    <row r="58" spans="1:19" s="20" customFormat="1" x14ac:dyDescent="0.2">
      <c r="A58" s="155" t="s">
        <v>37</v>
      </c>
      <c r="B58" s="75">
        <v>39835.154136248239</v>
      </c>
      <c r="C58" s="38"/>
      <c r="D58" s="38">
        <v>0</v>
      </c>
      <c r="E58" s="38"/>
      <c r="F58" s="38"/>
      <c r="G58" s="39"/>
      <c r="H58" s="39"/>
      <c r="I58" s="102"/>
      <c r="J58" s="39"/>
      <c r="Q58" s="39"/>
      <c r="R58" s="39"/>
      <c r="S58" s="39"/>
    </row>
    <row r="59" spans="1:19" s="20" customFormat="1" x14ac:dyDescent="0.2">
      <c r="A59" s="156" t="s">
        <v>76</v>
      </c>
      <c r="B59" s="69">
        <v>0</v>
      </c>
      <c r="C59" s="44"/>
      <c r="D59" s="44">
        <v>0</v>
      </c>
      <c r="E59" s="43"/>
      <c r="F59" s="43"/>
      <c r="G59" s="167">
        <v>35.811845115141239</v>
      </c>
      <c r="H59" s="124">
        <v>0</v>
      </c>
      <c r="I59" s="102"/>
      <c r="J59" s="41"/>
      <c r="Q59" s="41"/>
      <c r="R59" s="41"/>
      <c r="S59" s="41"/>
    </row>
    <row r="60" spans="1:19" s="20" customFormat="1" x14ac:dyDescent="0.2">
      <c r="A60" s="45" t="s">
        <v>40</v>
      </c>
      <c r="B60" s="51"/>
      <c r="C60" s="18"/>
      <c r="D60" s="18"/>
      <c r="E60" s="39"/>
      <c r="F60" s="41"/>
      <c r="G60" s="18"/>
      <c r="H60" s="18"/>
      <c r="I60" s="51"/>
      <c r="J60" s="142" t="s">
        <v>95</v>
      </c>
      <c r="K60" s="130" t="s">
        <v>96</v>
      </c>
      <c r="Q60" s="39"/>
      <c r="R60" s="39"/>
      <c r="S60" s="41"/>
    </row>
    <row r="61" spans="1:19" s="20" customFormat="1" ht="16" x14ac:dyDescent="0.2">
      <c r="A61" s="17" t="s">
        <v>41</v>
      </c>
      <c r="B61" s="48">
        <v>3.5381193299073939</v>
      </c>
      <c r="C61" s="49">
        <v>0.57899999999999996</v>
      </c>
      <c r="D61" s="104">
        <v>11.921136289292997</v>
      </c>
      <c r="E61" s="158"/>
      <c r="F61" s="132">
        <v>5.1332731075662108E-2</v>
      </c>
      <c r="G61" s="70">
        <v>0.30173560850882458</v>
      </c>
      <c r="H61" s="50"/>
      <c r="I61" s="176"/>
      <c r="J61" s="15">
        <v>2.9388337581413944</v>
      </c>
      <c r="K61" s="138">
        <f>(D61*$B$47)/10^6</f>
        <v>-0.52452999672889189</v>
      </c>
      <c r="L61" s="168" t="s">
        <v>108</v>
      </c>
      <c r="Q61" s="50"/>
      <c r="R61" s="50"/>
      <c r="S61" s="70"/>
    </row>
    <row r="62" spans="1:19" s="20" customFormat="1" ht="16" x14ac:dyDescent="0.2">
      <c r="A62" s="17" t="s">
        <v>42</v>
      </c>
      <c r="B62" s="48">
        <v>8.1869726336211563</v>
      </c>
      <c r="C62" s="49">
        <v>1.038</v>
      </c>
      <c r="D62" s="104">
        <v>46.476039810074234</v>
      </c>
      <c r="E62" s="158"/>
      <c r="F62" s="132">
        <v>0.16265671521707528</v>
      </c>
      <c r="G62" s="70">
        <v>1.0512311569573918</v>
      </c>
      <c r="H62" s="50"/>
      <c r="I62" s="176"/>
      <c r="J62" s="15">
        <v>6.2880317329944893</v>
      </c>
      <c r="K62" s="138">
        <f t="shared" ref="K62:K71" si="4">(D62*$B$47)/10^6</f>
        <v>-2.0449457516432661</v>
      </c>
      <c r="L62" s="168" t="s">
        <v>119</v>
      </c>
      <c r="Q62" s="50"/>
      <c r="R62" s="50"/>
      <c r="S62" s="70"/>
    </row>
    <row r="63" spans="1:19" s="20" customFormat="1" ht="16" x14ac:dyDescent="0.2">
      <c r="A63" s="17" t="s">
        <v>43</v>
      </c>
      <c r="B63" s="48">
        <v>12.055003921963658</v>
      </c>
      <c r="C63" s="49">
        <v>0.68200000000000005</v>
      </c>
      <c r="D63" s="104">
        <v>70.306145163398</v>
      </c>
      <c r="E63" s="158"/>
      <c r="F63" s="132">
        <v>0.31862220343893871</v>
      </c>
      <c r="G63" s="70">
        <v>4.5111544228479508</v>
      </c>
      <c r="H63" s="50"/>
      <c r="I63" s="176"/>
      <c r="J63" s="15">
        <v>8.3352390591940981</v>
      </c>
      <c r="K63" s="138">
        <f t="shared" si="4"/>
        <v>-3.0934703871895119</v>
      </c>
      <c r="L63" s="168" t="s">
        <v>110</v>
      </c>
      <c r="Q63" s="50"/>
      <c r="R63" s="50"/>
      <c r="S63" s="70"/>
    </row>
    <row r="64" spans="1:19" s="20" customFormat="1" ht="16" x14ac:dyDescent="0.2">
      <c r="A64" s="17" t="s">
        <v>44</v>
      </c>
      <c r="B64" s="48">
        <v>0.84682591801218177</v>
      </c>
      <c r="C64" s="49">
        <v>0</v>
      </c>
      <c r="D64" s="104">
        <v>4.9155539731015923</v>
      </c>
      <c r="E64" s="158"/>
      <c r="F64" s="132">
        <v>5.722985755611075E-2</v>
      </c>
      <c r="G64" s="70">
        <v>0.21813333208420271</v>
      </c>
      <c r="H64" s="50"/>
      <c r="I64" s="176"/>
      <c r="J64" s="15">
        <v>0.17869415901716018</v>
      </c>
      <c r="K64" s="138">
        <f t="shared" si="4"/>
        <v>-0.21628437481647006</v>
      </c>
      <c r="L64" s="168" t="s">
        <v>111</v>
      </c>
      <c r="Q64" s="50"/>
      <c r="R64" s="50"/>
      <c r="S64" s="70"/>
    </row>
    <row r="65" spans="1:49" s="20" customFormat="1" ht="16" x14ac:dyDescent="0.2">
      <c r="A65" s="17" t="s">
        <v>45</v>
      </c>
      <c r="B65" s="48">
        <v>0.44900624552570795</v>
      </c>
      <c r="C65" s="49">
        <v>0</v>
      </c>
      <c r="D65" s="104">
        <v>4.858482358890404</v>
      </c>
      <c r="E65" s="158"/>
      <c r="F65" s="132">
        <v>2.4796628185051746E-2</v>
      </c>
      <c r="G65" s="70">
        <v>0.15509881284658791</v>
      </c>
      <c r="H65" s="50"/>
      <c r="I65" s="176"/>
      <c r="J65" s="15">
        <v>0.15951723552457864</v>
      </c>
      <c r="K65" s="138">
        <f t="shared" si="4"/>
        <v>-0.21377322379117777</v>
      </c>
      <c r="L65" s="168" t="s">
        <v>112</v>
      </c>
      <c r="Q65" s="50"/>
      <c r="R65" s="50"/>
      <c r="S65" s="70"/>
    </row>
    <row r="66" spans="1:49" s="20" customFormat="1" ht="16" x14ac:dyDescent="0.2">
      <c r="A66" s="17" t="s">
        <v>46</v>
      </c>
      <c r="B66" s="48">
        <v>13.832668249326955</v>
      </c>
      <c r="C66" s="49">
        <v>9.5000000000000001E-2</v>
      </c>
      <c r="D66" s="104">
        <v>14.276061357245116</v>
      </c>
      <c r="E66" s="158"/>
      <c r="F66" s="132">
        <v>0.78362879664115259</v>
      </c>
      <c r="G66" s="70">
        <v>1.2924213446303827</v>
      </c>
      <c r="H66" s="50"/>
      <c r="I66" s="176"/>
      <c r="J66" s="15">
        <v>4.684169394761815</v>
      </c>
      <c r="K66" s="138">
        <f t="shared" si="4"/>
        <v>-0.62814669971878512</v>
      </c>
      <c r="L66" s="168" t="s">
        <v>113</v>
      </c>
      <c r="Q66" s="50"/>
      <c r="R66" s="50"/>
      <c r="S66" s="70"/>
    </row>
    <row r="67" spans="1:49" s="20" customFormat="1" ht="16" x14ac:dyDescent="0.2">
      <c r="A67" s="17" t="s">
        <v>47</v>
      </c>
      <c r="B67" s="48">
        <v>7.530990948600412E-2</v>
      </c>
      <c r="C67" s="49">
        <v>0</v>
      </c>
      <c r="D67" s="104">
        <v>0.87668900369360803</v>
      </c>
      <c r="E67" s="158"/>
      <c r="F67" s="132">
        <v>2.0365006252731099E-3</v>
      </c>
      <c r="G67" s="70">
        <v>1.5448330557294046E-2</v>
      </c>
      <c r="H67" s="50"/>
      <c r="I67" s="176"/>
      <c r="J67" s="15">
        <v>5.1534719348161465E-2</v>
      </c>
      <c r="K67" s="138">
        <f t="shared" si="4"/>
        <v>-3.857431616251876E-2</v>
      </c>
      <c r="L67" s="168" t="s">
        <v>114</v>
      </c>
      <c r="Q67" s="50"/>
      <c r="R67" s="50"/>
      <c r="S67" s="70"/>
    </row>
    <row r="68" spans="1:49" s="20" customFormat="1" ht="16" x14ac:dyDescent="0.2">
      <c r="A68" s="17" t="s">
        <v>48</v>
      </c>
      <c r="B68" s="48">
        <v>0.11282646969011656</v>
      </c>
      <c r="C68" s="49">
        <v>0</v>
      </c>
      <c r="D68" s="104">
        <v>2.0450016369521955</v>
      </c>
      <c r="E68" s="158"/>
      <c r="F68" s="132">
        <v>4.807190313159712E-3</v>
      </c>
      <c r="G68" s="70">
        <v>8.7018003926657372E-2</v>
      </c>
      <c r="H68" s="50"/>
      <c r="I68" s="176"/>
      <c r="J68" s="15">
        <v>5.6704776278487891E-2</v>
      </c>
      <c r="K68" s="138">
        <f t="shared" si="4"/>
        <v>-8.9980072025896599E-2</v>
      </c>
      <c r="L68" s="168" t="s">
        <v>115</v>
      </c>
      <c r="Q68" s="50"/>
      <c r="R68" s="50"/>
      <c r="S68" s="70"/>
    </row>
    <row r="69" spans="1:49" s="20" customFormat="1" ht="16" x14ac:dyDescent="0.2">
      <c r="A69" s="17" t="s">
        <v>49</v>
      </c>
      <c r="B69" s="48">
        <v>80.33750565650115</v>
      </c>
      <c r="C69" s="49"/>
      <c r="D69" s="104">
        <v>209.12163724249473</v>
      </c>
      <c r="E69" s="158"/>
      <c r="F69" s="132">
        <v>0.90065288520699971</v>
      </c>
      <c r="G69" s="70">
        <v>2.1089871516907426</v>
      </c>
      <c r="H69" s="50"/>
      <c r="I69" s="176"/>
      <c r="J69" s="15">
        <v>69.822805425991106</v>
      </c>
      <c r="K69" s="138">
        <f t="shared" si="4"/>
        <v>-9.2013520386697696</v>
      </c>
      <c r="L69" s="168" t="s">
        <v>116</v>
      </c>
      <c r="Q69" s="50"/>
      <c r="R69" s="50"/>
      <c r="S69" s="70"/>
    </row>
    <row r="70" spans="1:49" s="20" customFormat="1" ht="16" x14ac:dyDescent="0.2">
      <c r="A70" s="17" t="s">
        <v>50</v>
      </c>
      <c r="B70" s="48">
        <v>0.18065804112906841</v>
      </c>
      <c r="C70" s="49"/>
      <c r="D70" s="104">
        <v>1.2279126302754932</v>
      </c>
      <c r="E70" s="158"/>
      <c r="F70" s="132">
        <v>7.1159187386613228E-3</v>
      </c>
      <c r="G70" s="70">
        <v>2.0216133621204301E-2</v>
      </c>
      <c r="H70" s="50"/>
      <c r="I70" s="176"/>
      <c r="J70" s="15">
        <v>9.7583025625735634E-2</v>
      </c>
      <c r="K70" s="138">
        <f t="shared" si="4"/>
        <v>-5.4028155732121705E-2</v>
      </c>
      <c r="L70" s="168" t="s">
        <v>117</v>
      </c>
      <c r="Q70" s="50"/>
      <c r="R70" s="50"/>
      <c r="S70" s="70"/>
    </row>
    <row r="71" spans="1:49" s="18" customFormat="1" ht="16" x14ac:dyDescent="0.2">
      <c r="A71" s="51" t="s">
        <v>51</v>
      </c>
      <c r="B71" s="52">
        <v>7214.9772521347004</v>
      </c>
      <c r="C71" s="53">
        <v>14445.631872516406</v>
      </c>
      <c r="D71" s="38">
        <v>79903.990852171308</v>
      </c>
      <c r="E71" s="134"/>
      <c r="F71" s="134">
        <v>454.08839828526544</v>
      </c>
      <c r="G71" s="41">
        <v>1231.1990885971331</v>
      </c>
      <c r="H71" s="39"/>
      <c r="I71" s="80"/>
      <c r="J71" s="15">
        <v>1913.7080678088762</v>
      </c>
      <c r="K71" s="138">
        <f>(D71*$B$47)/10^6</f>
        <v>-3515.7755974955376</v>
      </c>
      <c r="L71" s="168" t="s">
        <v>118</v>
      </c>
      <c r="Q71" s="39"/>
      <c r="R71" s="39"/>
      <c r="S71" s="39"/>
    </row>
    <row r="72" spans="1:49" x14ac:dyDescent="0.2">
      <c r="A72" s="157" t="s">
        <v>77</v>
      </c>
      <c r="B72" s="100"/>
      <c r="C72" s="81"/>
      <c r="D72" s="60"/>
      <c r="E72" s="88"/>
      <c r="F72" s="60"/>
      <c r="G72" s="97"/>
      <c r="H72" s="50"/>
      <c r="I72" s="103"/>
      <c r="J72" s="81"/>
      <c r="K72" s="16"/>
      <c r="P72" s="60"/>
      <c r="Q72" s="60"/>
      <c r="R72" s="60"/>
      <c r="S72" s="60"/>
      <c r="T72" s="97"/>
    </row>
    <row r="73" spans="1:49" x14ac:dyDescent="0.2">
      <c r="A73" s="155" t="s">
        <v>87</v>
      </c>
      <c r="B73" s="100"/>
      <c r="C73" s="81"/>
      <c r="D73" s="60"/>
      <c r="E73" s="60"/>
      <c r="F73" s="60"/>
      <c r="G73" s="97">
        <v>1.3082000000000003</v>
      </c>
      <c r="H73" s="50"/>
      <c r="I73" s="177"/>
      <c r="J73" s="81"/>
      <c r="K73" s="16"/>
      <c r="P73" s="60"/>
      <c r="Q73" s="60"/>
      <c r="R73" s="60"/>
      <c r="S73" s="60"/>
      <c r="T73" s="97"/>
    </row>
    <row r="74" spans="1:49" x14ac:dyDescent="0.2">
      <c r="A74" s="156" t="s">
        <v>88</v>
      </c>
      <c r="B74" s="107"/>
      <c r="C74" s="113"/>
      <c r="D74" s="128"/>
      <c r="E74" s="128"/>
      <c r="F74" s="128"/>
      <c r="G74" s="159"/>
      <c r="H74" s="108"/>
      <c r="I74" s="177"/>
      <c r="J74" s="81"/>
      <c r="K74" s="16"/>
      <c r="O74" s="60"/>
      <c r="P74" s="60"/>
      <c r="Q74" s="60"/>
      <c r="R74" s="60"/>
      <c r="S74" s="60"/>
      <c r="T74" s="97"/>
      <c r="U74" s="60"/>
      <c r="V74" s="60"/>
      <c r="W74" s="60"/>
      <c r="X74" s="60"/>
      <c r="Y74" s="60"/>
      <c r="Z74" s="60"/>
      <c r="AA74" s="60"/>
      <c r="AB74" s="60"/>
      <c r="AC74" s="97"/>
    </row>
    <row r="75" spans="1:49" ht="16" x14ac:dyDescent="0.2">
      <c r="A75" s="6" t="s">
        <v>52</v>
      </c>
      <c r="B75" s="7"/>
      <c r="C75" s="7"/>
      <c r="D75" s="7"/>
      <c r="E75" s="7"/>
      <c r="F75" s="7"/>
      <c r="G75" s="7"/>
      <c r="H75" s="7"/>
      <c r="I75" s="7"/>
      <c r="J75" s="7"/>
      <c r="K75" s="8"/>
      <c r="L75" s="7"/>
      <c r="M75" s="7"/>
      <c r="N75" s="7"/>
      <c r="O75" s="60"/>
      <c r="P75" s="60"/>
      <c r="Q75" s="60"/>
      <c r="R75" s="60"/>
      <c r="S75" s="60"/>
      <c r="T75" s="97"/>
      <c r="U75" s="60"/>
      <c r="V75" s="60"/>
      <c r="W75" s="60"/>
      <c r="X75" s="60"/>
      <c r="Y75" s="60"/>
      <c r="Z75" s="60"/>
      <c r="AA75" s="60"/>
      <c r="AB75" s="60"/>
      <c r="AC75" s="97"/>
    </row>
    <row r="76" spans="1:49" s="10" customFormat="1" x14ac:dyDescent="0.2">
      <c r="A76" s="183" t="s">
        <v>120</v>
      </c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5"/>
      <c r="M76" s="92"/>
      <c r="N76" s="92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55"/>
      <c r="AA76" s="55"/>
      <c r="AB76" s="55"/>
      <c r="AC76" s="55"/>
      <c r="AD76" s="13"/>
      <c r="AG76" s="13"/>
      <c r="AN76" s="13"/>
    </row>
    <row r="77" spans="1:49" s="10" customFormat="1" x14ac:dyDescent="0.2">
      <c r="A77" s="54" t="s">
        <v>53</v>
      </c>
      <c r="B77" s="55" t="s">
        <v>54</v>
      </c>
      <c r="C77" s="56" t="s">
        <v>81</v>
      </c>
      <c r="D77" s="56" t="s">
        <v>80</v>
      </c>
      <c r="E77" s="56" t="s">
        <v>57</v>
      </c>
      <c r="F77" s="56" t="s">
        <v>4</v>
      </c>
      <c r="G77" s="57" t="s">
        <v>5</v>
      </c>
      <c r="H77" s="56" t="s">
        <v>58</v>
      </c>
      <c r="I77" s="56" t="s">
        <v>59</v>
      </c>
      <c r="J77" s="56" t="s">
        <v>55</v>
      </c>
      <c r="K77" s="56" t="s">
        <v>56</v>
      </c>
      <c r="L77" s="58" t="s">
        <v>60</v>
      </c>
      <c r="O77" s="55"/>
      <c r="P77" s="55"/>
      <c r="Q77" s="55"/>
      <c r="R77" s="55"/>
      <c r="S77" s="55"/>
      <c r="T77" s="89"/>
      <c r="U77" s="55"/>
      <c r="V77" s="55"/>
      <c r="W77" s="55"/>
      <c r="X77" s="55"/>
      <c r="Y77" s="55"/>
      <c r="Z77" s="92"/>
      <c r="AA77" s="55"/>
      <c r="AB77" s="55"/>
      <c r="AC77" s="55"/>
      <c r="AF77" s="13"/>
      <c r="AI77" s="13"/>
      <c r="AP77" s="13"/>
    </row>
    <row r="78" spans="1:49" s="10" customFormat="1" x14ac:dyDescent="0.2">
      <c r="A78" s="85">
        <f>(1+B54/10^6)/1</f>
        <v>1.4200188604622919</v>
      </c>
      <c r="B78" s="114" t="s">
        <v>92</v>
      </c>
      <c r="C78" s="95" t="s">
        <v>102</v>
      </c>
      <c r="D78" s="95" t="s">
        <v>93</v>
      </c>
      <c r="E78" s="95" t="s">
        <v>93</v>
      </c>
      <c r="F78" s="95">
        <f>A78</f>
        <v>1.4200188604622919</v>
      </c>
      <c r="G78" s="62" t="s">
        <v>62</v>
      </c>
      <c r="H78" s="95" t="s">
        <v>63</v>
      </c>
      <c r="I78" s="95" t="s">
        <v>64</v>
      </c>
      <c r="J78" s="95" t="s">
        <v>61</v>
      </c>
      <c r="K78" s="95" t="s">
        <v>94</v>
      </c>
      <c r="L78" s="63" t="s">
        <v>123</v>
      </c>
      <c r="O78" s="55"/>
      <c r="P78" s="55"/>
      <c r="Q78" s="55"/>
      <c r="R78" s="55"/>
      <c r="S78" s="55"/>
      <c r="T78" s="89"/>
      <c r="U78" s="55"/>
      <c r="V78" s="55"/>
      <c r="W78" s="55"/>
      <c r="X78" s="55"/>
      <c r="Y78" s="55"/>
      <c r="Z78" s="92"/>
      <c r="AA78" s="55"/>
      <c r="AB78" s="55"/>
      <c r="AC78" s="55"/>
      <c r="AF78" s="13"/>
      <c r="AI78" s="13"/>
      <c r="AP78" s="13"/>
    </row>
    <row r="79" spans="1:49" x14ac:dyDescent="0.2">
      <c r="A79" s="96">
        <f>B58</f>
        <v>39835.154136248239</v>
      </c>
      <c r="B79" s="60" t="s">
        <v>65</v>
      </c>
      <c r="C79" s="95" t="s">
        <v>102</v>
      </c>
      <c r="D79" s="95" t="s">
        <v>7</v>
      </c>
      <c r="E79" s="62" t="s">
        <v>7</v>
      </c>
      <c r="F79" s="61">
        <f>A79/10^6</f>
        <v>3.9835154136248239E-2</v>
      </c>
      <c r="G79" s="61" t="s">
        <v>62</v>
      </c>
      <c r="H79" s="61" t="s">
        <v>63</v>
      </c>
      <c r="I79" s="61" t="s">
        <v>64</v>
      </c>
      <c r="J79" s="61" t="s">
        <v>61</v>
      </c>
      <c r="K79" s="61"/>
      <c r="L79" s="63" t="s">
        <v>124</v>
      </c>
      <c r="O79" s="115"/>
      <c r="P79" s="60"/>
      <c r="Q79" s="60"/>
      <c r="R79" s="88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97"/>
      <c r="AD79" s="5"/>
      <c r="AG79" s="5"/>
      <c r="AJ79" s="4"/>
      <c r="AM79" s="4"/>
      <c r="AN79" s="5"/>
      <c r="AP79" s="4"/>
      <c r="AW79" s="4"/>
    </row>
    <row r="80" spans="1:49" s="10" customFormat="1" x14ac:dyDescent="0.2">
      <c r="A80" s="51">
        <f>B47</f>
        <v>-44000</v>
      </c>
      <c r="B80" s="60" t="s">
        <v>65</v>
      </c>
      <c r="C80" s="95" t="s">
        <v>102</v>
      </c>
      <c r="D80" s="95" t="s">
        <v>98</v>
      </c>
      <c r="E80" s="95" t="s">
        <v>98</v>
      </c>
      <c r="F80" s="61">
        <f>A80/10^6</f>
        <v>-4.3999999999999997E-2</v>
      </c>
      <c r="G80" s="61" t="s">
        <v>62</v>
      </c>
      <c r="H80" s="61" t="s">
        <v>63</v>
      </c>
      <c r="I80" s="61" t="s">
        <v>64</v>
      </c>
      <c r="J80" s="61" t="s">
        <v>61</v>
      </c>
      <c r="K80" s="61"/>
      <c r="L80" s="63" t="s">
        <v>131</v>
      </c>
      <c r="O80" s="115"/>
      <c r="P80" s="60"/>
      <c r="Q80" s="114"/>
      <c r="R80" s="55"/>
      <c r="S80" s="60"/>
      <c r="T80" s="60"/>
      <c r="U80" s="60"/>
      <c r="V80" s="60"/>
      <c r="W80" s="60"/>
      <c r="X80" s="60"/>
      <c r="Y80" s="60"/>
      <c r="Z80" s="92"/>
      <c r="AA80" s="55"/>
      <c r="AB80" s="55"/>
      <c r="AC80" s="55"/>
      <c r="AF80" s="13"/>
      <c r="AI80" s="13"/>
      <c r="AP80" s="13"/>
    </row>
    <row r="81" spans="1:49" x14ac:dyDescent="0.2">
      <c r="A81" s="73">
        <f t="shared" ref="A81:A92" si="5">Q4</f>
        <v>0.5992855717659995</v>
      </c>
      <c r="B81" s="60" t="s">
        <v>11</v>
      </c>
      <c r="C81" s="95" t="s">
        <v>102</v>
      </c>
      <c r="D81" s="95" t="s">
        <v>7</v>
      </c>
      <c r="E81" s="61" t="s">
        <v>8</v>
      </c>
      <c r="F81" s="61">
        <f t="shared" ref="F81:F135" si="6">A81/1000/10^6/0.001055</f>
        <v>5.6804319598672943E-7</v>
      </c>
      <c r="G81" s="61" t="s">
        <v>66</v>
      </c>
      <c r="H81" s="61" t="s">
        <v>67</v>
      </c>
      <c r="I81" s="61" t="s">
        <v>68</v>
      </c>
      <c r="J81" s="61" t="s">
        <v>61</v>
      </c>
      <c r="K81" s="61"/>
      <c r="L81" s="63" t="s">
        <v>69</v>
      </c>
      <c r="O81" s="116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97"/>
      <c r="AD81" s="5"/>
      <c r="AG81" s="5"/>
      <c r="AJ81" s="4"/>
      <c r="AM81" s="4"/>
      <c r="AN81" s="5"/>
      <c r="AP81" s="4"/>
      <c r="AW81" s="4"/>
    </row>
    <row r="82" spans="1:49" x14ac:dyDescent="0.2">
      <c r="A82" s="73">
        <f t="shared" si="5"/>
        <v>1.8989409006266669</v>
      </c>
      <c r="B82" s="60" t="s">
        <v>11</v>
      </c>
      <c r="C82" s="95" t="s">
        <v>102</v>
      </c>
      <c r="D82" s="95" t="s">
        <v>7</v>
      </c>
      <c r="E82" s="86" t="s">
        <v>12</v>
      </c>
      <c r="F82" s="61">
        <f t="shared" si="6"/>
        <v>1.7999439816366508E-6</v>
      </c>
      <c r="G82" s="61" t="s">
        <v>66</v>
      </c>
      <c r="H82" s="61" t="s">
        <v>67</v>
      </c>
      <c r="I82" s="61" t="s">
        <v>68</v>
      </c>
      <c r="J82" s="61" t="s">
        <v>61</v>
      </c>
      <c r="K82" s="61"/>
      <c r="L82" s="63" t="s">
        <v>69</v>
      </c>
      <c r="O82" s="116"/>
      <c r="P82" s="60"/>
      <c r="Q82" s="60"/>
      <c r="R82" s="2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97"/>
      <c r="AD82" s="5"/>
      <c r="AG82" s="5"/>
      <c r="AJ82" s="4"/>
      <c r="AM82" s="4"/>
      <c r="AN82" s="5"/>
      <c r="AP82" s="4"/>
      <c r="AW82" s="4"/>
    </row>
    <row r="83" spans="1:49" x14ac:dyDescent="0.2">
      <c r="A83" s="73">
        <f t="shared" si="5"/>
        <v>3.7197648627695599</v>
      </c>
      <c r="B83" s="60" t="s">
        <v>11</v>
      </c>
      <c r="C83" s="95" t="s">
        <v>102</v>
      </c>
      <c r="D83" s="95" t="s">
        <v>7</v>
      </c>
      <c r="E83" s="86" t="s">
        <v>13</v>
      </c>
      <c r="F83" s="61">
        <f t="shared" si="6"/>
        <v>3.5258434718194879E-6</v>
      </c>
      <c r="G83" s="61" t="s">
        <v>66</v>
      </c>
      <c r="H83" s="61" t="s">
        <v>67</v>
      </c>
      <c r="I83" s="61" t="s">
        <v>68</v>
      </c>
      <c r="J83" s="61" t="s">
        <v>61</v>
      </c>
      <c r="K83" s="61"/>
      <c r="L83" s="63" t="s">
        <v>69</v>
      </c>
      <c r="O83" s="116"/>
      <c r="P83" s="60"/>
      <c r="Q83" s="60"/>
      <c r="R83" s="2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97"/>
      <c r="AD83" s="5"/>
      <c r="AG83" s="5"/>
      <c r="AJ83" s="4"/>
      <c r="AM83" s="4"/>
      <c r="AN83" s="5"/>
      <c r="AP83" s="4"/>
      <c r="AW83" s="4"/>
    </row>
    <row r="84" spans="1:49" x14ac:dyDescent="0.2">
      <c r="A84" s="73">
        <f t="shared" si="5"/>
        <v>0.66813175899502164</v>
      </c>
      <c r="B84" s="60" t="s">
        <v>11</v>
      </c>
      <c r="C84" s="95" t="s">
        <v>102</v>
      </c>
      <c r="D84" s="95" t="s">
        <v>7</v>
      </c>
      <c r="E84" s="86" t="s">
        <v>14</v>
      </c>
      <c r="F84" s="61">
        <f t="shared" si="6"/>
        <v>6.3330024549291153E-7</v>
      </c>
      <c r="G84" s="61" t="s">
        <v>66</v>
      </c>
      <c r="H84" s="61" t="s">
        <v>67</v>
      </c>
      <c r="I84" s="61" t="s">
        <v>68</v>
      </c>
      <c r="J84" s="61" t="s">
        <v>61</v>
      </c>
      <c r="K84" s="61"/>
      <c r="L84" s="63" t="s">
        <v>69</v>
      </c>
      <c r="O84" s="116"/>
      <c r="P84" s="60"/>
      <c r="Q84" s="60"/>
      <c r="R84" s="2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97"/>
      <c r="AD84" s="5"/>
      <c r="AG84" s="5"/>
      <c r="AJ84" s="4"/>
      <c r="AM84" s="4"/>
      <c r="AN84" s="5"/>
      <c r="AP84" s="4"/>
      <c r="AW84" s="4"/>
    </row>
    <row r="85" spans="1:49" x14ac:dyDescent="0.2">
      <c r="A85" s="73">
        <f t="shared" si="5"/>
        <v>0.28948901000112937</v>
      </c>
      <c r="B85" s="60" t="s">
        <v>11</v>
      </c>
      <c r="C85" s="95" t="s">
        <v>102</v>
      </c>
      <c r="D85" s="95" t="s">
        <v>7</v>
      </c>
      <c r="E85" s="86" t="s">
        <v>15</v>
      </c>
      <c r="F85" s="61">
        <f t="shared" si="6"/>
        <v>2.7439716587784775E-7</v>
      </c>
      <c r="G85" s="61" t="s">
        <v>66</v>
      </c>
      <c r="H85" s="61" t="s">
        <v>67</v>
      </c>
      <c r="I85" s="61" t="s">
        <v>68</v>
      </c>
      <c r="J85" s="61" t="s">
        <v>61</v>
      </c>
      <c r="K85" s="61"/>
      <c r="L85" s="63" t="s">
        <v>69</v>
      </c>
      <c r="O85" s="116"/>
      <c r="P85" s="60"/>
      <c r="Q85" s="60"/>
      <c r="R85" s="2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97"/>
      <c r="AD85" s="5"/>
      <c r="AG85" s="5"/>
      <c r="AJ85" s="4"/>
      <c r="AM85" s="4"/>
      <c r="AN85" s="5"/>
      <c r="AP85" s="4"/>
      <c r="AW85" s="4"/>
    </row>
    <row r="86" spans="1:49" x14ac:dyDescent="0.2">
      <c r="A86" s="73">
        <f t="shared" si="5"/>
        <v>9.1484988545651404</v>
      </c>
      <c r="B86" s="60" t="s">
        <v>11</v>
      </c>
      <c r="C86" s="95" t="s">
        <v>102</v>
      </c>
      <c r="D86" s="95" t="s">
        <v>7</v>
      </c>
      <c r="E86" s="86" t="s">
        <v>16</v>
      </c>
      <c r="F86" s="61">
        <f t="shared" si="6"/>
        <v>8.6715628953224086E-6</v>
      </c>
      <c r="G86" s="61" t="s">
        <v>66</v>
      </c>
      <c r="H86" s="61" t="s">
        <v>67</v>
      </c>
      <c r="I86" s="61" t="s">
        <v>68</v>
      </c>
      <c r="J86" s="61" t="s">
        <v>61</v>
      </c>
      <c r="K86" s="61"/>
      <c r="L86" s="63" t="s">
        <v>69</v>
      </c>
      <c r="O86" s="116"/>
      <c r="P86" s="60"/>
      <c r="Q86" s="60"/>
      <c r="R86" s="2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97"/>
      <c r="AD86" s="5"/>
      <c r="AG86" s="5"/>
      <c r="AJ86" s="4"/>
      <c r="AM86" s="4"/>
      <c r="AN86" s="5"/>
      <c r="AP86" s="4"/>
      <c r="AW86" s="4"/>
    </row>
    <row r="87" spans="1:49" x14ac:dyDescent="0.2">
      <c r="A87" s="73">
        <f t="shared" si="5"/>
        <v>2.3775190137842656E-2</v>
      </c>
      <c r="B87" s="60" t="s">
        <v>11</v>
      </c>
      <c r="C87" s="95" t="s">
        <v>102</v>
      </c>
      <c r="D87" s="95" t="s">
        <v>7</v>
      </c>
      <c r="E87" s="86" t="s">
        <v>17</v>
      </c>
      <c r="F87" s="61">
        <f t="shared" si="6"/>
        <v>2.253572524913996E-8</v>
      </c>
      <c r="G87" s="61" t="s">
        <v>66</v>
      </c>
      <c r="H87" s="61" t="s">
        <v>67</v>
      </c>
      <c r="I87" s="61" t="s">
        <v>68</v>
      </c>
      <c r="J87" s="61" t="s">
        <v>61</v>
      </c>
      <c r="K87" s="61"/>
      <c r="L87" s="63" t="s">
        <v>69</v>
      </c>
      <c r="O87" s="116"/>
      <c r="P87" s="60"/>
      <c r="Q87" s="60"/>
      <c r="R87" s="2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97"/>
      <c r="AD87" s="5"/>
      <c r="AG87" s="5"/>
      <c r="AJ87" s="4"/>
      <c r="AM87" s="4"/>
      <c r="AN87" s="5"/>
      <c r="AP87" s="4"/>
      <c r="AW87" s="4"/>
    </row>
    <row r="88" spans="1:49" x14ac:dyDescent="0.2">
      <c r="A88" s="73">
        <f t="shared" si="5"/>
        <v>5.6121693411628662E-2</v>
      </c>
      <c r="B88" s="60" t="s">
        <v>11</v>
      </c>
      <c r="C88" s="95" t="s">
        <v>102</v>
      </c>
      <c r="D88" s="95" t="s">
        <v>7</v>
      </c>
      <c r="E88" s="86" t="s">
        <v>18</v>
      </c>
      <c r="F88" s="61">
        <f t="shared" si="6"/>
        <v>5.3195917925714372E-8</v>
      </c>
      <c r="G88" s="61" t="s">
        <v>66</v>
      </c>
      <c r="H88" s="61" t="s">
        <v>67</v>
      </c>
      <c r="I88" s="61" t="s">
        <v>68</v>
      </c>
      <c r="J88" s="61" t="s">
        <v>61</v>
      </c>
      <c r="K88" s="61"/>
      <c r="L88" s="63" t="s">
        <v>69</v>
      </c>
      <c r="M88" s="60"/>
      <c r="O88" s="116"/>
      <c r="P88" s="60"/>
      <c r="Q88" s="60"/>
      <c r="R88" s="2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97"/>
      <c r="AD88" s="5"/>
      <c r="AG88" s="5"/>
      <c r="AJ88" s="4"/>
      <c r="AM88" s="4"/>
      <c r="AN88" s="5"/>
      <c r="AP88" s="4"/>
      <c r="AW88" s="4"/>
    </row>
    <row r="89" spans="1:49" x14ac:dyDescent="0.2">
      <c r="A89" s="73">
        <f t="shared" si="5"/>
        <v>10.514700230510034</v>
      </c>
      <c r="B89" s="60" t="s">
        <v>11</v>
      </c>
      <c r="C89" s="95" t="s">
        <v>102</v>
      </c>
      <c r="D89" s="95" t="s">
        <v>7</v>
      </c>
      <c r="E89" s="86" t="s">
        <v>19</v>
      </c>
      <c r="F89" s="61">
        <f t="shared" si="6"/>
        <v>9.9665405028531129E-6</v>
      </c>
      <c r="G89" s="61" t="s">
        <v>66</v>
      </c>
      <c r="H89" s="61" t="s">
        <v>67</v>
      </c>
      <c r="I89" s="61" t="s">
        <v>68</v>
      </c>
      <c r="J89" s="61" t="s">
        <v>61</v>
      </c>
      <c r="K89" s="61"/>
      <c r="L89" s="63" t="s">
        <v>69</v>
      </c>
      <c r="O89" s="116"/>
      <c r="P89" s="60"/>
      <c r="Q89" s="60"/>
      <c r="R89" s="2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97"/>
      <c r="AD89" s="5"/>
      <c r="AG89" s="5"/>
      <c r="AJ89" s="4"/>
      <c r="AM89" s="4"/>
      <c r="AN89" s="5"/>
      <c r="AP89" s="4"/>
      <c r="AW89" s="4"/>
    </row>
    <row r="90" spans="1:49" x14ac:dyDescent="0.2">
      <c r="A90" s="73">
        <f t="shared" si="5"/>
        <v>8.3075015503332753E-2</v>
      </c>
      <c r="B90" s="60" t="s">
        <v>11</v>
      </c>
      <c r="C90" s="95" t="s">
        <v>102</v>
      </c>
      <c r="D90" s="95" t="s">
        <v>7</v>
      </c>
      <c r="E90" s="86" t="s">
        <v>20</v>
      </c>
      <c r="F90" s="61">
        <f t="shared" si="6"/>
        <v>7.8744090524486019E-8</v>
      </c>
      <c r="G90" s="61" t="s">
        <v>66</v>
      </c>
      <c r="H90" s="61" t="s">
        <v>67</v>
      </c>
      <c r="I90" s="61" t="s">
        <v>68</v>
      </c>
      <c r="J90" s="61" t="s">
        <v>61</v>
      </c>
      <c r="K90" s="61"/>
      <c r="L90" s="63" t="s">
        <v>69</v>
      </c>
      <c r="O90" s="116"/>
      <c r="P90" s="60"/>
      <c r="Q90" s="60"/>
      <c r="R90" s="2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97"/>
      <c r="AD90" s="5"/>
      <c r="AG90" s="5"/>
      <c r="AJ90" s="4"/>
      <c r="AM90" s="4"/>
      <c r="AN90" s="5"/>
      <c r="AP90" s="4"/>
      <c r="AW90" s="4"/>
    </row>
    <row r="91" spans="1:49" x14ac:dyDescent="0.2">
      <c r="A91" s="73">
        <f t="shared" si="5"/>
        <v>5301.2691843258244</v>
      </c>
      <c r="B91" s="60" t="s">
        <v>11</v>
      </c>
      <c r="C91" s="95" t="s">
        <v>102</v>
      </c>
      <c r="D91" s="95" t="s">
        <v>7</v>
      </c>
      <c r="E91" s="86" t="s">
        <v>21</v>
      </c>
      <c r="F91" s="61">
        <f t="shared" si="6"/>
        <v>5.0248997007827723E-3</v>
      </c>
      <c r="G91" s="61" t="s">
        <v>66</v>
      </c>
      <c r="H91" s="61" t="s">
        <v>67</v>
      </c>
      <c r="I91" s="61" t="s">
        <v>68</v>
      </c>
      <c r="J91" s="61" t="s">
        <v>61</v>
      </c>
      <c r="K91" s="61"/>
      <c r="L91" s="63" t="s">
        <v>132</v>
      </c>
      <c r="O91" s="116"/>
      <c r="P91" s="60"/>
      <c r="Q91" s="60"/>
      <c r="R91" s="2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97"/>
      <c r="AD91" s="5"/>
      <c r="AG91" s="5"/>
      <c r="AJ91" s="4"/>
      <c r="AM91" s="4"/>
      <c r="AN91" s="5"/>
      <c r="AP91" s="4"/>
      <c r="AW91" s="4"/>
    </row>
    <row r="92" spans="1:49" x14ac:dyDescent="0.2">
      <c r="A92" s="73">
        <f t="shared" si="5"/>
        <v>-0.52452999672889189</v>
      </c>
      <c r="B92" s="60" t="s">
        <v>11</v>
      </c>
      <c r="C92" s="95" t="s">
        <v>102</v>
      </c>
      <c r="D92" s="95" t="s">
        <v>97</v>
      </c>
      <c r="E92" s="61" t="s">
        <v>8</v>
      </c>
      <c r="F92" s="61">
        <f t="shared" si="6"/>
        <v>-4.9718483102264639E-7</v>
      </c>
      <c r="G92" s="61" t="s">
        <v>66</v>
      </c>
      <c r="H92" s="61" t="s">
        <v>67</v>
      </c>
      <c r="I92" s="61" t="s">
        <v>68</v>
      </c>
      <c r="J92" s="61" t="s">
        <v>61</v>
      </c>
      <c r="K92" s="61"/>
      <c r="L92" s="63" t="s">
        <v>69</v>
      </c>
      <c r="O92" s="116"/>
      <c r="P92" s="60"/>
      <c r="Q92" s="60"/>
      <c r="R92" s="2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97"/>
      <c r="AD92" s="5"/>
      <c r="AG92" s="5"/>
      <c r="AJ92" s="4"/>
      <c r="AM92" s="4"/>
      <c r="AN92" s="5"/>
      <c r="AP92" s="4"/>
      <c r="AW92" s="4"/>
    </row>
    <row r="93" spans="1:49" x14ac:dyDescent="0.2">
      <c r="A93" s="73">
        <f t="shared" ref="A93:A102" si="7">Q16</f>
        <v>-2.0449457516432665</v>
      </c>
      <c r="B93" s="60" t="s">
        <v>11</v>
      </c>
      <c r="C93" s="95" t="s">
        <v>102</v>
      </c>
      <c r="D93" s="95" t="s">
        <v>97</v>
      </c>
      <c r="E93" s="86" t="s">
        <v>12</v>
      </c>
      <c r="F93" s="61">
        <f t="shared" si="6"/>
        <v>-1.9383372053490681E-6</v>
      </c>
      <c r="G93" s="61" t="s">
        <v>66</v>
      </c>
      <c r="H93" s="61" t="s">
        <v>67</v>
      </c>
      <c r="I93" s="61" t="s">
        <v>68</v>
      </c>
      <c r="J93" s="61" t="s">
        <v>61</v>
      </c>
      <c r="K93" s="61"/>
      <c r="L93" s="63" t="s">
        <v>69</v>
      </c>
      <c r="O93" s="116"/>
      <c r="P93" s="60"/>
      <c r="Q93" s="60"/>
      <c r="R93" s="2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97"/>
      <c r="AD93" s="5"/>
      <c r="AG93" s="5"/>
      <c r="AJ93" s="4"/>
      <c r="AM93" s="4"/>
      <c r="AN93" s="5"/>
      <c r="AP93" s="4"/>
      <c r="AW93" s="4"/>
    </row>
    <row r="94" spans="1:49" x14ac:dyDescent="0.2">
      <c r="A94" s="73">
        <f t="shared" si="7"/>
        <v>-3.0934703871895119</v>
      </c>
      <c r="B94" s="60" t="s">
        <v>11</v>
      </c>
      <c r="C94" s="95" t="s">
        <v>102</v>
      </c>
      <c r="D94" s="95" t="s">
        <v>97</v>
      </c>
      <c r="E94" s="86" t="s">
        <v>13</v>
      </c>
      <c r="F94" s="61">
        <f t="shared" si="6"/>
        <v>-2.9321994191369781E-6</v>
      </c>
      <c r="G94" s="61" t="s">
        <v>66</v>
      </c>
      <c r="H94" s="61" t="s">
        <v>67</v>
      </c>
      <c r="I94" s="61" t="s">
        <v>68</v>
      </c>
      <c r="J94" s="61" t="s">
        <v>61</v>
      </c>
      <c r="K94" s="61"/>
      <c r="L94" s="63" t="s">
        <v>69</v>
      </c>
      <c r="O94" s="116"/>
      <c r="P94" s="60"/>
      <c r="Q94" s="60"/>
      <c r="R94" s="2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97"/>
      <c r="AD94" s="5"/>
      <c r="AG94" s="5"/>
      <c r="AJ94" s="4"/>
      <c r="AM94" s="4"/>
      <c r="AN94" s="5"/>
      <c r="AP94" s="4"/>
      <c r="AW94" s="4"/>
    </row>
    <row r="95" spans="1:49" x14ac:dyDescent="0.2">
      <c r="A95" s="73">
        <f t="shared" si="7"/>
        <v>-0.21628437481647006</v>
      </c>
      <c r="B95" s="60" t="s">
        <v>11</v>
      </c>
      <c r="C95" s="95" t="s">
        <v>102</v>
      </c>
      <c r="D95" s="95" t="s">
        <v>97</v>
      </c>
      <c r="E95" s="86" t="s">
        <v>14</v>
      </c>
      <c r="F95" s="61">
        <f t="shared" si="6"/>
        <v>-2.0500888608196215E-7</v>
      </c>
      <c r="G95" s="61" t="s">
        <v>66</v>
      </c>
      <c r="H95" s="61" t="s">
        <v>67</v>
      </c>
      <c r="I95" s="61" t="s">
        <v>68</v>
      </c>
      <c r="J95" s="61" t="s">
        <v>61</v>
      </c>
      <c r="K95" s="61"/>
      <c r="L95" s="63" t="s">
        <v>69</v>
      </c>
      <c r="O95" s="116"/>
      <c r="P95" s="60"/>
      <c r="Q95" s="60"/>
      <c r="R95" s="2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97"/>
      <c r="AD95" s="5"/>
      <c r="AG95" s="5"/>
      <c r="AJ95" s="4"/>
      <c r="AM95" s="4"/>
      <c r="AN95" s="5"/>
      <c r="AP95" s="4"/>
      <c r="AW95" s="4"/>
    </row>
    <row r="96" spans="1:49" x14ac:dyDescent="0.2">
      <c r="A96" s="73">
        <f t="shared" si="7"/>
        <v>-0.2137732237911778</v>
      </c>
      <c r="B96" s="60" t="s">
        <v>11</v>
      </c>
      <c r="C96" s="95" t="s">
        <v>102</v>
      </c>
      <c r="D96" s="95" t="s">
        <v>97</v>
      </c>
      <c r="E96" s="86" t="s">
        <v>15</v>
      </c>
      <c r="F96" s="61">
        <f t="shared" si="6"/>
        <v>-2.0262864814329651E-7</v>
      </c>
      <c r="G96" s="61" t="s">
        <v>66</v>
      </c>
      <c r="H96" s="61" t="s">
        <v>67</v>
      </c>
      <c r="I96" s="61" t="s">
        <v>68</v>
      </c>
      <c r="J96" s="61" t="s">
        <v>61</v>
      </c>
      <c r="K96" s="61"/>
      <c r="L96" s="63" t="s">
        <v>69</v>
      </c>
      <c r="O96" s="116"/>
      <c r="P96" s="60"/>
      <c r="Q96" s="60"/>
      <c r="R96" s="2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97"/>
      <c r="AD96" s="5"/>
      <c r="AG96" s="5"/>
      <c r="AJ96" s="4"/>
      <c r="AM96" s="4"/>
      <c r="AN96" s="5"/>
      <c r="AP96" s="4"/>
      <c r="AW96" s="4"/>
    </row>
    <row r="97" spans="1:49" x14ac:dyDescent="0.2">
      <c r="A97" s="73">
        <f t="shared" si="7"/>
        <v>-0.62814669971878512</v>
      </c>
      <c r="B97" s="60" t="s">
        <v>11</v>
      </c>
      <c r="C97" s="95" t="s">
        <v>102</v>
      </c>
      <c r="D97" s="95" t="s">
        <v>97</v>
      </c>
      <c r="E97" s="86" t="s">
        <v>16</v>
      </c>
      <c r="F97" s="61">
        <f t="shared" si="6"/>
        <v>-5.9539971537325605E-7</v>
      </c>
      <c r="G97" s="61" t="s">
        <v>66</v>
      </c>
      <c r="H97" s="61" t="s">
        <v>67</v>
      </c>
      <c r="I97" s="61" t="s">
        <v>68</v>
      </c>
      <c r="J97" s="61" t="s">
        <v>61</v>
      </c>
      <c r="K97" s="61"/>
      <c r="L97" s="63" t="s">
        <v>69</v>
      </c>
      <c r="O97" s="116"/>
      <c r="P97" s="60"/>
      <c r="Q97" s="60"/>
      <c r="R97" s="2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97"/>
      <c r="AD97" s="5"/>
      <c r="AG97" s="5"/>
      <c r="AJ97" s="4"/>
      <c r="AM97" s="4"/>
      <c r="AN97" s="5"/>
      <c r="AP97" s="4"/>
      <c r="AW97" s="4"/>
    </row>
    <row r="98" spans="1:49" x14ac:dyDescent="0.2">
      <c r="A98" s="73">
        <f t="shared" si="7"/>
        <v>-3.8574316162518753E-2</v>
      </c>
      <c r="B98" s="60" t="s">
        <v>11</v>
      </c>
      <c r="C98" s="95" t="s">
        <v>102</v>
      </c>
      <c r="D98" s="95" t="s">
        <v>97</v>
      </c>
      <c r="E98" s="86" t="s">
        <v>17</v>
      </c>
      <c r="F98" s="61">
        <f t="shared" si="6"/>
        <v>-3.6563332855468014E-8</v>
      </c>
      <c r="G98" s="61" t="s">
        <v>66</v>
      </c>
      <c r="H98" s="61" t="s">
        <v>67</v>
      </c>
      <c r="I98" s="61" t="s">
        <v>68</v>
      </c>
      <c r="J98" s="61" t="s">
        <v>61</v>
      </c>
      <c r="K98" s="61"/>
      <c r="L98" s="63" t="s">
        <v>69</v>
      </c>
      <c r="O98" s="116"/>
      <c r="P98" s="60"/>
      <c r="Q98" s="60"/>
      <c r="R98" s="2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97"/>
      <c r="AD98" s="5"/>
      <c r="AG98" s="5"/>
      <c r="AJ98" s="4"/>
      <c r="AM98" s="4"/>
      <c r="AN98" s="5"/>
      <c r="AP98" s="4"/>
      <c r="AW98" s="4"/>
    </row>
    <row r="99" spans="1:49" x14ac:dyDescent="0.2">
      <c r="A99" s="73">
        <f t="shared" si="7"/>
        <v>-8.9980072025896599E-2</v>
      </c>
      <c r="B99" s="60" t="s">
        <v>11</v>
      </c>
      <c r="C99" s="95" t="s">
        <v>102</v>
      </c>
      <c r="D99" s="95" t="s">
        <v>97</v>
      </c>
      <c r="E99" s="86" t="s">
        <v>18</v>
      </c>
      <c r="F99" s="61">
        <f t="shared" si="6"/>
        <v>-8.5289167797058401E-8</v>
      </c>
      <c r="G99" s="61" t="s">
        <v>66</v>
      </c>
      <c r="H99" s="61" t="s">
        <v>67</v>
      </c>
      <c r="I99" s="61" t="s">
        <v>68</v>
      </c>
      <c r="J99" s="61" t="s">
        <v>61</v>
      </c>
      <c r="K99" s="61"/>
      <c r="L99" s="63" t="s">
        <v>69</v>
      </c>
      <c r="O99" s="116"/>
      <c r="P99" s="60"/>
      <c r="Q99" s="60"/>
      <c r="R99" s="2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97"/>
      <c r="AD99" s="5"/>
      <c r="AG99" s="5"/>
      <c r="AJ99" s="4"/>
      <c r="AM99" s="4"/>
      <c r="AN99" s="5"/>
      <c r="AP99" s="4"/>
      <c r="AW99" s="4"/>
    </row>
    <row r="100" spans="1:49" x14ac:dyDescent="0.2">
      <c r="A100" s="73">
        <f t="shared" si="7"/>
        <v>-9.2013520386697678</v>
      </c>
      <c r="B100" s="60" t="s">
        <v>11</v>
      </c>
      <c r="C100" s="95" t="s">
        <v>102</v>
      </c>
      <c r="D100" s="95" t="s">
        <v>97</v>
      </c>
      <c r="E100" s="86" t="s">
        <v>19</v>
      </c>
      <c r="F100" s="61">
        <f t="shared" si="6"/>
        <v>-8.7216607001609176E-6</v>
      </c>
      <c r="G100" s="61" t="s">
        <v>66</v>
      </c>
      <c r="H100" s="61" t="s">
        <v>67</v>
      </c>
      <c r="I100" s="61" t="s">
        <v>68</v>
      </c>
      <c r="J100" s="61" t="s">
        <v>61</v>
      </c>
      <c r="K100" s="61"/>
      <c r="L100" s="63" t="s">
        <v>69</v>
      </c>
      <c r="O100" s="116"/>
      <c r="P100" s="60"/>
      <c r="Q100" s="60"/>
      <c r="R100" s="2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97"/>
      <c r="AD100" s="5"/>
      <c r="AG100" s="5"/>
      <c r="AJ100" s="4"/>
      <c r="AM100" s="4"/>
      <c r="AN100" s="5"/>
      <c r="AP100" s="4"/>
      <c r="AW100" s="4"/>
    </row>
    <row r="101" spans="1:49" x14ac:dyDescent="0.2">
      <c r="A101" s="73">
        <f t="shared" si="7"/>
        <v>-5.4028155732121705E-2</v>
      </c>
      <c r="B101" s="60" t="s">
        <v>11</v>
      </c>
      <c r="C101" s="95" t="s">
        <v>102</v>
      </c>
      <c r="D101" s="95" t="s">
        <v>97</v>
      </c>
      <c r="E101" s="86" t="s">
        <v>20</v>
      </c>
      <c r="F101" s="61">
        <f t="shared" si="6"/>
        <v>-5.1211522020968442E-8</v>
      </c>
      <c r="G101" s="61" t="s">
        <v>66</v>
      </c>
      <c r="H101" s="61" t="s">
        <v>67</v>
      </c>
      <c r="I101" s="61" t="s">
        <v>68</v>
      </c>
      <c r="J101" s="61" t="s">
        <v>61</v>
      </c>
      <c r="K101" s="61"/>
      <c r="L101" s="63" t="s">
        <v>69</v>
      </c>
      <c r="O101" s="116"/>
      <c r="P101" s="60"/>
      <c r="Q101" s="60"/>
      <c r="R101" s="2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97"/>
      <c r="AD101" s="5"/>
      <c r="AG101" s="5"/>
      <c r="AJ101" s="4"/>
      <c r="AM101" s="4"/>
      <c r="AN101" s="5"/>
      <c r="AP101" s="4"/>
      <c r="AW101" s="4"/>
    </row>
    <row r="102" spans="1:49" x14ac:dyDescent="0.2">
      <c r="A102" s="73">
        <f t="shared" si="7"/>
        <v>-3515.775597495538</v>
      </c>
      <c r="B102" s="60" t="s">
        <v>11</v>
      </c>
      <c r="C102" s="95" t="s">
        <v>102</v>
      </c>
      <c r="D102" s="95" t="s">
        <v>97</v>
      </c>
      <c r="E102" s="86" t="s">
        <v>21</v>
      </c>
      <c r="F102" s="61">
        <f t="shared" si="6"/>
        <v>-3.3324887180052496E-3</v>
      </c>
      <c r="G102" s="61" t="s">
        <v>66</v>
      </c>
      <c r="H102" s="61" t="s">
        <v>67</v>
      </c>
      <c r="I102" s="61" t="s">
        <v>68</v>
      </c>
      <c r="J102" s="61" t="s">
        <v>61</v>
      </c>
      <c r="K102" s="61"/>
      <c r="L102" s="63" t="s">
        <v>133</v>
      </c>
      <c r="O102" s="116"/>
      <c r="P102" s="60"/>
      <c r="Q102" s="60"/>
      <c r="R102" s="2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97"/>
      <c r="AD102" s="5"/>
      <c r="AG102" s="5"/>
      <c r="AJ102" s="4"/>
      <c r="AM102" s="4"/>
      <c r="AN102" s="5"/>
      <c r="AP102" s="4"/>
      <c r="AW102" s="4"/>
    </row>
    <row r="103" spans="1:49" x14ac:dyDescent="0.2">
      <c r="A103" s="73">
        <f>B61-J61</f>
        <v>0.5992855717659995</v>
      </c>
      <c r="B103" s="60" t="s">
        <v>11</v>
      </c>
      <c r="C103" s="95" t="s">
        <v>102</v>
      </c>
      <c r="D103" s="95" t="s">
        <v>90</v>
      </c>
      <c r="E103" s="61" t="s">
        <v>8</v>
      </c>
      <c r="F103" s="61">
        <f t="shared" si="6"/>
        <v>5.6804319598672943E-7</v>
      </c>
      <c r="G103" s="61" t="s">
        <v>66</v>
      </c>
      <c r="H103" s="61" t="s">
        <v>67</v>
      </c>
      <c r="I103" s="61" t="s">
        <v>68</v>
      </c>
      <c r="J103" s="61" t="s">
        <v>61</v>
      </c>
      <c r="K103" s="61"/>
      <c r="L103" s="63" t="s">
        <v>70</v>
      </c>
      <c r="O103" s="117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97"/>
      <c r="AD103" s="5"/>
      <c r="AG103" s="5"/>
      <c r="AJ103" s="4"/>
      <c r="AM103" s="4"/>
      <c r="AN103" s="5"/>
      <c r="AP103" s="4"/>
      <c r="AW103" s="4"/>
    </row>
    <row r="104" spans="1:49" x14ac:dyDescent="0.2">
      <c r="A104" s="73">
        <f t="shared" ref="A104:A113" si="8">B62-J62</f>
        <v>1.8989409006266671</v>
      </c>
      <c r="B104" s="60" t="s">
        <v>11</v>
      </c>
      <c r="C104" s="95" t="s">
        <v>102</v>
      </c>
      <c r="D104" s="61" t="s">
        <v>90</v>
      </c>
      <c r="E104" s="86" t="s">
        <v>12</v>
      </c>
      <c r="F104" s="61">
        <f t="shared" si="6"/>
        <v>1.7999439816366512E-6</v>
      </c>
      <c r="G104" s="61" t="s">
        <v>66</v>
      </c>
      <c r="H104" s="61" t="s">
        <v>67</v>
      </c>
      <c r="I104" s="61" t="s">
        <v>68</v>
      </c>
      <c r="J104" s="61" t="s">
        <v>61</v>
      </c>
      <c r="K104" s="61"/>
      <c r="L104" s="63" t="s">
        <v>70</v>
      </c>
      <c r="O104" s="117"/>
      <c r="P104" s="60"/>
      <c r="Q104" s="60"/>
      <c r="R104" s="2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97"/>
      <c r="AD104" s="5"/>
      <c r="AG104" s="5"/>
      <c r="AJ104" s="4"/>
      <c r="AM104" s="4"/>
      <c r="AN104" s="5"/>
      <c r="AP104" s="4"/>
      <c r="AW104" s="4"/>
    </row>
    <row r="105" spans="1:49" x14ac:dyDescent="0.2">
      <c r="A105" s="73">
        <f t="shared" si="8"/>
        <v>3.7197648627695603</v>
      </c>
      <c r="B105" s="60" t="s">
        <v>11</v>
      </c>
      <c r="C105" s="95" t="s">
        <v>102</v>
      </c>
      <c r="D105" s="61" t="s">
        <v>90</v>
      </c>
      <c r="E105" s="86" t="s">
        <v>13</v>
      </c>
      <c r="F105" s="61">
        <f t="shared" si="6"/>
        <v>3.5258434718194883E-6</v>
      </c>
      <c r="G105" s="61" t="s">
        <v>66</v>
      </c>
      <c r="H105" s="61" t="s">
        <v>67</v>
      </c>
      <c r="I105" s="61" t="s">
        <v>68</v>
      </c>
      <c r="J105" s="61" t="s">
        <v>61</v>
      </c>
      <c r="K105" s="61"/>
      <c r="L105" s="63" t="s">
        <v>70</v>
      </c>
      <c r="O105" s="117"/>
      <c r="P105" s="60"/>
      <c r="Q105" s="60"/>
      <c r="R105" s="2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97"/>
      <c r="AD105" s="5"/>
      <c r="AG105" s="5"/>
      <c r="AJ105" s="4"/>
      <c r="AM105" s="4"/>
      <c r="AN105" s="5"/>
      <c r="AP105" s="4"/>
      <c r="AW105" s="4"/>
    </row>
    <row r="106" spans="1:49" x14ac:dyDescent="0.2">
      <c r="A106" s="73">
        <f t="shared" si="8"/>
        <v>0.66813175899502153</v>
      </c>
      <c r="B106" s="60" t="s">
        <v>11</v>
      </c>
      <c r="C106" s="95" t="s">
        <v>102</v>
      </c>
      <c r="D106" s="61" t="s">
        <v>90</v>
      </c>
      <c r="E106" s="86" t="s">
        <v>14</v>
      </c>
      <c r="F106" s="61">
        <f t="shared" si="6"/>
        <v>6.3330024549291142E-7</v>
      </c>
      <c r="G106" s="61" t="s">
        <v>66</v>
      </c>
      <c r="H106" s="61" t="s">
        <v>67</v>
      </c>
      <c r="I106" s="61" t="s">
        <v>68</v>
      </c>
      <c r="J106" s="61" t="s">
        <v>61</v>
      </c>
      <c r="K106" s="61"/>
      <c r="L106" s="63" t="s">
        <v>70</v>
      </c>
      <c r="O106" s="117"/>
      <c r="P106" s="60"/>
      <c r="Q106" s="60"/>
      <c r="R106" s="2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97"/>
      <c r="AD106" s="5"/>
      <c r="AG106" s="5"/>
      <c r="AJ106" s="4"/>
      <c r="AM106" s="4"/>
      <c r="AN106" s="5"/>
      <c r="AP106" s="4"/>
      <c r="AW106" s="4"/>
    </row>
    <row r="107" spans="1:49" x14ac:dyDescent="0.2">
      <c r="A107" s="73">
        <f t="shared" si="8"/>
        <v>0.28948901000112931</v>
      </c>
      <c r="B107" s="60" t="s">
        <v>11</v>
      </c>
      <c r="C107" s="95" t="s">
        <v>102</v>
      </c>
      <c r="D107" s="61" t="s">
        <v>90</v>
      </c>
      <c r="E107" s="86" t="s">
        <v>15</v>
      </c>
      <c r="F107" s="61">
        <f t="shared" si="6"/>
        <v>2.743971658778477E-7</v>
      </c>
      <c r="G107" s="61" t="s">
        <v>66</v>
      </c>
      <c r="H107" s="61" t="s">
        <v>67</v>
      </c>
      <c r="I107" s="61" t="s">
        <v>68</v>
      </c>
      <c r="J107" s="61" t="s">
        <v>61</v>
      </c>
      <c r="K107" s="61"/>
      <c r="L107" s="63" t="s">
        <v>70</v>
      </c>
      <c r="O107" s="117"/>
      <c r="P107" s="60"/>
      <c r="Q107" s="60"/>
      <c r="R107" s="2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97"/>
      <c r="AD107" s="5"/>
      <c r="AG107" s="5"/>
      <c r="AJ107" s="4"/>
      <c r="AM107" s="4"/>
      <c r="AN107" s="5"/>
      <c r="AP107" s="4"/>
      <c r="AW107" s="4"/>
    </row>
    <row r="108" spans="1:49" x14ac:dyDescent="0.2">
      <c r="A108" s="73">
        <f t="shared" si="8"/>
        <v>9.1484988545651404</v>
      </c>
      <c r="B108" s="60" t="s">
        <v>11</v>
      </c>
      <c r="C108" s="95" t="s">
        <v>102</v>
      </c>
      <c r="D108" s="61" t="s">
        <v>90</v>
      </c>
      <c r="E108" s="86" t="s">
        <v>16</v>
      </c>
      <c r="F108" s="61">
        <f t="shared" si="6"/>
        <v>8.6715628953224086E-6</v>
      </c>
      <c r="G108" s="61" t="s">
        <v>66</v>
      </c>
      <c r="H108" s="61" t="s">
        <v>67</v>
      </c>
      <c r="I108" s="61" t="s">
        <v>68</v>
      </c>
      <c r="J108" s="61" t="s">
        <v>61</v>
      </c>
      <c r="K108" s="61"/>
      <c r="L108" s="63" t="s">
        <v>70</v>
      </c>
      <c r="O108" s="117"/>
      <c r="P108" s="60"/>
      <c r="Q108" s="60"/>
      <c r="R108" s="2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97"/>
      <c r="AD108" s="5"/>
      <c r="AG108" s="5"/>
      <c r="AJ108" s="4"/>
      <c r="AM108" s="4"/>
      <c r="AN108" s="5"/>
      <c r="AP108" s="4"/>
      <c r="AW108" s="4"/>
    </row>
    <row r="109" spans="1:49" x14ac:dyDescent="0.2">
      <c r="A109" s="73">
        <f t="shared" si="8"/>
        <v>2.3775190137842656E-2</v>
      </c>
      <c r="B109" s="60" t="s">
        <v>11</v>
      </c>
      <c r="C109" s="95" t="s">
        <v>102</v>
      </c>
      <c r="D109" s="61" t="s">
        <v>90</v>
      </c>
      <c r="E109" s="86" t="s">
        <v>17</v>
      </c>
      <c r="F109" s="61">
        <f t="shared" si="6"/>
        <v>2.253572524913996E-8</v>
      </c>
      <c r="G109" s="61" t="s">
        <v>66</v>
      </c>
      <c r="H109" s="61" t="s">
        <v>67</v>
      </c>
      <c r="I109" s="61" t="s">
        <v>68</v>
      </c>
      <c r="J109" s="61" t="s">
        <v>61</v>
      </c>
      <c r="K109" s="61"/>
      <c r="L109" s="63" t="s">
        <v>70</v>
      </c>
      <c r="O109" s="117"/>
      <c r="P109" s="60"/>
      <c r="Q109" s="60"/>
      <c r="R109" s="2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97"/>
      <c r="AD109" s="5"/>
      <c r="AG109" s="5"/>
      <c r="AJ109" s="4"/>
      <c r="AM109" s="4"/>
      <c r="AN109" s="5"/>
      <c r="AP109" s="4"/>
      <c r="AW109" s="4"/>
    </row>
    <row r="110" spans="1:49" x14ac:dyDescent="0.2">
      <c r="A110" s="73">
        <f t="shared" si="8"/>
        <v>5.6121693411628669E-2</v>
      </c>
      <c r="B110" s="60" t="s">
        <v>11</v>
      </c>
      <c r="C110" s="95" t="s">
        <v>102</v>
      </c>
      <c r="D110" s="61" t="s">
        <v>90</v>
      </c>
      <c r="E110" s="86" t="s">
        <v>18</v>
      </c>
      <c r="F110" s="61">
        <f t="shared" si="6"/>
        <v>5.3195917925714379E-8</v>
      </c>
      <c r="G110" s="61" t="s">
        <v>66</v>
      </c>
      <c r="H110" s="61" t="s">
        <v>67</v>
      </c>
      <c r="I110" s="61" t="s">
        <v>68</v>
      </c>
      <c r="J110" s="61" t="s">
        <v>61</v>
      </c>
      <c r="K110" s="61"/>
      <c r="L110" s="63" t="s">
        <v>70</v>
      </c>
      <c r="O110" s="117"/>
      <c r="P110" s="60"/>
      <c r="Q110" s="60"/>
      <c r="R110" s="2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97"/>
      <c r="AD110" s="5"/>
      <c r="AG110" s="5"/>
      <c r="AJ110" s="4"/>
      <c r="AM110" s="4"/>
      <c r="AN110" s="5"/>
      <c r="AP110" s="4"/>
      <c r="AW110" s="4"/>
    </row>
    <row r="111" spans="1:49" x14ac:dyDescent="0.2">
      <c r="A111" s="73">
        <f t="shared" si="8"/>
        <v>10.514700230510044</v>
      </c>
      <c r="B111" s="60" t="s">
        <v>11</v>
      </c>
      <c r="C111" s="95" t="s">
        <v>102</v>
      </c>
      <c r="D111" s="61" t="s">
        <v>90</v>
      </c>
      <c r="E111" s="86" t="s">
        <v>78</v>
      </c>
      <c r="F111" s="61">
        <f t="shared" si="6"/>
        <v>9.9665405028531231E-6</v>
      </c>
      <c r="G111" s="61" t="s">
        <v>66</v>
      </c>
      <c r="H111" s="61" t="s">
        <v>67</v>
      </c>
      <c r="I111" s="61" t="s">
        <v>68</v>
      </c>
      <c r="J111" s="61" t="s">
        <v>61</v>
      </c>
      <c r="K111" s="61"/>
      <c r="L111" s="63" t="s">
        <v>70</v>
      </c>
      <c r="O111" s="117"/>
      <c r="P111" s="60"/>
      <c r="Q111" s="60"/>
      <c r="R111" s="2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97"/>
      <c r="AD111" s="5"/>
      <c r="AG111" s="5"/>
      <c r="AJ111" s="4"/>
      <c r="AM111" s="4"/>
      <c r="AN111" s="5"/>
      <c r="AP111" s="4"/>
      <c r="AW111" s="4"/>
    </row>
    <row r="112" spans="1:49" x14ac:dyDescent="0.2">
      <c r="A112" s="73">
        <f t="shared" si="8"/>
        <v>8.307501550333278E-2</v>
      </c>
      <c r="B112" s="60" t="s">
        <v>11</v>
      </c>
      <c r="C112" s="95" t="s">
        <v>102</v>
      </c>
      <c r="D112" s="61" t="s">
        <v>90</v>
      </c>
      <c r="E112" s="86" t="s">
        <v>20</v>
      </c>
      <c r="F112" s="61">
        <f t="shared" si="6"/>
        <v>7.8744090524486046E-8</v>
      </c>
      <c r="G112" s="61" t="s">
        <v>66</v>
      </c>
      <c r="H112" s="61" t="s">
        <v>67</v>
      </c>
      <c r="I112" s="61" t="s">
        <v>68</v>
      </c>
      <c r="J112" s="61" t="s">
        <v>61</v>
      </c>
      <c r="K112" s="61"/>
      <c r="L112" s="63" t="s">
        <v>70</v>
      </c>
      <c r="O112" s="117"/>
      <c r="P112" s="60"/>
      <c r="Q112" s="60"/>
      <c r="R112" s="2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97"/>
      <c r="AD112" s="5"/>
      <c r="AG112" s="5"/>
      <c r="AJ112" s="4"/>
      <c r="AM112" s="4"/>
      <c r="AN112" s="5"/>
      <c r="AP112" s="4"/>
      <c r="AW112" s="4"/>
    </row>
    <row r="113" spans="1:49" x14ac:dyDescent="0.2">
      <c r="A113" s="73">
        <f t="shared" si="8"/>
        <v>5301.2691843258244</v>
      </c>
      <c r="B113" s="60" t="s">
        <v>11</v>
      </c>
      <c r="C113" s="95" t="s">
        <v>102</v>
      </c>
      <c r="D113" s="61" t="s">
        <v>90</v>
      </c>
      <c r="E113" s="86" t="s">
        <v>21</v>
      </c>
      <c r="F113" s="61">
        <f>A113/1000/10^6/0.001055</f>
        <v>5.0248997007827723E-3</v>
      </c>
      <c r="G113" s="61" t="s">
        <v>66</v>
      </c>
      <c r="H113" s="61" t="s">
        <v>67</v>
      </c>
      <c r="I113" s="61" t="s">
        <v>68</v>
      </c>
      <c r="J113" s="61" t="s">
        <v>61</v>
      </c>
      <c r="K113" s="61"/>
      <c r="L113" s="63" t="s">
        <v>126</v>
      </c>
      <c r="O113" s="117"/>
      <c r="P113" s="60"/>
      <c r="Q113" s="60"/>
      <c r="R113" s="2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97"/>
      <c r="AD113" s="5"/>
      <c r="AG113" s="5"/>
      <c r="AJ113" s="4"/>
      <c r="AM113" s="4"/>
      <c r="AN113" s="5"/>
      <c r="AP113" s="4"/>
      <c r="AW113" s="4"/>
    </row>
    <row r="114" spans="1:49" x14ac:dyDescent="0.2">
      <c r="A114" s="59">
        <f t="shared" ref="A114:A124" si="9">C61</f>
        <v>0.57899999999999996</v>
      </c>
      <c r="B114" s="60" t="s">
        <v>11</v>
      </c>
      <c r="C114" s="95" t="s">
        <v>103</v>
      </c>
      <c r="D114" s="61" t="s">
        <v>90</v>
      </c>
      <c r="E114" s="61" t="s">
        <v>8</v>
      </c>
      <c r="F114" s="61">
        <f t="shared" si="6"/>
        <v>5.4881516587677725E-7</v>
      </c>
      <c r="G114" s="61" t="s">
        <v>66</v>
      </c>
      <c r="H114" s="61" t="s">
        <v>67</v>
      </c>
      <c r="I114" s="61" t="s">
        <v>68</v>
      </c>
      <c r="J114" s="61" t="s">
        <v>61</v>
      </c>
      <c r="K114" s="61"/>
      <c r="L114" s="63" t="s">
        <v>70</v>
      </c>
      <c r="O114" s="117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97"/>
    </row>
    <row r="115" spans="1:49" x14ac:dyDescent="0.2">
      <c r="A115" s="59">
        <f t="shared" si="9"/>
        <v>1.038</v>
      </c>
      <c r="B115" s="60" t="s">
        <v>11</v>
      </c>
      <c r="C115" s="95" t="s">
        <v>103</v>
      </c>
      <c r="D115" s="61" t="s">
        <v>90</v>
      </c>
      <c r="E115" s="61" t="s">
        <v>12</v>
      </c>
      <c r="F115" s="61">
        <f t="shared" si="6"/>
        <v>9.8388625592417078E-7</v>
      </c>
      <c r="G115" s="61" t="s">
        <v>66</v>
      </c>
      <c r="H115" s="61" t="s">
        <v>67</v>
      </c>
      <c r="I115" s="61" t="s">
        <v>68</v>
      </c>
      <c r="J115" s="61" t="s">
        <v>61</v>
      </c>
      <c r="K115" s="61"/>
      <c r="L115" s="63" t="s">
        <v>70</v>
      </c>
      <c r="O115" s="117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97"/>
    </row>
    <row r="116" spans="1:49" x14ac:dyDescent="0.2">
      <c r="A116" s="59">
        <f t="shared" si="9"/>
        <v>0.68200000000000005</v>
      </c>
      <c r="B116" s="60" t="s">
        <v>11</v>
      </c>
      <c r="C116" s="95" t="s">
        <v>103</v>
      </c>
      <c r="D116" s="61" t="s">
        <v>90</v>
      </c>
      <c r="E116" s="61" t="s">
        <v>13</v>
      </c>
      <c r="F116" s="61">
        <f t="shared" si="6"/>
        <v>6.4644549763033189E-7</v>
      </c>
      <c r="G116" s="61" t="s">
        <v>66</v>
      </c>
      <c r="H116" s="61" t="s">
        <v>67</v>
      </c>
      <c r="I116" s="61" t="s">
        <v>68</v>
      </c>
      <c r="J116" s="61" t="s">
        <v>61</v>
      </c>
      <c r="K116" s="61"/>
      <c r="L116" s="63" t="s">
        <v>70</v>
      </c>
      <c r="O116" s="117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97"/>
    </row>
    <row r="117" spans="1:49" x14ac:dyDescent="0.2">
      <c r="A117" s="59">
        <f t="shared" si="9"/>
        <v>0</v>
      </c>
      <c r="B117" s="60" t="s">
        <v>11</v>
      </c>
      <c r="C117" s="95" t="s">
        <v>103</v>
      </c>
      <c r="D117" s="61" t="s">
        <v>90</v>
      </c>
      <c r="E117" s="61" t="s">
        <v>14</v>
      </c>
      <c r="F117" s="61">
        <f t="shared" si="6"/>
        <v>0</v>
      </c>
      <c r="G117" s="61" t="s">
        <v>66</v>
      </c>
      <c r="H117" s="61" t="s">
        <v>67</v>
      </c>
      <c r="I117" s="61" t="s">
        <v>68</v>
      </c>
      <c r="J117" s="61" t="s">
        <v>61</v>
      </c>
      <c r="K117" s="61"/>
      <c r="L117" s="63" t="s">
        <v>70</v>
      </c>
      <c r="O117" s="117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97"/>
    </row>
    <row r="118" spans="1:49" x14ac:dyDescent="0.2">
      <c r="A118" s="127">
        <f t="shared" si="9"/>
        <v>0</v>
      </c>
      <c r="B118" s="60" t="s">
        <v>11</v>
      </c>
      <c r="C118" s="95" t="s">
        <v>103</v>
      </c>
      <c r="D118" s="61" t="s">
        <v>90</v>
      </c>
      <c r="E118" s="61" t="s">
        <v>15</v>
      </c>
      <c r="F118" s="61">
        <f t="shared" si="6"/>
        <v>0</v>
      </c>
      <c r="G118" s="61" t="s">
        <v>66</v>
      </c>
      <c r="H118" s="61" t="s">
        <v>67</v>
      </c>
      <c r="I118" s="61" t="s">
        <v>68</v>
      </c>
      <c r="J118" s="61" t="s">
        <v>61</v>
      </c>
      <c r="K118" s="61"/>
      <c r="L118" s="63" t="s">
        <v>70</v>
      </c>
      <c r="O118" s="117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97"/>
    </row>
    <row r="119" spans="1:49" x14ac:dyDescent="0.2">
      <c r="A119" s="59">
        <f t="shared" si="9"/>
        <v>9.5000000000000001E-2</v>
      </c>
      <c r="B119" s="60" t="s">
        <v>11</v>
      </c>
      <c r="C119" s="95" t="s">
        <v>103</v>
      </c>
      <c r="D119" s="61" t="s">
        <v>90</v>
      </c>
      <c r="E119" s="61" t="s">
        <v>16</v>
      </c>
      <c r="F119" s="61">
        <f t="shared" si="6"/>
        <v>9.004739336492892E-8</v>
      </c>
      <c r="G119" s="61" t="s">
        <v>66</v>
      </c>
      <c r="H119" s="61" t="s">
        <v>67</v>
      </c>
      <c r="I119" s="61" t="s">
        <v>68</v>
      </c>
      <c r="J119" s="61" t="s">
        <v>61</v>
      </c>
      <c r="K119" s="61"/>
      <c r="L119" s="63" t="s">
        <v>70</v>
      </c>
      <c r="O119" s="117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97"/>
    </row>
    <row r="120" spans="1:49" x14ac:dyDescent="0.2">
      <c r="A120" s="127">
        <f t="shared" si="9"/>
        <v>0</v>
      </c>
      <c r="B120" s="60" t="s">
        <v>11</v>
      </c>
      <c r="C120" s="95" t="s">
        <v>103</v>
      </c>
      <c r="D120" s="61" t="s">
        <v>90</v>
      </c>
      <c r="E120" s="61" t="s">
        <v>17</v>
      </c>
      <c r="F120" s="61">
        <f t="shared" si="6"/>
        <v>0</v>
      </c>
      <c r="G120" s="61" t="s">
        <v>66</v>
      </c>
      <c r="H120" s="61" t="s">
        <v>67</v>
      </c>
      <c r="I120" s="61" t="s">
        <v>68</v>
      </c>
      <c r="J120" s="61" t="s">
        <v>61</v>
      </c>
      <c r="K120" s="61"/>
      <c r="L120" s="63" t="s">
        <v>70</v>
      </c>
      <c r="O120" s="117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97"/>
    </row>
    <row r="121" spans="1:49" x14ac:dyDescent="0.2">
      <c r="A121" s="59">
        <f t="shared" si="9"/>
        <v>0</v>
      </c>
      <c r="B121" s="60" t="s">
        <v>11</v>
      </c>
      <c r="C121" s="95" t="s">
        <v>103</v>
      </c>
      <c r="D121" s="61" t="s">
        <v>90</v>
      </c>
      <c r="E121" s="61" t="s">
        <v>18</v>
      </c>
      <c r="F121" s="61">
        <f t="shared" si="6"/>
        <v>0</v>
      </c>
      <c r="G121" s="61" t="s">
        <v>66</v>
      </c>
      <c r="H121" s="61" t="s">
        <v>67</v>
      </c>
      <c r="I121" s="61" t="s">
        <v>68</v>
      </c>
      <c r="J121" s="61" t="s">
        <v>61</v>
      </c>
      <c r="K121" s="61"/>
      <c r="L121" s="63" t="s">
        <v>70</v>
      </c>
      <c r="O121" s="117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97"/>
    </row>
    <row r="122" spans="1:49" x14ac:dyDescent="0.2">
      <c r="A122" s="59">
        <f t="shared" si="9"/>
        <v>0</v>
      </c>
      <c r="B122" s="60" t="s">
        <v>11</v>
      </c>
      <c r="C122" s="95" t="s">
        <v>103</v>
      </c>
      <c r="D122" s="61" t="s">
        <v>90</v>
      </c>
      <c r="E122" s="61" t="s">
        <v>78</v>
      </c>
      <c r="F122" s="61">
        <f t="shared" si="6"/>
        <v>0</v>
      </c>
      <c r="G122" s="61" t="s">
        <v>66</v>
      </c>
      <c r="H122" s="61" t="s">
        <v>67</v>
      </c>
      <c r="I122" s="61" t="s">
        <v>68</v>
      </c>
      <c r="J122" s="61" t="s">
        <v>61</v>
      </c>
      <c r="K122" s="61"/>
      <c r="L122" s="63" t="s">
        <v>70</v>
      </c>
      <c r="O122" s="117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97"/>
    </row>
    <row r="123" spans="1:49" x14ac:dyDescent="0.2">
      <c r="A123" s="59">
        <f t="shared" si="9"/>
        <v>0</v>
      </c>
      <c r="B123" s="60" t="s">
        <v>11</v>
      </c>
      <c r="C123" s="95" t="s">
        <v>103</v>
      </c>
      <c r="D123" s="61" t="s">
        <v>90</v>
      </c>
      <c r="E123" s="61" t="s">
        <v>20</v>
      </c>
      <c r="F123" s="61">
        <f t="shared" si="6"/>
        <v>0</v>
      </c>
      <c r="G123" s="61" t="s">
        <v>66</v>
      </c>
      <c r="H123" s="61" t="s">
        <v>67</v>
      </c>
      <c r="I123" s="61" t="s">
        <v>68</v>
      </c>
      <c r="J123" s="61" t="s">
        <v>61</v>
      </c>
      <c r="K123" s="61"/>
      <c r="L123" s="63" t="s">
        <v>70</v>
      </c>
      <c r="O123" s="117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97"/>
    </row>
    <row r="124" spans="1:49" x14ac:dyDescent="0.2">
      <c r="A124" s="64">
        <f t="shared" si="9"/>
        <v>14445.631872516406</v>
      </c>
      <c r="B124" s="60" t="s">
        <v>11</v>
      </c>
      <c r="C124" s="95" t="s">
        <v>103</v>
      </c>
      <c r="D124" s="61" t="s">
        <v>90</v>
      </c>
      <c r="E124" s="61" t="s">
        <v>21</v>
      </c>
      <c r="F124" s="61">
        <f t="shared" si="6"/>
        <v>1.3692542059257259E-2</v>
      </c>
      <c r="G124" s="61" t="s">
        <v>66</v>
      </c>
      <c r="H124" s="61" t="s">
        <v>67</v>
      </c>
      <c r="I124" s="61" t="s">
        <v>68</v>
      </c>
      <c r="J124" s="61" t="s">
        <v>61</v>
      </c>
      <c r="K124" s="61"/>
      <c r="L124" s="63" t="s">
        <v>126</v>
      </c>
      <c r="O124" s="117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97"/>
    </row>
    <row r="125" spans="1:49" x14ac:dyDescent="0.2">
      <c r="A125" s="59">
        <f>K61</f>
        <v>-0.52452999672889189</v>
      </c>
      <c r="B125" s="60" t="s">
        <v>11</v>
      </c>
      <c r="C125" s="95" t="s">
        <v>83</v>
      </c>
      <c r="D125" s="61" t="s">
        <v>90</v>
      </c>
      <c r="E125" s="61" t="s">
        <v>8</v>
      </c>
      <c r="F125" s="61">
        <f t="shared" si="6"/>
        <v>-4.9718483102264639E-7</v>
      </c>
      <c r="G125" s="61" t="s">
        <v>66</v>
      </c>
      <c r="H125" s="61" t="s">
        <v>67</v>
      </c>
      <c r="I125" s="61" t="s">
        <v>68</v>
      </c>
      <c r="J125" s="61" t="s">
        <v>61</v>
      </c>
      <c r="K125" s="61"/>
      <c r="L125" s="63" t="s">
        <v>70</v>
      </c>
      <c r="O125" s="117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97"/>
    </row>
    <row r="126" spans="1:49" x14ac:dyDescent="0.2">
      <c r="A126" s="59">
        <f t="shared" ref="A126:A134" si="10">K62</f>
        <v>-2.0449457516432661</v>
      </c>
      <c r="B126" s="60" t="s">
        <v>11</v>
      </c>
      <c r="C126" s="95" t="s">
        <v>83</v>
      </c>
      <c r="D126" s="61" t="s">
        <v>90</v>
      </c>
      <c r="E126" s="61" t="s">
        <v>12</v>
      </c>
      <c r="F126" s="61">
        <f t="shared" si="6"/>
        <v>-1.9383372053490677E-6</v>
      </c>
      <c r="G126" s="61" t="s">
        <v>66</v>
      </c>
      <c r="H126" s="61" t="s">
        <v>67</v>
      </c>
      <c r="I126" s="61" t="s">
        <v>68</v>
      </c>
      <c r="J126" s="61" t="s">
        <v>61</v>
      </c>
      <c r="K126" s="61"/>
      <c r="L126" s="63" t="s">
        <v>70</v>
      </c>
      <c r="O126" s="117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97"/>
    </row>
    <row r="127" spans="1:49" x14ac:dyDescent="0.2">
      <c r="A127" s="59">
        <f t="shared" si="10"/>
        <v>-3.0934703871895119</v>
      </c>
      <c r="B127" s="60" t="s">
        <v>11</v>
      </c>
      <c r="C127" s="95" t="s">
        <v>83</v>
      </c>
      <c r="D127" s="61" t="s">
        <v>90</v>
      </c>
      <c r="E127" s="61" t="s">
        <v>13</v>
      </c>
      <c r="F127" s="61">
        <f t="shared" si="6"/>
        <v>-2.9321994191369781E-6</v>
      </c>
      <c r="G127" s="61" t="s">
        <v>66</v>
      </c>
      <c r="H127" s="61" t="s">
        <v>67</v>
      </c>
      <c r="I127" s="61" t="s">
        <v>68</v>
      </c>
      <c r="J127" s="61" t="s">
        <v>61</v>
      </c>
      <c r="K127" s="61"/>
      <c r="L127" s="63" t="s">
        <v>70</v>
      </c>
      <c r="O127" s="117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97"/>
    </row>
    <row r="128" spans="1:49" x14ac:dyDescent="0.2">
      <c r="A128" s="59">
        <f t="shared" si="10"/>
        <v>-0.21628437481647006</v>
      </c>
      <c r="B128" s="60" t="s">
        <v>11</v>
      </c>
      <c r="C128" s="95" t="s">
        <v>83</v>
      </c>
      <c r="D128" s="61" t="s">
        <v>90</v>
      </c>
      <c r="E128" s="61" t="s">
        <v>14</v>
      </c>
      <c r="F128" s="61">
        <f t="shared" si="6"/>
        <v>-2.0500888608196215E-7</v>
      </c>
      <c r="G128" s="61" t="s">
        <v>66</v>
      </c>
      <c r="H128" s="61" t="s">
        <v>67</v>
      </c>
      <c r="I128" s="61" t="s">
        <v>68</v>
      </c>
      <c r="J128" s="61" t="s">
        <v>61</v>
      </c>
      <c r="K128" s="61"/>
      <c r="L128" s="63" t="s">
        <v>70</v>
      </c>
      <c r="O128" s="117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97"/>
    </row>
    <row r="129" spans="1:29" x14ac:dyDescent="0.2">
      <c r="A129" s="59">
        <f t="shared" si="10"/>
        <v>-0.21377322379117777</v>
      </c>
      <c r="B129" s="60" t="s">
        <v>11</v>
      </c>
      <c r="C129" s="95" t="s">
        <v>83</v>
      </c>
      <c r="D129" s="61" t="s">
        <v>90</v>
      </c>
      <c r="E129" s="61" t="s">
        <v>15</v>
      </c>
      <c r="F129" s="61">
        <f t="shared" si="6"/>
        <v>-2.0262864814329648E-7</v>
      </c>
      <c r="G129" s="61" t="s">
        <v>66</v>
      </c>
      <c r="H129" s="61" t="s">
        <v>67</v>
      </c>
      <c r="I129" s="61" t="s">
        <v>68</v>
      </c>
      <c r="J129" s="61" t="s">
        <v>61</v>
      </c>
      <c r="K129" s="61"/>
      <c r="L129" s="63" t="s">
        <v>70</v>
      </c>
      <c r="O129" s="117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97"/>
    </row>
    <row r="130" spans="1:29" x14ac:dyDescent="0.2">
      <c r="A130" s="59">
        <f t="shared" si="10"/>
        <v>-0.62814669971878512</v>
      </c>
      <c r="B130" s="60" t="s">
        <v>11</v>
      </c>
      <c r="C130" s="95" t="s">
        <v>83</v>
      </c>
      <c r="D130" s="61" t="s">
        <v>90</v>
      </c>
      <c r="E130" s="61" t="s">
        <v>16</v>
      </c>
      <c r="F130" s="61">
        <f t="shared" si="6"/>
        <v>-5.9539971537325605E-7</v>
      </c>
      <c r="G130" s="61" t="s">
        <v>66</v>
      </c>
      <c r="H130" s="61" t="s">
        <v>67</v>
      </c>
      <c r="I130" s="61" t="s">
        <v>68</v>
      </c>
      <c r="J130" s="61" t="s">
        <v>61</v>
      </c>
      <c r="K130" s="61"/>
      <c r="L130" s="63" t="s">
        <v>70</v>
      </c>
      <c r="O130" s="117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97"/>
    </row>
    <row r="131" spans="1:29" x14ac:dyDescent="0.2">
      <c r="A131" s="59">
        <f t="shared" si="10"/>
        <v>-3.857431616251876E-2</v>
      </c>
      <c r="B131" s="60" t="s">
        <v>11</v>
      </c>
      <c r="C131" s="95" t="s">
        <v>83</v>
      </c>
      <c r="D131" s="61" t="s">
        <v>90</v>
      </c>
      <c r="E131" s="61" t="s">
        <v>17</v>
      </c>
      <c r="F131" s="61">
        <f t="shared" si="6"/>
        <v>-3.656333285546802E-8</v>
      </c>
      <c r="G131" s="61" t="s">
        <v>66</v>
      </c>
      <c r="H131" s="61" t="s">
        <v>67</v>
      </c>
      <c r="I131" s="61" t="s">
        <v>68</v>
      </c>
      <c r="J131" s="61" t="s">
        <v>61</v>
      </c>
      <c r="K131" s="61"/>
      <c r="L131" s="63" t="s">
        <v>70</v>
      </c>
      <c r="O131" s="117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97"/>
    </row>
    <row r="132" spans="1:29" x14ac:dyDescent="0.2">
      <c r="A132" s="59">
        <f t="shared" si="10"/>
        <v>-8.9980072025896599E-2</v>
      </c>
      <c r="B132" s="60" t="s">
        <v>11</v>
      </c>
      <c r="C132" s="95" t="s">
        <v>83</v>
      </c>
      <c r="D132" s="61" t="s">
        <v>90</v>
      </c>
      <c r="E132" s="61" t="s">
        <v>18</v>
      </c>
      <c r="F132" s="61">
        <f t="shared" si="6"/>
        <v>-8.5289167797058401E-8</v>
      </c>
      <c r="G132" s="61" t="s">
        <v>66</v>
      </c>
      <c r="H132" s="61" t="s">
        <v>67</v>
      </c>
      <c r="I132" s="61" t="s">
        <v>68</v>
      </c>
      <c r="J132" s="61" t="s">
        <v>61</v>
      </c>
      <c r="K132" s="61"/>
      <c r="L132" s="63" t="s">
        <v>70</v>
      </c>
      <c r="O132" s="117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97"/>
    </row>
    <row r="133" spans="1:29" x14ac:dyDescent="0.2">
      <c r="A133" s="59">
        <f t="shared" si="10"/>
        <v>-9.2013520386697696</v>
      </c>
      <c r="B133" s="60" t="s">
        <v>11</v>
      </c>
      <c r="C133" s="95" t="s">
        <v>83</v>
      </c>
      <c r="D133" s="61" t="s">
        <v>90</v>
      </c>
      <c r="E133" s="61" t="s">
        <v>78</v>
      </c>
      <c r="F133" s="61">
        <f t="shared" si="6"/>
        <v>-8.7216607001609193E-6</v>
      </c>
      <c r="G133" s="61" t="s">
        <v>66</v>
      </c>
      <c r="H133" s="61" t="s">
        <v>67</v>
      </c>
      <c r="I133" s="61" t="s">
        <v>68</v>
      </c>
      <c r="J133" s="61" t="s">
        <v>61</v>
      </c>
      <c r="K133" s="61"/>
      <c r="L133" s="63" t="s">
        <v>70</v>
      </c>
      <c r="O133" s="117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97"/>
    </row>
    <row r="134" spans="1:29" x14ac:dyDescent="0.2">
      <c r="A134" s="59">
        <f t="shared" si="10"/>
        <v>-5.4028155732121705E-2</v>
      </c>
      <c r="B134" s="60" t="s">
        <v>11</v>
      </c>
      <c r="C134" s="95" t="s">
        <v>83</v>
      </c>
      <c r="D134" s="61" t="s">
        <v>90</v>
      </c>
      <c r="E134" s="61" t="s">
        <v>20</v>
      </c>
      <c r="F134" s="61">
        <f t="shared" si="6"/>
        <v>-5.1211522020968442E-8</v>
      </c>
      <c r="G134" s="61" t="s">
        <v>66</v>
      </c>
      <c r="H134" s="61" t="s">
        <v>67</v>
      </c>
      <c r="I134" s="61" t="s">
        <v>68</v>
      </c>
      <c r="J134" s="61" t="s">
        <v>61</v>
      </c>
      <c r="K134" s="61"/>
      <c r="L134" s="63" t="s">
        <v>70</v>
      </c>
      <c r="O134" s="117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97"/>
    </row>
    <row r="135" spans="1:29" x14ac:dyDescent="0.2">
      <c r="A135" s="59">
        <f>K71</f>
        <v>-3515.7755974955376</v>
      </c>
      <c r="B135" s="60" t="s">
        <v>11</v>
      </c>
      <c r="C135" s="95" t="s">
        <v>83</v>
      </c>
      <c r="D135" s="61" t="s">
        <v>90</v>
      </c>
      <c r="E135" s="61" t="s">
        <v>21</v>
      </c>
      <c r="F135" s="61">
        <f t="shared" si="6"/>
        <v>-3.3324887180052492E-3</v>
      </c>
      <c r="G135" s="61" t="s">
        <v>66</v>
      </c>
      <c r="H135" s="61" t="s">
        <v>67</v>
      </c>
      <c r="I135" s="61" t="s">
        <v>68</v>
      </c>
      <c r="J135" s="61" t="s">
        <v>61</v>
      </c>
      <c r="K135" s="61"/>
      <c r="L135" s="63" t="s">
        <v>126</v>
      </c>
      <c r="O135" s="117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97"/>
    </row>
  </sheetData>
  <mergeCells count="3">
    <mergeCell ref="A76:L76"/>
    <mergeCell ref="O76:Y76"/>
    <mergeCell ref="B41:H4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5A5B-D8A7-7D4F-9349-CAE3F918BB27}">
  <dimension ref="A1:AW124"/>
  <sheetViews>
    <sheetView topLeftCell="A45" zoomScaleNormal="100" workbookViewId="0">
      <selection activeCell="K61" sqref="K61"/>
    </sheetView>
  </sheetViews>
  <sheetFormatPr baseColWidth="10" defaultColWidth="8.6640625" defaultRowHeight="15" x14ac:dyDescent="0.2"/>
  <cols>
    <col min="1" max="1" width="21.6640625" style="4" customWidth="1"/>
    <col min="2" max="8" width="9.6640625" style="4" customWidth="1"/>
    <col min="9" max="9" width="11.83203125" style="4" bestFit="1" customWidth="1"/>
    <col min="10" max="10" width="15.6640625" style="4" customWidth="1"/>
    <col min="11" max="11" width="18.33203125" style="14" customWidth="1"/>
    <col min="12" max="12" width="44.16406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18.33203125" style="4" bestFit="1" customWidth="1"/>
    <col min="25" max="25" width="11.83203125" style="4" bestFit="1" customWidth="1"/>
    <col min="26" max="27" width="8.6640625" style="4"/>
    <col min="28" max="28" width="8.6640625" style="4" customWidth="1"/>
    <col min="29" max="29" width="72.83203125" style="5" bestFit="1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49" ht="2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49" ht="16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O2" s="6" t="s">
        <v>121</v>
      </c>
      <c r="P2" s="7"/>
      <c r="Q2" s="7"/>
      <c r="R2" s="7"/>
      <c r="S2" s="7"/>
      <c r="T2" s="9"/>
      <c r="U2" s="7"/>
      <c r="V2" s="7"/>
    </row>
    <row r="3" spans="1:49" s="10" customForma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O3" s="12" t="s">
        <v>3</v>
      </c>
      <c r="P3" s="12" t="s">
        <v>5</v>
      </c>
      <c r="Q3" s="12" t="s">
        <v>120</v>
      </c>
      <c r="R3" s="11"/>
      <c r="AC3" s="13"/>
      <c r="AJ3" s="13"/>
      <c r="AM3" s="13"/>
      <c r="AP3" s="13"/>
      <c r="AW3" s="13"/>
    </row>
    <row r="4" spans="1:49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4" t="s">
        <v>10</v>
      </c>
      <c r="L4" s="14"/>
      <c r="N4" s="4" t="s">
        <v>82</v>
      </c>
      <c r="O4" s="15" t="str">
        <f t="shared" ref="O4:O14" si="0">CONCATENATE(B4," from", " ", A4)</f>
        <v>voc from electricity</v>
      </c>
      <c r="P4" s="15" t="s">
        <v>11</v>
      </c>
      <c r="Q4" s="15">
        <f>($B$58)*$C4</f>
        <v>0.5992855717659995</v>
      </c>
      <c r="R4" s="14"/>
    </row>
    <row r="5" spans="1:49" x14ac:dyDescent="0.2">
      <c r="A5" s="4" t="s">
        <v>7</v>
      </c>
      <c r="B5" s="17" t="s">
        <v>12</v>
      </c>
      <c r="C5" s="4">
        <v>4.7669977480988689E-5</v>
      </c>
      <c r="D5" s="4" t="s">
        <v>9</v>
      </c>
      <c r="E5" s="14" t="s">
        <v>10</v>
      </c>
      <c r="F5" s="20"/>
      <c r="G5" s="20"/>
      <c r="H5" s="20"/>
      <c r="N5" s="4" t="s">
        <v>82</v>
      </c>
      <c r="O5" s="15" t="str">
        <f t="shared" si="0"/>
        <v>co from electricity</v>
      </c>
      <c r="P5" s="15" t="s">
        <v>11</v>
      </c>
      <c r="Q5" s="15">
        <f t="shared" ref="Q5:Q13" si="1">($B$58)*C5</f>
        <v>1.8989409006266669</v>
      </c>
      <c r="R5" s="14"/>
      <c r="AB5" s="5"/>
      <c r="AC5" s="4"/>
      <c r="AI5" s="5"/>
      <c r="AJ5" s="4"/>
      <c r="AL5" s="5"/>
      <c r="AM5" s="4"/>
      <c r="AO5" s="5"/>
      <c r="AP5" s="4"/>
      <c r="AV5" s="5"/>
      <c r="AW5" s="4"/>
    </row>
    <row r="6" spans="1:49" x14ac:dyDescent="0.2">
      <c r="A6" s="4" t="s">
        <v>7</v>
      </c>
      <c r="B6" s="17" t="s">
        <v>13</v>
      </c>
      <c r="C6" s="4">
        <v>9.3378949910595115E-5</v>
      </c>
      <c r="D6" s="4" t="s">
        <v>9</v>
      </c>
      <c r="E6" s="14" t="s">
        <v>10</v>
      </c>
      <c r="F6" s="20"/>
      <c r="G6" s="20"/>
      <c r="H6" s="20"/>
      <c r="N6" s="4" t="s">
        <v>82</v>
      </c>
      <c r="O6" s="15" t="str">
        <f t="shared" si="0"/>
        <v>nox from electricity</v>
      </c>
      <c r="P6" s="15" t="s">
        <v>11</v>
      </c>
      <c r="Q6" s="15">
        <f t="shared" si="1"/>
        <v>3.7197648627695599</v>
      </c>
      <c r="R6" s="14"/>
      <c r="AB6" s="5"/>
      <c r="AC6" s="4"/>
      <c r="AI6" s="5"/>
      <c r="AJ6" s="4"/>
      <c r="AL6" s="5"/>
      <c r="AM6" s="4"/>
      <c r="AO6" s="5"/>
      <c r="AP6" s="4"/>
      <c r="AV6" s="5"/>
      <c r="AW6" s="4"/>
    </row>
    <row r="7" spans="1:49" x14ac:dyDescent="0.2">
      <c r="A7" s="4" t="s">
        <v>7</v>
      </c>
      <c r="B7" s="17" t="s">
        <v>14</v>
      </c>
      <c r="C7" s="4">
        <v>1.6772415558122596E-5</v>
      </c>
      <c r="D7" s="4" t="s">
        <v>9</v>
      </c>
      <c r="E7" s="14" t="s">
        <v>10</v>
      </c>
      <c r="F7" s="20"/>
      <c r="G7" s="20"/>
      <c r="H7" s="20"/>
      <c r="N7" s="4" t="s">
        <v>82</v>
      </c>
      <c r="O7" s="15" t="str">
        <f t="shared" si="0"/>
        <v>pm10 from electricity</v>
      </c>
      <c r="P7" s="15" t="s">
        <v>11</v>
      </c>
      <c r="Q7" s="15">
        <f t="shared" si="1"/>
        <v>0.66813175899502164</v>
      </c>
      <c r="R7" s="14"/>
      <c r="AB7" s="5"/>
      <c r="AC7" s="4"/>
      <c r="AI7" s="5"/>
      <c r="AJ7" s="4"/>
      <c r="AL7" s="5"/>
      <c r="AM7" s="4"/>
      <c r="AO7" s="5"/>
      <c r="AP7" s="4"/>
      <c r="AV7" s="5"/>
      <c r="AW7" s="4"/>
    </row>
    <row r="8" spans="1:49" x14ac:dyDescent="0.2">
      <c r="A8" s="4" t="s">
        <v>7</v>
      </c>
      <c r="B8" s="17" t="s">
        <v>15</v>
      </c>
      <c r="C8" s="4">
        <v>7.2671743408093681E-6</v>
      </c>
      <c r="D8" s="4" t="s">
        <v>9</v>
      </c>
      <c r="E8" s="14" t="s">
        <v>10</v>
      </c>
      <c r="F8" s="20"/>
      <c r="G8" s="20"/>
      <c r="H8" s="20"/>
      <c r="N8" s="4" t="s">
        <v>82</v>
      </c>
      <c r="O8" s="15" t="str">
        <f t="shared" si="0"/>
        <v>pm2.5 from electricity</v>
      </c>
      <c r="P8" s="15" t="s">
        <v>11</v>
      </c>
      <c r="Q8" s="15">
        <f t="shared" si="1"/>
        <v>0.28948901000112937</v>
      </c>
      <c r="R8" s="14"/>
      <c r="AB8" s="5"/>
      <c r="AC8" s="4"/>
      <c r="AI8" s="5"/>
      <c r="AJ8" s="4"/>
      <c r="AL8" s="5"/>
      <c r="AM8" s="4"/>
      <c r="AO8" s="5"/>
      <c r="AP8" s="4"/>
      <c r="AV8" s="5"/>
      <c r="AW8" s="4"/>
    </row>
    <row r="9" spans="1:49" x14ac:dyDescent="0.2">
      <c r="A9" s="4" t="s">
        <v>7</v>
      </c>
      <c r="B9" s="17" t="s">
        <v>16</v>
      </c>
      <c r="C9" s="4">
        <v>2.2965892947908565E-4</v>
      </c>
      <c r="D9" s="4" t="s">
        <v>9</v>
      </c>
      <c r="E9" s="14" t="s">
        <v>10</v>
      </c>
      <c r="F9" s="20"/>
      <c r="G9" s="20"/>
      <c r="H9" s="20"/>
      <c r="N9" s="4" t="s">
        <v>82</v>
      </c>
      <c r="O9" s="15" t="str">
        <f t="shared" si="0"/>
        <v>sox from electricity</v>
      </c>
      <c r="P9" s="15" t="s">
        <v>11</v>
      </c>
      <c r="Q9" s="15">
        <f t="shared" si="1"/>
        <v>9.1484988545651404</v>
      </c>
      <c r="R9" s="14"/>
      <c r="AB9" s="5"/>
      <c r="AC9" s="4"/>
      <c r="AI9" s="5"/>
      <c r="AJ9" s="4"/>
      <c r="AL9" s="5"/>
      <c r="AM9" s="4"/>
      <c r="AO9" s="5"/>
      <c r="AP9" s="4"/>
      <c r="AV9" s="5"/>
      <c r="AW9" s="4"/>
    </row>
    <row r="10" spans="1:49" x14ac:dyDescent="0.2">
      <c r="A10" s="4" t="s">
        <v>7</v>
      </c>
      <c r="B10" s="17" t="s">
        <v>17</v>
      </c>
      <c r="C10" s="4">
        <v>5.968394161730701E-7</v>
      </c>
      <c r="D10" s="4" t="s">
        <v>9</v>
      </c>
      <c r="E10" s="14" t="s">
        <v>10</v>
      </c>
      <c r="F10" s="20"/>
      <c r="G10" s="20"/>
      <c r="H10" s="20"/>
      <c r="N10" s="4" t="s">
        <v>82</v>
      </c>
      <c r="O10" s="15" t="str">
        <f t="shared" si="0"/>
        <v>bc from electricity</v>
      </c>
      <c r="P10" s="15" t="s">
        <v>11</v>
      </c>
      <c r="Q10" s="15">
        <f t="shared" si="1"/>
        <v>2.3775190137842656E-2</v>
      </c>
      <c r="R10" s="14"/>
      <c r="AB10" s="5"/>
      <c r="AC10" s="4"/>
      <c r="AI10" s="5"/>
      <c r="AJ10" s="4"/>
      <c r="AL10" s="5"/>
      <c r="AM10" s="4"/>
      <c r="AO10" s="5"/>
      <c r="AP10" s="4"/>
      <c r="AV10" s="5"/>
      <c r="AW10" s="4"/>
    </row>
    <row r="11" spans="1:49" x14ac:dyDescent="0.2">
      <c r="A11" s="4" t="s">
        <v>7</v>
      </c>
      <c r="B11" s="17" t="s">
        <v>18</v>
      </c>
      <c r="C11" s="4">
        <v>1.4088484061006906E-6</v>
      </c>
      <c r="D11" s="4" t="s">
        <v>9</v>
      </c>
      <c r="E11" s="14" t="s">
        <v>10</v>
      </c>
      <c r="F11" s="20"/>
      <c r="G11" s="20"/>
      <c r="H11" s="20"/>
      <c r="N11" s="4" t="s">
        <v>82</v>
      </c>
      <c r="O11" s="15" t="str">
        <f t="shared" si="0"/>
        <v>oc from electricity</v>
      </c>
      <c r="P11" s="15" t="s">
        <v>11</v>
      </c>
      <c r="Q11" s="15">
        <f t="shared" si="1"/>
        <v>5.6121693411628662E-2</v>
      </c>
      <c r="R11" s="14"/>
      <c r="AB11" s="5"/>
      <c r="AC11" s="4"/>
      <c r="AI11" s="5"/>
      <c r="AJ11" s="4"/>
      <c r="AL11" s="5"/>
      <c r="AM11" s="4"/>
      <c r="AO11" s="5"/>
      <c r="AP11" s="4"/>
      <c r="AV11" s="5"/>
      <c r="AW11" s="4"/>
    </row>
    <row r="12" spans="1:49" x14ac:dyDescent="0.2">
      <c r="A12" s="4" t="s">
        <v>7</v>
      </c>
      <c r="B12" s="17" t="s">
        <v>19</v>
      </c>
      <c r="C12" s="4">
        <v>2.6395530426583986E-4</v>
      </c>
      <c r="D12" s="4" t="s">
        <v>9</v>
      </c>
      <c r="E12" s="14" t="s">
        <v>10</v>
      </c>
      <c r="F12" s="20"/>
      <c r="G12" s="20"/>
      <c r="H12" s="20"/>
      <c r="N12" s="4" t="s">
        <v>82</v>
      </c>
      <c r="O12" s="15" t="str">
        <f t="shared" si="0"/>
        <v>ch4 from electricity</v>
      </c>
      <c r="P12" s="15" t="s">
        <v>11</v>
      </c>
      <c r="Q12" s="15">
        <f t="shared" si="1"/>
        <v>10.514700230510034</v>
      </c>
      <c r="R12" s="14"/>
      <c r="AB12" s="5"/>
      <c r="AC12" s="4"/>
      <c r="AI12" s="5"/>
      <c r="AJ12" s="4"/>
      <c r="AL12" s="5"/>
      <c r="AM12" s="4"/>
      <c r="AO12" s="5"/>
      <c r="AP12" s="4"/>
      <c r="AV12" s="5"/>
      <c r="AW12" s="4"/>
    </row>
    <row r="13" spans="1:49" x14ac:dyDescent="0.2">
      <c r="A13" s="4" t="s">
        <v>7</v>
      </c>
      <c r="B13" s="17" t="s">
        <v>20</v>
      </c>
      <c r="C13" s="4">
        <v>2.085469914819236E-6</v>
      </c>
      <c r="D13" s="4" t="s">
        <v>9</v>
      </c>
      <c r="E13" s="14" t="s">
        <v>10</v>
      </c>
      <c r="F13" s="20"/>
      <c r="G13" s="20"/>
      <c r="H13" s="20"/>
      <c r="N13" s="4" t="s">
        <v>82</v>
      </c>
      <c r="O13" s="15" t="str">
        <f t="shared" si="0"/>
        <v>n2o from electricity</v>
      </c>
      <c r="P13" s="15" t="s">
        <v>11</v>
      </c>
      <c r="Q13" s="15">
        <f t="shared" si="1"/>
        <v>8.3075015503332753E-2</v>
      </c>
      <c r="R13" s="14"/>
      <c r="AB13" s="5"/>
      <c r="AC13" s="4"/>
      <c r="AI13" s="5"/>
      <c r="AJ13" s="4"/>
      <c r="AL13" s="5"/>
      <c r="AM13" s="4"/>
      <c r="AO13" s="5"/>
      <c r="AP13" s="4"/>
      <c r="AV13" s="5"/>
      <c r="AW13" s="4"/>
    </row>
    <row r="14" spans="1:49" x14ac:dyDescent="0.2">
      <c r="A14" s="4" t="s">
        <v>7</v>
      </c>
      <c r="B14" s="17" t="s">
        <v>21</v>
      </c>
      <c r="C14" s="4">
        <v>0.13308017250777757</v>
      </c>
      <c r="D14" s="4" t="s">
        <v>9</v>
      </c>
      <c r="E14" s="4" t="s">
        <v>22</v>
      </c>
      <c r="F14" s="20"/>
      <c r="G14" s="20"/>
      <c r="H14" s="20"/>
      <c r="N14" s="4" t="s">
        <v>82</v>
      </c>
      <c r="O14" s="15" t="str">
        <f t="shared" si="0"/>
        <v>co2 from electricity</v>
      </c>
      <c r="P14" s="15" t="s">
        <v>11</v>
      </c>
      <c r="Q14" s="15">
        <f>($B$58)*C14</f>
        <v>5301.2691843258244</v>
      </c>
      <c r="R14" s="14"/>
      <c r="AB14" s="5"/>
      <c r="AC14" s="4"/>
      <c r="AI14" s="5"/>
      <c r="AJ14" s="4"/>
      <c r="AL14" s="5"/>
      <c r="AM14" s="4"/>
      <c r="AO14" s="5"/>
      <c r="AP14" s="4"/>
      <c r="AV14" s="5"/>
      <c r="AW14" s="4"/>
    </row>
    <row r="15" spans="1:49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4" t="s">
        <v>10</v>
      </c>
      <c r="N15" s="4" t="s">
        <v>82</v>
      </c>
      <c r="O15" s="15" t="str">
        <f>CONCATENATE(B26," from", " ", A26)</f>
        <v>voc from steam (for displacement credit calculation)</v>
      </c>
      <c r="P15" s="15" t="s">
        <v>11</v>
      </c>
      <c r="Q15" s="15">
        <f>$B$47*C26</f>
        <v>-0.52452999672889189</v>
      </c>
      <c r="R15" s="14"/>
      <c r="AB15" s="5"/>
      <c r="AC15" s="4"/>
      <c r="AI15" s="5"/>
      <c r="AJ15" s="4"/>
      <c r="AL15" s="5"/>
      <c r="AM15" s="4"/>
      <c r="AO15" s="5"/>
      <c r="AP15" s="4"/>
      <c r="AV15" s="5"/>
      <c r="AW15" s="4"/>
    </row>
    <row r="16" spans="1:49" x14ac:dyDescent="0.2">
      <c r="A16" s="4" t="s">
        <v>23</v>
      </c>
      <c r="B16" s="17" t="s">
        <v>12</v>
      </c>
      <c r="C16" s="4">
        <v>1.6946156527293992E-5</v>
      </c>
      <c r="D16" s="4" t="s">
        <v>24</v>
      </c>
      <c r="E16" s="14" t="s">
        <v>10</v>
      </c>
      <c r="F16" s="20"/>
      <c r="G16" s="20"/>
      <c r="H16" s="20"/>
      <c r="N16" s="4" t="s">
        <v>82</v>
      </c>
      <c r="O16" s="15" t="str">
        <f t="shared" ref="O16:O25" si="2">CONCATENATE(B27," from", " ", A27)</f>
        <v>co from steam (for displacement credit calculation)</v>
      </c>
      <c r="P16" s="15" t="s">
        <v>11</v>
      </c>
      <c r="Q16" s="15">
        <f t="shared" ref="Q16:Q24" si="3">$B$47*C27</f>
        <v>-2.0449457516432665</v>
      </c>
      <c r="R16" s="14"/>
      <c r="AB16" s="5"/>
      <c r="AC16" s="4"/>
      <c r="AI16" s="5"/>
      <c r="AJ16" s="4"/>
      <c r="AL16" s="5"/>
      <c r="AM16" s="4"/>
      <c r="AO16" s="5"/>
      <c r="AP16" s="4"/>
      <c r="AV16" s="5"/>
      <c r="AW16" s="4"/>
    </row>
    <row r="17" spans="1:49" x14ac:dyDescent="0.2">
      <c r="A17" s="4" t="s">
        <v>23</v>
      </c>
      <c r="B17" s="17" t="s">
        <v>13</v>
      </c>
      <c r="C17" s="4">
        <v>2.5486303833811076E-5</v>
      </c>
      <c r="D17" s="4" t="s">
        <v>24</v>
      </c>
      <c r="E17" s="14" t="s">
        <v>10</v>
      </c>
      <c r="F17" s="20"/>
      <c r="G17" s="20"/>
      <c r="H17" s="20"/>
      <c r="N17" s="4" t="s">
        <v>82</v>
      </c>
      <c r="O17" s="15" t="str">
        <f t="shared" si="2"/>
        <v>nox from steam (for displacement credit calculation)</v>
      </c>
      <c r="P17" s="15" t="s">
        <v>11</v>
      </c>
      <c r="Q17" s="15">
        <f t="shared" si="3"/>
        <v>-3.0934703871895119</v>
      </c>
      <c r="R17" s="14"/>
      <c r="AB17" s="5"/>
      <c r="AC17" s="4"/>
      <c r="AI17" s="5"/>
      <c r="AJ17" s="4"/>
      <c r="AL17" s="5"/>
      <c r="AM17" s="4"/>
      <c r="AO17" s="5"/>
      <c r="AP17" s="4"/>
      <c r="AV17" s="5"/>
      <c r="AW17" s="4"/>
    </row>
    <row r="18" spans="1:49" x14ac:dyDescent="0.2">
      <c r="A18" s="4" t="s">
        <v>23</v>
      </c>
      <c r="B18" s="17" t="s">
        <v>14</v>
      </c>
      <c r="C18" s="4">
        <v>2.93416485124248E-6</v>
      </c>
      <c r="D18" s="4" t="s">
        <v>24</v>
      </c>
      <c r="E18" s="14" t="s">
        <v>10</v>
      </c>
      <c r="F18" s="20"/>
      <c r="G18" s="20"/>
      <c r="H18" s="20"/>
      <c r="N18" s="4" t="s">
        <v>82</v>
      </c>
      <c r="O18" s="15" t="str">
        <f t="shared" si="2"/>
        <v>pm10 from steam (for displacement credit calculation)</v>
      </c>
      <c r="P18" s="15" t="s">
        <v>11</v>
      </c>
      <c r="Q18" s="15">
        <f t="shared" si="3"/>
        <v>-0.21628437481647006</v>
      </c>
      <c r="R18" s="14"/>
      <c r="AB18" s="5"/>
      <c r="AC18" s="4"/>
      <c r="AI18" s="5"/>
      <c r="AJ18" s="4"/>
      <c r="AL18" s="5"/>
      <c r="AM18" s="4"/>
      <c r="AO18" s="5"/>
      <c r="AP18" s="4"/>
      <c r="AV18" s="5"/>
      <c r="AW18" s="4"/>
    </row>
    <row r="19" spans="1:49" x14ac:dyDescent="0.2">
      <c r="A19" s="4" t="s">
        <v>23</v>
      </c>
      <c r="B19" s="17" t="s">
        <v>15</v>
      </c>
      <c r="C19" s="4">
        <v>2.7648616863662144E-6</v>
      </c>
      <c r="D19" s="4" t="s">
        <v>24</v>
      </c>
      <c r="E19" s="14" t="s">
        <v>10</v>
      </c>
      <c r="F19" s="20"/>
      <c r="G19" s="20"/>
      <c r="H19" s="20"/>
      <c r="N19" s="4" t="s">
        <v>82</v>
      </c>
      <c r="O19" s="15" t="str">
        <f t="shared" si="2"/>
        <v>pm2.5 from steam (for displacement credit calculation)</v>
      </c>
      <c r="P19" s="15" t="s">
        <v>11</v>
      </c>
      <c r="Q19" s="15">
        <f>$B$47*C30</f>
        <v>-0.2137732237911778</v>
      </c>
      <c r="R19" s="14"/>
      <c r="AB19" s="5"/>
      <c r="AC19" s="4"/>
      <c r="AI19" s="5"/>
      <c r="AJ19" s="4"/>
      <c r="AL19" s="5"/>
      <c r="AM19" s="4"/>
      <c r="AO19" s="5"/>
      <c r="AP19" s="4"/>
      <c r="AV19" s="5"/>
      <c r="AW19" s="4"/>
    </row>
    <row r="20" spans="1:49" x14ac:dyDescent="0.2">
      <c r="A20" s="4" t="s">
        <v>23</v>
      </c>
      <c r="B20" s="17" t="s">
        <v>16</v>
      </c>
      <c r="C20" s="4">
        <v>1.5224234585689231E-5</v>
      </c>
      <c r="D20" s="4" t="s">
        <v>24</v>
      </c>
      <c r="E20" s="14" t="s">
        <v>10</v>
      </c>
      <c r="F20" s="20"/>
      <c r="G20" s="20"/>
      <c r="H20" s="20"/>
      <c r="N20" s="4" t="s">
        <v>82</v>
      </c>
      <c r="O20" s="15" t="str">
        <f t="shared" si="2"/>
        <v>sox from steam (for displacement credit calculation)</v>
      </c>
      <c r="P20" s="15" t="s">
        <v>11</v>
      </c>
      <c r="Q20" s="15">
        <f t="shared" si="3"/>
        <v>-0.62814669971878512</v>
      </c>
      <c r="R20" s="14"/>
      <c r="AB20" s="5"/>
      <c r="AC20" s="4"/>
      <c r="AI20" s="5"/>
      <c r="AJ20" s="4"/>
      <c r="AL20" s="5"/>
      <c r="AM20" s="4"/>
      <c r="AO20" s="5"/>
      <c r="AP20" s="4"/>
      <c r="AV20" s="5"/>
      <c r="AW20" s="4"/>
    </row>
    <row r="21" spans="1:49" x14ac:dyDescent="0.2">
      <c r="A21" s="4" t="s">
        <v>23</v>
      </c>
      <c r="B21" s="17" t="s">
        <v>17</v>
      </c>
      <c r="C21" s="4">
        <v>3.7494638348416479E-7</v>
      </c>
      <c r="D21" s="4" t="s">
        <v>24</v>
      </c>
      <c r="E21" s="14" t="s">
        <v>10</v>
      </c>
      <c r="F21" s="20"/>
      <c r="G21" s="20"/>
      <c r="H21" s="20"/>
      <c r="N21" s="4" t="s">
        <v>82</v>
      </c>
      <c r="O21" s="15" t="str">
        <f t="shared" si="2"/>
        <v>bc from steam (for displacement credit calculation)</v>
      </c>
      <c r="P21" s="15" t="s">
        <v>11</v>
      </c>
      <c r="Q21" s="15">
        <f t="shared" si="3"/>
        <v>-3.8574316162518753E-2</v>
      </c>
      <c r="R21" s="14"/>
      <c r="AB21" s="5"/>
      <c r="AC21" s="4"/>
      <c r="AI21" s="5"/>
      <c r="AJ21" s="4"/>
      <c r="AL21" s="5"/>
      <c r="AM21" s="4"/>
      <c r="AO21" s="5"/>
      <c r="AP21" s="4"/>
      <c r="AV21" s="5"/>
      <c r="AW21" s="4"/>
    </row>
    <row r="22" spans="1:49" x14ac:dyDescent="0.2">
      <c r="A22" s="4" t="s">
        <v>23</v>
      </c>
      <c r="B22" s="17" t="s">
        <v>18</v>
      </c>
      <c r="C22" s="4">
        <v>7.497579556321201E-7</v>
      </c>
      <c r="D22" s="4" t="s">
        <v>24</v>
      </c>
      <c r="E22" s="14" t="s">
        <v>10</v>
      </c>
      <c r="F22" s="20"/>
      <c r="G22" s="20"/>
      <c r="H22" s="20"/>
      <c r="N22" s="4" t="s">
        <v>82</v>
      </c>
      <c r="O22" s="15" t="str">
        <f t="shared" si="2"/>
        <v>oc from steam (for displacement credit calculation)</v>
      </c>
      <c r="P22" s="15" t="s">
        <v>11</v>
      </c>
      <c r="Q22" s="15">
        <f>$B$47*C33</f>
        <v>-8.9980072025896599E-2</v>
      </c>
      <c r="R22" s="14"/>
      <c r="AB22" s="5"/>
      <c r="AC22" s="4"/>
      <c r="AI22" s="5"/>
      <c r="AJ22" s="4"/>
      <c r="AL22" s="5"/>
      <c r="AM22" s="4"/>
      <c r="AO22" s="5"/>
      <c r="AP22" s="4"/>
      <c r="AV22" s="5"/>
      <c r="AW22" s="4"/>
    </row>
    <row r="23" spans="1:49" x14ac:dyDescent="0.2">
      <c r="A23" s="4" t="s">
        <v>23</v>
      </c>
      <c r="B23" s="17" t="s">
        <v>19</v>
      </c>
      <c r="C23" s="4">
        <v>2.0355243007445781E-4</v>
      </c>
      <c r="D23" s="4" t="s">
        <v>24</v>
      </c>
      <c r="E23" s="14" t="s">
        <v>10</v>
      </c>
      <c r="F23" s="20"/>
      <c r="G23" s="20"/>
      <c r="H23" s="20"/>
      <c r="N23" s="4" t="s">
        <v>82</v>
      </c>
      <c r="O23" s="15" t="str">
        <f t="shared" si="2"/>
        <v>ch4 from steam (for displacement credit calculation)</v>
      </c>
      <c r="P23" s="15" t="s">
        <v>11</v>
      </c>
      <c r="Q23" s="15">
        <f t="shared" si="3"/>
        <v>-9.2013520386697678</v>
      </c>
      <c r="R23" s="14"/>
      <c r="AB23" s="5"/>
      <c r="AC23" s="4"/>
      <c r="AI23" s="5"/>
      <c r="AJ23" s="4"/>
      <c r="AL23" s="5"/>
      <c r="AM23" s="4"/>
      <c r="AO23" s="5"/>
      <c r="AP23" s="4"/>
      <c r="AV23" s="5"/>
      <c r="AW23" s="4"/>
    </row>
    <row r="24" spans="1:49" x14ac:dyDescent="0.2">
      <c r="A24" s="4" t="s">
        <v>23</v>
      </c>
      <c r="B24" s="17" t="s">
        <v>20</v>
      </c>
      <c r="C24" s="4">
        <v>5.8436914656886474E-7</v>
      </c>
      <c r="D24" s="4" t="s">
        <v>24</v>
      </c>
      <c r="E24" s="14" t="s">
        <v>10</v>
      </c>
      <c r="F24" s="20"/>
      <c r="G24" s="20"/>
      <c r="H24" s="20"/>
      <c r="N24" s="4" t="s">
        <v>82</v>
      </c>
      <c r="O24" s="15" t="str">
        <f t="shared" si="2"/>
        <v>n2o from steam (for displacement credit calculation)</v>
      </c>
      <c r="P24" s="15" t="s">
        <v>11</v>
      </c>
      <c r="Q24" s="15">
        <f t="shared" si="3"/>
        <v>-5.4028155732121705E-2</v>
      </c>
      <c r="R24" s="14"/>
      <c r="AB24" s="5"/>
      <c r="AC24" s="4"/>
      <c r="AI24" s="5"/>
      <c r="AJ24" s="4"/>
      <c r="AL24" s="5"/>
      <c r="AM24" s="4"/>
      <c r="AO24" s="5"/>
      <c r="AP24" s="4"/>
      <c r="AV24" s="5"/>
      <c r="AW24" s="4"/>
    </row>
    <row r="25" spans="1:49" x14ac:dyDescent="0.2">
      <c r="A25" s="4" t="s">
        <v>23</v>
      </c>
      <c r="B25" s="17" t="s">
        <v>21</v>
      </c>
      <c r="C25" s="4">
        <v>7.8399733293996687E-2</v>
      </c>
      <c r="D25" s="4" t="s">
        <v>24</v>
      </c>
      <c r="E25" s="14" t="s">
        <v>25</v>
      </c>
      <c r="F25" s="20"/>
      <c r="G25" s="20"/>
      <c r="H25" s="20"/>
      <c r="N25" s="4" t="s">
        <v>82</v>
      </c>
      <c r="O25" s="15" t="str">
        <f t="shared" si="2"/>
        <v>co2 from steam (for displacement credit calculation)</v>
      </c>
      <c r="P25" s="15" t="s">
        <v>11</v>
      </c>
      <c r="Q25" s="15">
        <f>$B$47*C36</f>
        <v>-3515.775597495538</v>
      </c>
      <c r="R25" s="14"/>
      <c r="AB25" s="5"/>
      <c r="AC25" s="4"/>
      <c r="AI25" s="5"/>
      <c r="AJ25" s="4"/>
      <c r="AL25" s="5"/>
      <c r="AM25" s="4"/>
      <c r="AO25" s="5"/>
      <c r="AP25" s="4"/>
      <c r="AV25" s="5"/>
      <c r="AW25" s="4"/>
    </row>
    <row r="26" spans="1:49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4" t="s">
        <v>10</v>
      </c>
      <c r="M26" s="18"/>
      <c r="S26" s="19"/>
      <c r="T26" s="4"/>
      <c r="U26" s="5"/>
    </row>
    <row r="27" spans="1:49" x14ac:dyDescent="0.2">
      <c r="A27" s="4" t="s">
        <v>26</v>
      </c>
      <c r="B27" s="17" t="s">
        <v>12</v>
      </c>
      <c r="C27" s="4">
        <v>4.6476039810074237E-5</v>
      </c>
      <c r="D27" s="4" t="s">
        <v>27</v>
      </c>
      <c r="E27" s="14" t="s">
        <v>10</v>
      </c>
      <c r="F27" s="20"/>
      <c r="G27" s="20"/>
      <c r="H27" s="20"/>
      <c r="S27" s="19"/>
      <c r="T27" s="4"/>
      <c r="U27" s="5"/>
    </row>
    <row r="28" spans="1:49" x14ac:dyDescent="0.2">
      <c r="A28" s="4" t="s">
        <v>26</v>
      </c>
      <c r="B28" s="17" t="s">
        <v>13</v>
      </c>
      <c r="C28" s="4">
        <v>7.0306145163397999E-5</v>
      </c>
      <c r="D28" s="4" t="s">
        <v>27</v>
      </c>
      <c r="E28" s="14" t="s">
        <v>10</v>
      </c>
      <c r="F28" s="20"/>
      <c r="G28" s="20"/>
      <c r="H28" s="20"/>
      <c r="S28" s="19"/>
      <c r="T28" s="4"/>
      <c r="U28" s="5"/>
    </row>
    <row r="29" spans="1:49" x14ac:dyDescent="0.2">
      <c r="A29" s="4" t="s">
        <v>26</v>
      </c>
      <c r="B29" s="17" t="s">
        <v>14</v>
      </c>
      <c r="C29" s="4">
        <v>4.9155539731015921E-6</v>
      </c>
      <c r="D29" s="4" t="s">
        <v>27</v>
      </c>
      <c r="E29" s="14" t="s">
        <v>10</v>
      </c>
      <c r="F29" s="20"/>
      <c r="G29" s="20"/>
      <c r="H29" s="20"/>
      <c r="S29" s="19"/>
      <c r="T29" s="4"/>
      <c r="U29" s="5"/>
    </row>
    <row r="30" spans="1:49" x14ac:dyDescent="0.2">
      <c r="A30" s="4" t="s">
        <v>26</v>
      </c>
      <c r="B30" s="17" t="s">
        <v>15</v>
      </c>
      <c r="C30" s="4">
        <v>4.8584823588904043E-6</v>
      </c>
      <c r="D30" s="4" t="s">
        <v>27</v>
      </c>
      <c r="E30" s="14" t="s">
        <v>10</v>
      </c>
      <c r="F30" s="20"/>
      <c r="G30" s="20"/>
      <c r="H30" s="20"/>
      <c r="S30" s="19"/>
      <c r="T30" s="4"/>
      <c r="U30" s="5"/>
    </row>
    <row r="31" spans="1:49" x14ac:dyDescent="0.2">
      <c r="A31" s="4" t="s">
        <v>26</v>
      </c>
      <c r="B31" s="17" t="s">
        <v>16</v>
      </c>
      <c r="C31" s="4">
        <v>1.4276061357245116E-5</v>
      </c>
      <c r="D31" s="4" t="s">
        <v>27</v>
      </c>
      <c r="E31" s="14" t="s">
        <v>10</v>
      </c>
      <c r="F31" s="20"/>
      <c r="G31" s="20"/>
      <c r="H31" s="20"/>
      <c r="S31" s="19"/>
      <c r="T31" s="4"/>
      <c r="U31" s="5"/>
    </row>
    <row r="32" spans="1:49" x14ac:dyDescent="0.2">
      <c r="A32" s="4" t="s">
        <v>26</v>
      </c>
      <c r="B32" s="17" t="s">
        <v>17</v>
      </c>
      <c r="C32" s="4">
        <v>8.76689003693608E-7</v>
      </c>
      <c r="D32" s="4" t="s">
        <v>27</v>
      </c>
      <c r="E32" s="14" t="s">
        <v>10</v>
      </c>
      <c r="F32" s="20"/>
      <c r="G32" s="20"/>
      <c r="H32" s="20"/>
      <c r="S32" s="19"/>
      <c r="T32" s="4"/>
      <c r="U32" s="5"/>
    </row>
    <row r="33" spans="1:49" x14ac:dyDescent="0.2">
      <c r="A33" s="4" t="s">
        <v>26</v>
      </c>
      <c r="B33" s="17" t="s">
        <v>18</v>
      </c>
      <c r="C33" s="4">
        <v>2.0450016369521954E-6</v>
      </c>
      <c r="D33" s="4" t="s">
        <v>27</v>
      </c>
      <c r="E33" s="14" t="s">
        <v>10</v>
      </c>
      <c r="F33" s="20"/>
      <c r="G33" s="20"/>
      <c r="H33" s="20"/>
      <c r="S33" s="19"/>
      <c r="T33" s="4"/>
      <c r="U33" s="5"/>
    </row>
    <row r="34" spans="1:49" x14ac:dyDescent="0.2">
      <c r="A34" s="4" t="s">
        <v>26</v>
      </c>
      <c r="B34" s="17" t="s">
        <v>19</v>
      </c>
      <c r="C34" s="4">
        <v>2.0912163724249474E-4</v>
      </c>
      <c r="D34" s="4" t="s">
        <v>27</v>
      </c>
      <c r="E34" s="14" t="s">
        <v>10</v>
      </c>
      <c r="F34" s="20"/>
      <c r="G34" s="20"/>
      <c r="H34" s="20"/>
      <c r="S34" s="19"/>
      <c r="T34" s="4"/>
      <c r="U34" s="5"/>
    </row>
    <row r="35" spans="1:49" x14ac:dyDescent="0.2">
      <c r="A35" s="4" t="s">
        <v>26</v>
      </c>
      <c r="B35" s="17" t="s">
        <v>20</v>
      </c>
      <c r="C35" s="4">
        <v>1.2279126302754932E-6</v>
      </c>
      <c r="D35" s="4" t="s">
        <v>27</v>
      </c>
      <c r="E35" s="14" t="s">
        <v>10</v>
      </c>
      <c r="F35" s="20"/>
      <c r="G35" s="20"/>
      <c r="H35" s="20"/>
      <c r="S35" s="19"/>
      <c r="T35" s="4"/>
      <c r="U35" s="5"/>
    </row>
    <row r="36" spans="1:49" x14ac:dyDescent="0.2">
      <c r="A36" s="4" t="s">
        <v>26</v>
      </c>
      <c r="B36" s="17" t="s">
        <v>21</v>
      </c>
      <c r="C36" s="4">
        <v>7.9903990852171314E-2</v>
      </c>
      <c r="D36" s="4" t="s">
        <v>27</v>
      </c>
      <c r="E36" s="14" t="s">
        <v>28</v>
      </c>
      <c r="F36" s="20"/>
      <c r="G36" s="20"/>
      <c r="H36" s="20"/>
      <c r="S36" s="19"/>
      <c r="T36" s="4"/>
      <c r="U36" s="5"/>
    </row>
    <row r="37" spans="1:49" x14ac:dyDescent="0.2">
      <c r="B37" s="20"/>
      <c r="C37" s="20"/>
      <c r="D37" s="20"/>
      <c r="E37" s="20"/>
      <c r="F37" s="20"/>
      <c r="G37" s="20"/>
      <c r="H37" s="20"/>
    </row>
    <row r="38" spans="1:49" ht="16" x14ac:dyDescent="0.2">
      <c r="A38" s="6" t="s">
        <v>79</v>
      </c>
      <c r="I38" s="21"/>
    </row>
    <row r="39" spans="1:49" ht="16" x14ac:dyDescent="0.2">
      <c r="A39" s="22" t="s">
        <v>29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</row>
    <row r="40" spans="1:49" s="20" customFormat="1" x14ac:dyDescent="0.2">
      <c r="A40" s="65" t="s">
        <v>71</v>
      </c>
      <c r="B40"/>
      <c r="C40"/>
      <c r="D40"/>
      <c r="E40"/>
      <c r="F40"/>
      <c r="G40"/>
      <c r="H40"/>
      <c r="I40"/>
      <c r="J40"/>
      <c r="K40"/>
      <c r="L40"/>
      <c r="T40" s="23"/>
      <c r="AC40" s="23"/>
      <c r="AJ40" s="23"/>
      <c r="AM40" s="23"/>
      <c r="AP40" s="23"/>
      <c r="AW40" s="23"/>
    </row>
    <row r="41" spans="1:49" s="20" customFormat="1" ht="12.75" customHeight="1" x14ac:dyDescent="0.15">
      <c r="A41" s="24"/>
      <c r="B41" s="187" t="s">
        <v>122</v>
      </c>
      <c r="C41" s="188"/>
      <c r="D41" s="188"/>
      <c r="E41" s="188"/>
      <c r="F41" s="188"/>
      <c r="G41" s="188"/>
      <c r="H41" s="188"/>
      <c r="I41" s="146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1:49" s="20" customFormat="1" ht="156" customHeight="1" x14ac:dyDescent="0.2">
      <c r="A42" s="17"/>
      <c r="B42" s="178" t="s">
        <v>102</v>
      </c>
      <c r="C42" s="178" t="s">
        <v>103</v>
      </c>
      <c r="D42" s="178" t="s">
        <v>83</v>
      </c>
      <c r="E42" s="178" t="s">
        <v>104</v>
      </c>
      <c r="F42" s="178" t="s">
        <v>84</v>
      </c>
      <c r="G42" s="178" t="s">
        <v>105</v>
      </c>
      <c r="H42" s="178" t="s">
        <v>106</v>
      </c>
      <c r="I42" s="172"/>
      <c r="J42" s="93"/>
      <c r="Q42" s="93"/>
      <c r="R42" s="93"/>
      <c r="S42" s="25"/>
    </row>
    <row r="43" spans="1:49" s="20" customFormat="1" x14ac:dyDescent="0.2">
      <c r="A43" s="26" t="s">
        <v>30</v>
      </c>
      <c r="B43" s="71">
        <v>0.68500000000000005</v>
      </c>
      <c r="C43" s="72"/>
      <c r="D43" s="179">
        <v>0.8</v>
      </c>
      <c r="E43" s="72"/>
      <c r="F43" s="72"/>
      <c r="G43" s="82"/>
      <c r="H43" s="27"/>
      <c r="I43" s="173"/>
      <c r="J43" s="30"/>
      <c r="Q43" s="30"/>
      <c r="R43" s="30"/>
      <c r="S43" s="30"/>
    </row>
    <row r="44" spans="1:49" s="23" customFormat="1" x14ac:dyDescent="0.2">
      <c r="A44" s="28" t="s">
        <v>31</v>
      </c>
      <c r="B44" s="29">
        <v>0.1</v>
      </c>
      <c r="C44" s="30"/>
      <c r="D44" s="180">
        <v>0.1</v>
      </c>
      <c r="E44" s="30"/>
      <c r="F44" s="30"/>
      <c r="G44" s="32">
        <v>0.67</v>
      </c>
      <c r="H44" s="30">
        <v>0.7</v>
      </c>
      <c r="I44" s="174"/>
      <c r="J44" s="30"/>
      <c r="Q44" s="30"/>
      <c r="R44" s="30"/>
      <c r="S44" s="30"/>
    </row>
    <row r="45" spans="1:49" s="20" customFormat="1" x14ac:dyDescent="0.2">
      <c r="A45" s="33" t="s">
        <v>32</v>
      </c>
      <c r="B45" s="74">
        <v>1</v>
      </c>
      <c r="C45" s="34"/>
      <c r="D45" s="181"/>
      <c r="E45" s="70"/>
      <c r="F45" s="104"/>
      <c r="G45" s="118">
        <v>1.0000358118451151</v>
      </c>
      <c r="H45" s="119">
        <v>1</v>
      </c>
      <c r="I45" s="175"/>
      <c r="J45" s="94"/>
      <c r="Q45" s="94"/>
      <c r="R45" s="94"/>
      <c r="S45" s="70"/>
    </row>
    <row r="46" spans="1:49" s="20" customFormat="1" ht="57" x14ac:dyDescent="0.2">
      <c r="A46" s="105" t="s">
        <v>85</v>
      </c>
      <c r="B46" s="85">
        <v>1</v>
      </c>
      <c r="C46" s="104"/>
      <c r="D46" s="104"/>
      <c r="E46" s="111"/>
      <c r="F46" s="110"/>
      <c r="G46" s="120"/>
      <c r="H46" s="121"/>
      <c r="I46" s="175"/>
      <c r="J46" s="94"/>
      <c r="Q46" s="94"/>
      <c r="R46" s="94"/>
      <c r="S46" s="70"/>
    </row>
    <row r="47" spans="1:49" s="20" customFormat="1" ht="71" x14ac:dyDescent="0.2">
      <c r="A47" s="106" t="s">
        <v>86</v>
      </c>
      <c r="B47" s="141">
        <v>-44000</v>
      </c>
      <c r="C47" s="34"/>
      <c r="D47" s="34"/>
      <c r="E47" s="112">
        <v>0</v>
      </c>
      <c r="F47" s="34"/>
      <c r="G47" s="122"/>
      <c r="H47" s="121"/>
      <c r="I47" s="175"/>
      <c r="J47" s="94"/>
      <c r="Q47" s="94"/>
      <c r="R47" s="94"/>
      <c r="S47" s="70"/>
    </row>
    <row r="48" spans="1:49" s="20" customFormat="1" x14ac:dyDescent="0.2">
      <c r="A48" s="35" t="s">
        <v>72</v>
      </c>
      <c r="B48" s="17"/>
      <c r="E48" s="101"/>
      <c r="F48" s="23"/>
      <c r="G48" s="123"/>
      <c r="H48" s="36"/>
      <c r="I48" s="101"/>
      <c r="J48" s="23"/>
      <c r="Q48" s="23"/>
      <c r="R48" s="23"/>
      <c r="S48" s="23"/>
    </row>
    <row r="49" spans="1:19" s="20" customFormat="1" x14ac:dyDescent="0.2">
      <c r="A49" s="66" t="s">
        <v>33</v>
      </c>
      <c r="B49" s="68">
        <v>0</v>
      </c>
      <c r="C49" s="38"/>
      <c r="D49" s="38">
        <v>0</v>
      </c>
      <c r="E49" s="37"/>
      <c r="F49" s="38"/>
      <c r="G49" s="40"/>
      <c r="H49" s="39"/>
      <c r="I49" s="102"/>
      <c r="J49" s="39"/>
      <c r="Q49" s="39"/>
      <c r="R49" s="39"/>
      <c r="S49" s="39"/>
    </row>
    <row r="50" spans="1:19" s="20" customFormat="1" x14ac:dyDescent="0.2">
      <c r="A50" s="66" t="s">
        <v>34</v>
      </c>
      <c r="B50" s="68">
        <v>0</v>
      </c>
      <c r="C50" s="38"/>
      <c r="D50" s="38">
        <v>0</v>
      </c>
      <c r="E50" s="37"/>
      <c r="F50" s="38"/>
      <c r="G50" s="40"/>
      <c r="H50" s="39"/>
      <c r="I50" s="102"/>
      <c r="J50" s="39"/>
      <c r="Q50" s="39"/>
      <c r="R50" s="39"/>
      <c r="S50" s="39"/>
    </row>
    <row r="51" spans="1:19" s="20" customFormat="1" x14ac:dyDescent="0.2">
      <c r="A51" s="66" t="s">
        <v>35</v>
      </c>
      <c r="B51" s="68">
        <v>0</v>
      </c>
      <c r="C51" s="38"/>
      <c r="D51" s="38">
        <v>0</v>
      </c>
      <c r="E51" s="37"/>
      <c r="F51" s="38"/>
      <c r="G51" s="40"/>
      <c r="H51" s="39"/>
      <c r="I51" s="102"/>
      <c r="J51" s="39"/>
      <c r="Q51" s="39"/>
      <c r="R51" s="39"/>
      <c r="S51" s="39"/>
    </row>
    <row r="52" spans="1:19" s="20" customFormat="1" x14ac:dyDescent="0.2">
      <c r="A52" s="66" t="s">
        <v>73</v>
      </c>
      <c r="B52" s="68">
        <v>0</v>
      </c>
      <c r="C52" s="38"/>
      <c r="D52" s="38">
        <v>1250000</v>
      </c>
      <c r="E52" s="37"/>
      <c r="F52" s="38"/>
      <c r="G52" s="40"/>
      <c r="H52" s="39"/>
      <c r="I52" s="102"/>
      <c r="J52" s="39"/>
      <c r="Q52" s="39"/>
      <c r="R52" s="39"/>
      <c r="S52" s="39"/>
    </row>
    <row r="53" spans="1:19" s="20" customFormat="1" x14ac:dyDescent="0.2">
      <c r="A53" s="66" t="s">
        <v>36</v>
      </c>
      <c r="B53" s="68"/>
      <c r="C53" s="38"/>
      <c r="D53" s="38"/>
      <c r="E53" s="37"/>
      <c r="F53" s="38"/>
      <c r="G53" s="40"/>
      <c r="H53" s="39"/>
      <c r="I53" s="102"/>
      <c r="J53" s="39"/>
      <c r="Q53" s="39"/>
      <c r="R53" s="39"/>
      <c r="S53" s="39"/>
    </row>
    <row r="54" spans="1:19" s="20" customFormat="1" x14ac:dyDescent="0.2">
      <c r="A54" s="66" t="s">
        <v>74</v>
      </c>
      <c r="B54" s="75">
        <v>420018.86046229186</v>
      </c>
      <c r="C54" s="38"/>
      <c r="D54" s="38"/>
      <c r="E54" s="37"/>
      <c r="F54" s="38"/>
      <c r="G54" s="40"/>
      <c r="H54" s="39"/>
      <c r="I54" s="102"/>
      <c r="J54" s="39"/>
      <c r="Q54" s="39"/>
      <c r="R54" s="39"/>
      <c r="S54" s="39"/>
    </row>
    <row r="55" spans="1:19" s="20" customFormat="1" x14ac:dyDescent="0.2">
      <c r="A55" s="66" t="s">
        <v>39</v>
      </c>
      <c r="B55" s="68"/>
      <c r="C55" s="38"/>
      <c r="D55" s="38"/>
      <c r="E55" s="37"/>
      <c r="F55" s="38"/>
      <c r="G55" s="40"/>
      <c r="H55" s="39"/>
      <c r="I55" s="102"/>
      <c r="J55" s="39"/>
      <c r="Q55" s="39"/>
      <c r="R55" s="39"/>
      <c r="S55" s="39"/>
    </row>
    <row r="56" spans="1:19" s="20" customFormat="1" x14ac:dyDescent="0.2">
      <c r="A56" s="66" t="s">
        <v>75</v>
      </c>
      <c r="B56" s="68"/>
      <c r="C56" s="38"/>
      <c r="D56" s="38"/>
      <c r="E56" s="37"/>
      <c r="F56" s="38"/>
      <c r="G56" s="40"/>
      <c r="H56" s="39"/>
      <c r="I56" s="102"/>
      <c r="J56" s="39"/>
      <c r="Q56" s="39"/>
      <c r="R56" s="39"/>
      <c r="S56" s="39"/>
    </row>
    <row r="57" spans="1:19" s="20" customFormat="1" x14ac:dyDescent="0.2">
      <c r="A57" s="66" t="s">
        <v>38</v>
      </c>
      <c r="B57" s="68"/>
      <c r="C57" s="38"/>
      <c r="D57" s="38"/>
      <c r="E57" s="37"/>
      <c r="F57" s="38"/>
      <c r="G57" s="40"/>
      <c r="H57" s="39"/>
      <c r="I57" s="102"/>
      <c r="J57" s="39"/>
      <c r="Q57" s="39"/>
      <c r="R57" s="39"/>
      <c r="S57" s="39"/>
    </row>
    <row r="58" spans="1:19" s="20" customFormat="1" x14ac:dyDescent="0.2">
      <c r="A58" s="66" t="s">
        <v>37</v>
      </c>
      <c r="B58" s="75">
        <v>39835.154136248239</v>
      </c>
      <c r="C58" s="38"/>
      <c r="D58" s="38">
        <v>0</v>
      </c>
      <c r="E58" s="37"/>
      <c r="F58" s="38"/>
      <c r="G58" s="40"/>
      <c r="H58" s="39"/>
      <c r="I58" s="102"/>
      <c r="J58" s="39"/>
      <c r="Q58" s="39"/>
      <c r="R58" s="39"/>
      <c r="S58" s="39"/>
    </row>
    <row r="59" spans="1:19" s="20" customFormat="1" x14ac:dyDescent="0.2">
      <c r="A59" s="67" t="s">
        <v>76</v>
      </c>
      <c r="B59" s="69">
        <v>0</v>
      </c>
      <c r="C59" s="18"/>
      <c r="D59" s="44">
        <v>0</v>
      </c>
      <c r="E59" s="42"/>
      <c r="F59" s="43"/>
      <c r="G59" s="40">
        <v>35.811845115141239</v>
      </c>
      <c r="H59" s="124">
        <v>0</v>
      </c>
      <c r="I59" s="102"/>
      <c r="J59" s="41"/>
      <c r="Q59" s="41"/>
      <c r="R59" s="41"/>
      <c r="S59" s="41"/>
    </row>
    <row r="60" spans="1:19" s="20" customFormat="1" x14ac:dyDescent="0.2">
      <c r="A60" s="45" t="s">
        <v>40</v>
      </c>
      <c r="B60" s="46"/>
      <c r="C60" s="47"/>
      <c r="D60" s="47"/>
      <c r="E60" s="80"/>
      <c r="F60" s="41"/>
      <c r="G60" s="83"/>
      <c r="H60" s="18"/>
      <c r="I60" s="51"/>
      <c r="J60" s="142" t="s">
        <v>95</v>
      </c>
      <c r="K60" s="137" t="s">
        <v>107</v>
      </c>
      <c r="Q60" s="39"/>
      <c r="R60" s="39"/>
      <c r="S60" s="41"/>
    </row>
    <row r="61" spans="1:19" s="20" customFormat="1" x14ac:dyDescent="0.2">
      <c r="A61" s="17" t="s">
        <v>41</v>
      </c>
      <c r="B61" s="48">
        <v>3.2302553325242802</v>
      </c>
      <c r="C61" s="49">
        <v>0.55459770114942519</v>
      </c>
      <c r="D61" s="104">
        <v>11.921136289292997</v>
      </c>
      <c r="E61" s="131"/>
      <c r="F61" s="132">
        <v>5.1332731075662108E-2</v>
      </c>
      <c r="G61" s="118">
        <v>0.30173560850882458</v>
      </c>
      <c r="H61" s="50"/>
      <c r="I61" s="176"/>
      <c r="J61" s="139">
        <v>2.6309697607582807</v>
      </c>
      <c r="K61" s="138">
        <v>0.95785440613026818</v>
      </c>
      <c r="Q61" s="50"/>
      <c r="R61" s="50"/>
      <c r="S61" s="70"/>
    </row>
    <row r="62" spans="1:19" s="20" customFormat="1" x14ac:dyDescent="0.2">
      <c r="A62" s="17" t="s">
        <v>42</v>
      </c>
      <c r="B62" s="48">
        <v>7.5282560323065431</v>
      </c>
      <c r="C62" s="49">
        <v>0.99425287356321845</v>
      </c>
      <c r="D62" s="104">
        <v>46.476039810074234</v>
      </c>
      <c r="E62" s="131"/>
      <c r="F62" s="132">
        <v>0.16265671521707528</v>
      </c>
      <c r="G62" s="118">
        <v>1.0512311569573918</v>
      </c>
      <c r="H62" s="50"/>
      <c r="I62" s="176"/>
      <c r="J62" s="139">
        <v>5.629315131679876</v>
      </c>
      <c r="Q62" s="50"/>
      <c r="R62" s="50"/>
      <c r="S62" s="70"/>
    </row>
    <row r="63" spans="1:19" s="20" customFormat="1" x14ac:dyDescent="0.2">
      <c r="A63" s="17" t="s">
        <v>43</v>
      </c>
      <c r="B63" s="48">
        <v>11.181827612212047</v>
      </c>
      <c r="C63" s="49">
        <v>0.65325670498084298</v>
      </c>
      <c r="D63" s="104">
        <v>70.306145163398</v>
      </c>
      <c r="E63" s="131"/>
      <c r="F63" s="132">
        <v>0.31862220343893871</v>
      </c>
      <c r="G63" s="118">
        <v>4.5111544228479508</v>
      </c>
      <c r="H63" s="50"/>
      <c r="I63" s="176"/>
      <c r="J63" s="139">
        <v>7.462062749442488</v>
      </c>
      <c r="Q63" s="50"/>
      <c r="R63" s="50"/>
      <c r="S63" s="70"/>
    </row>
    <row r="64" spans="1:19" s="20" customFormat="1" x14ac:dyDescent="0.2">
      <c r="A64" s="17" t="s">
        <v>44</v>
      </c>
      <c r="B64" s="48">
        <v>0.82810641815900565</v>
      </c>
      <c r="C64" s="49">
        <v>0</v>
      </c>
      <c r="D64" s="104">
        <v>4.9155539731015923</v>
      </c>
      <c r="E64" s="131"/>
      <c r="F64" s="132">
        <v>5.722985755611075E-2</v>
      </c>
      <c r="G64" s="118">
        <v>0.21813333208420271</v>
      </c>
      <c r="H64" s="50"/>
      <c r="I64" s="176"/>
      <c r="J64" s="139">
        <v>0.15997465916398412</v>
      </c>
      <c r="Q64" s="50"/>
      <c r="R64" s="50"/>
      <c r="S64" s="70"/>
    </row>
    <row r="65" spans="1:49" s="20" customFormat="1" x14ac:dyDescent="0.2">
      <c r="A65" s="17" t="s">
        <v>45</v>
      </c>
      <c r="B65" s="48">
        <v>0.4322956664927658</v>
      </c>
      <c r="C65" s="49">
        <v>0</v>
      </c>
      <c r="D65" s="104">
        <v>4.858482358890404</v>
      </c>
      <c r="E65" s="131"/>
      <c r="F65" s="132">
        <v>2.4796628185051746E-2</v>
      </c>
      <c r="G65" s="118">
        <v>0.15509881284658791</v>
      </c>
      <c r="H65" s="50"/>
      <c r="I65" s="176"/>
      <c r="J65" s="139">
        <v>0.1428066564916364</v>
      </c>
      <c r="Q65" s="50"/>
      <c r="R65" s="50"/>
      <c r="S65" s="70"/>
    </row>
    <row r="66" spans="1:49" s="20" customFormat="1" x14ac:dyDescent="0.2">
      <c r="A66" s="17" t="s">
        <v>46</v>
      </c>
      <c r="B66" s="48">
        <v>13.341967776632295</v>
      </c>
      <c r="C66" s="49">
        <v>9.0996168582375483E-2</v>
      </c>
      <c r="D66" s="104">
        <v>14.276061357245116</v>
      </c>
      <c r="E66" s="131"/>
      <c r="F66" s="132">
        <v>0.78362879664115259</v>
      </c>
      <c r="G66" s="118">
        <v>1.2924213446303827</v>
      </c>
      <c r="H66" s="50"/>
      <c r="I66" s="176"/>
      <c r="J66" s="139">
        <v>4.1934689220671526</v>
      </c>
      <c r="Q66" s="50"/>
      <c r="R66" s="50"/>
      <c r="S66" s="70"/>
    </row>
    <row r="67" spans="1:49" s="20" customFormat="1" x14ac:dyDescent="0.2">
      <c r="A67" s="17" t="s">
        <v>47</v>
      </c>
      <c r="B67" s="48">
        <v>6.9911276555989124E-2</v>
      </c>
      <c r="C67" s="49">
        <v>0</v>
      </c>
      <c r="D67" s="104">
        <v>0.87668900369360803</v>
      </c>
      <c r="E67" s="131"/>
      <c r="F67" s="132">
        <v>2.0365006252731099E-3</v>
      </c>
      <c r="G67" s="118">
        <v>1.5448330557294046E-2</v>
      </c>
      <c r="H67" s="50"/>
      <c r="I67" s="176"/>
      <c r="J67" s="139">
        <v>4.6136086418146462E-2</v>
      </c>
      <c r="Q67" s="50"/>
      <c r="R67" s="50"/>
      <c r="S67" s="70"/>
    </row>
    <row r="68" spans="1:49" s="20" customFormat="1" x14ac:dyDescent="0.2">
      <c r="A68" s="17" t="s">
        <v>48</v>
      </c>
      <c r="B68" s="48">
        <v>0.10688623606939929</v>
      </c>
      <c r="C68" s="49">
        <v>0</v>
      </c>
      <c r="D68" s="104">
        <v>2.0450016369521955</v>
      </c>
      <c r="E68" s="131"/>
      <c r="F68" s="132">
        <v>4.807190313159712E-3</v>
      </c>
      <c r="G68" s="118">
        <v>8.7018003926657372E-2</v>
      </c>
      <c r="H68" s="50"/>
      <c r="I68" s="176"/>
      <c r="J68" s="139">
        <v>5.0764542657770612E-2</v>
      </c>
      <c r="Q68" s="50"/>
      <c r="R68" s="50"/>
      <c r="S68" s="70"/>
    </row>
    <row r="69" spans="1:49" s="20" customFormat="1" x14ac:dyDescent="0.2">
      <c r="A69" s="17" t="s">
        <v>49</v>
      </c>
      <c r="B69" s="48">
        <v>73.023064025565333</v>
      </c>
      <c r="C69" s="49"/>
      <c r="D69" s="104">
        <v>209.12163724249473</v>
      </c>
      <c r="E69" s="131"/>
      <c r="F69" s="132">
        <v>0.90065288520699971</v>
      </c>
      <c r="G69" s="118">
        <v>2.1089871516907426</v>
      </c>
      <c r="H69" s="50"/>
      <c r="I69" s="176"/>
      <c r="J69" s="139">
        <v>62.508363795055288</v>
      </c>
      <c r="Q69" s="50"/>
      <c r="R69" s="50"/>
      <c r="S69" s="70"/>
    </row>
    <row r="70" spans="1:49" s="20" customFormat="1" x14ac:dyDescent="0.2">
      <c r="A70" s="17" t="s">
        <v>50</v>
      </c>
      <c r="B70" s="48">
        <v>0.17043551654337102</v>
      </c>
      <c r="C70" s="49"/>
      <c r="D70" s="104">
        <v>1.2279126302754932</v>
      </c>
      <c r="E70" s="131"/>
      <c r="F70" s="132">
        <v>7.1159187386613228E-3</v>
      </c>
      <c r="G70" s="118">
        <v>2.0216133621204301E-2</v>
      </c>
      <c r="H70" s="50"/>
      <c r="I70" s="176"/>
      <c r="J70" s="139">
        <v>8.7360501040038271E-2</v>
      </c>
      <c r="Q70" s="50"/>
      <c r="R70" s="50"/>
      <c r="S70" s="70"/>
    </row>
    <row r="71" spans="1:49" s="18" customFormat="1" x14ac:dyDescent="0.2">
      <c r="A71" s="51" t="s">
        <v>51</v>
      </c>
      <c r="B71" s="52">
        <v>7014.5025522821443</v>
      </c>
      <c r="C71" s="53">
        <v>14445.776671832224</v>
      </c>
      <c r="D71" s="38">
        <v>79903.990852171308</v>
      </c>
      <c r="E71" s="133"/>
      <c r="F71" s="134">
        <v>454.08839828526544</v>
      </c>
      <c r="G71" s="76">
        <v>1231.1990885971331</v>
      </c>
      <c r="H71" s="39"/>
      <c r="I71" s="80"/>
      <c r="J71" s="139">
        <v>1713.2333679563203</v>
      </c>
      <c r="K71" s="20"/>
      <c r="Q71" s="39"/>
      <c r="R71" s="39"/>
      <c r="S71" s="39"/>
    </row>
    <row r="72" spans="1:49" x14ac:dyDescent="0.2">
      <c r="A72" s="84" t="s">
        <v>77</v>
      </c>
      <c r="B72" s="100"/>
      <c r="C72" s="81"/>
      <c r="D72" s="60"/>
      <c r="E72" s="135"/>
      <c r="F72" s="60"/>
      <c r="G72" s="125"/>
      <c r="H72" s="50"/>
      <c r="I72" s="103"/>
      <c r="J72" s="140"/>
      <c r="P72" s="60"/>
      <c r="Q72" s="60"/>
      <c r="R72" s="60"/>
      <c r="S72" s="60"/>
      <c r="T72" s="97"/>
    </row>
    <row r="73" spans="1:49" x14ac:dyDescent="0.2">
      <c r="A73" s="66" t="s">
        <v>87</v>
      </c>
      <c r="B73" s="100"/>
      <c r="C73" s="81"/>
      <c r="D73" s="60"/>
      <c r="E73" s="103"/>
      <c r="F73" s="60"/>
      <c r="G73" s="125">
        <v>1.3082000000000003</v>
      </c>
      <c r="H73" s="50"/>
      <c r="I73" s="177"/>
      <c r="J73" s="140"/>
      <c r="P73" s="60"/>
      <c r="Q73" s="60"/>
      <c r="R73" s="60"/>
      <c r="S73" s="60"/>
      <c r="T73" s="97"/>
    </row>
    <row r="74" spans="1:49" x14ac:dyDescent="0.2">
      <c r="A74" s="67" t="s">
        <v>88</v>
      </c>
      <c r="B74" s="107"/>
      <c r="C74" s="113"/>
      <c r="D74" s="128"/>
      <c r="E74" s="136"/>
      <c r="F74" s="128"/>
      <c r="G74" s="126"/>
      <c r="H74" s="108"/>
      <c r="I74" s="177"/>
      <c r="J74" s="140"/>
      <c r="O74" s="60"/>
      <c r="P74" s="60"/>
      <c r="Q74" s="60"/>
      <c r="R74" s="60"/>
      <c r="S74" s="60"/>
      <c r="T74" s="97"/>
      <c r="U74" s="60"/>
      <c r="V74" s="60"/>
      <c r="W74" s="60"/>
      <c r="X74" s="60"/>
      <c r="Y74" s="60"/>
      <c r="Z74" s="60"/>
      <c r="AA74" s="60"/>
      <c r="AB74" s="60"/>
      <c r="AC74" s="97"/>
    </row>
    <row r="75" spans="1:49" ht="16" x14ac:dyDescent="0.2">
      <c r="A75" s="6" t="s">
        <v>52</v>
      </c>
      <c r="B75" s="7"/>
      <c r="C75" s="7"/>
      <c r="D75" s="7"/>
      <c r="E75" s="7"/>
      <c r="F75" s="7"/>
      <c r="G75" s="7"/>
      <c r="H75" s="7"/>
      <c r="I75" s="7"/>
      <c r="J75" s="7"/>
      <c r="K75" s="8"/>
      <c r="L75" s="7"/>
      <c r="M75" s="7"/>
      <c r="N75" s="7"/>
      <c r="O75" s="60"/>
      <c r="P75" s="60"/>
      <c r="Q75" s="60"/>
      <c r="R75" s="60"/>
      <c r="S75" s="60"/>
      <c r="T75" s="97"/>
      <c r="U75" s="60"/>
      <c r="V75" s="60"/>
      <c r="W75" s="60"/>
      <c r="X75" s="60"/>
      <c r="Y75" s="60"/>
      <c r="Z75" s="60"/>
      <c r="AA75" s="60"/>
      <c r="AB75" s="60"/>
      <c r="AC75" s="97"/>
    </row>
    <row r="76" spans="1:49" s="10" customFormat="1" x14ac:dyDescent="0.2">
      <c r="A76" s="183" t="s">
        <v>120</v>
      </c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5"/>
      <c r="M76" s="92"/>
      <c r="N76" s="92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55"/>
      <c r="AA76" s="55"/>
      <c r="AB76" s="55"/>
      <c r="AC76" s="55"/>
      <c r="AD76" s="13"/>
      <c r="AG76" s="13"/>
      <c r="AN76" s="13"/>
    </row>
    <row r="77" spans="1:49" s="10" customFormat="1" x14ac:dyDescent="0.2">
      <c r="A77" s="54" t="s">
        <v>53</v>
      </c>
      <c r="B77" s="55" t="s">
        <v>54</v>
      </c>
      <c r="C77" s="56" t="s">
        <v>81</v>
      </c>
      <c r="D77" s="56" t="s">
        <v>80</v>
      </c>
      <c r="E77" s="56" t="s">
        <v>57</v>
      </c>
      <c r="F77" s="56" t="s">
        <v>4</v>
      </c>
      <c r="G77" s="57" t="s">
        <v>5</v>
      </c>
      <c r="H77" s="56" t="s">
        <v>58</v>
      </c>
      <c r="I77" s="56" t="s">
        <v>59</v>
      </c>
      <c r="J77" s="56" t="s">
        <v>55</v>
      </c>
      <c r="K77" s="56" t="s">
        <v>56</v>
      </c>
      <c r="L77" s="58" t="s">
        <v>60</v>
      </c>
      <c r="O77" s="55"/>
      <c r="P77" s="55"/>
      <c r="Q77" s="55"/>
      <c r="R77" s="55"/>
      <c r="S77" s="55"/>
      <c r="T77" s="89"/>
      <c r="U77" s="55"/>
      <c r="V77" s="55"/>
      <c r="W77" s="55"/>
      <c r="X77" s="55"/>
      <c r="Y77" s="55"/>
      <c r="Z77" s="92"/>
      <c r="AA77" s="55"/>
      <c r="AB77" s="55"/>
      <c r="AC77" s="55"/>
      <c r="AF77" s="13"/>
      <c r="AI77" s="13"/>
      <c r="AP77" s="13"/>
    </row>
    <row r="78" spans="1:49" s="10" customFormat="1" x14ac:dyDescent="0.2">
      <c r="A78" s="85">
        <f>(1+B54/10^6)/1</f>
        <v>1.4200188604622919</v>
      </c>
      <c r="B78" s="114" t="s">
        <v>92</v>
      </c>
      <c r="C78" s="95" t="s">
        <v>102</v>
      </c>
      <c r="D78" s="95" t="s">
        <v>93</v>
      </c>
      <c r="E78" s="95" t="s">
        <v>93</v>
      </c>
      <c r="F78" s="95">
        <f>A78</f>
        <v>1.4200188604622919</v>
      </c>
      <c r="G78" s="62" t="s">
        <v>62</v>
      </c>
      <c r="H78" s="95" t="s">
        <v>63</v>
      </c>
      <c r="I78" s="95" t="s">
        <v>64</v>
      </c>
      <c r="J78" s="95" t="s">
        <v>61</v>
      </c>
      <c r="K78" s="95" t="s">
        <v>94</v>
      </c>
      <c r="L78" s="63" t="s">
        <v>123</v>
      </c>
      <c r="O78" s="55"/>
      <c r="P78" s="55"/>
      <c r="Q78" s="55"/>
      <c r="R78" s="55"/>
      <c r="S78" s="55"/>
      <c r="T78" s="89"/>
      <c r="U78" s="55"/>
      <c r="V78" s="55"/>
      <c r="W78" s="55"/>
      <c r="X78" s="55"/>
      <c r="Y78" s="55"/>
      <c r="Z78" s="92"/>
      <c r="AA78" s="55"/>
      <c r="AB78" s="55"/>
      <c r="AC78" s="55"/>
      <c r="AF78" s="13"/>
      <c r="AI78" s="13"/>
      <c r="AP78" s="13"/>
    </row>
    <row r="79" spans="1:49" x14ac:dyDescent="0.2">
      <c r="A79" s="96">
        <f>B58</f>
        <v>39835.154136248239</v>
      </c>
      <c r="B79" s="60" t="s">
        <v>65</v>
      </c>
      <c r="C79" s="95" t="s">
        <v>102</v>
      </c>
      <c r="D79" s="95" t="s">
        <v>7</v>
      </c>
      <c r="E79" s="62" t="s">
        <v>7</v>
      </c>
      <c r="F79" s="61">
        <f>A79/10^6</f>
        <v>3.9835154136248239E-2</v>
      </c>
      <c r="G79" s="61" t="s">
        <v>62</v>
      </c>
      <c r="H79" s="61" t="s">
        <v>63</v>
      </c>
      <c r="I79" s="61" t="s">
        <v>64</v>
      </c>
      <c r="J79" s="61" t="s">
        <v>61</v>
      </c>
      <c r="K79" s="61"/>
      <c r="L79" s="63" t="s">
        <v>124</v>
      </c>
      <c r="O79" s="115"/>
      <c r="P79" s="60"/>
      <c r="Q79" s="60"/>
      <c r="R79" s="88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97"/>
      <c r="AD79" s="5"/>
      <c r="AG79" s="5"/>
      <c r="AJ79" s="4"/>
      <c r="AM79" s="4"/>
      <c r="AN79" s="5"/>
      <c r="AP79" s="4"/>
      <c r="AW79" s="4"/>
    </row>
    <row r="80" spans="1:49" s="10" customFormat="1" x14ac:dyDescent="0.2">
      <c r="A80" s="51">
        <f>B47</f>
        <v>-44000</v>
      </c>
      <c r="B80" s="60" t="s">
        <v>65</v>
      </c>
      <c r="C80" s="95" t="s">
        <v>102</v>
      </c>
      <c r="D80" s="95" t="s">
        <v>98</v>
      </c>
      <c r="E80" s="95" t="s">
        <v>98</v>
      </c>
      <c r="F80" s="61">
        <f>A80/10^6</f>
        <v>-4.3999999999999997E-2</v>
      </c>
      <c r="G80" s="61" t="s">
        <v>62</v>
      </c>
      <c r="H80" s="61" t="s">
        <v>63</v>
      </c>
      <c r="I80" s="61" t="s">
        <v>64</v>
      </c>
      <c r="J80" s="61" t="s">
        <v>61</v>
      </c>
      <c r="K80" s="61"/>
      <c r="L80" s="63" t="s">
        <v>131</v>
      </c>
      <c r="O80" s="115"/>
      <c r="P80" s="60"/>
      <c r="Q80" s="114"/>
      <c r="R80" s="55"/>
      <c r="S80" s="60"/>
      <c r="T80" s="60"/>
      <c r="U80" s="60"/>
      <c r="V80" s="60"/>
      <c r="W80" s="60"/>
      <c r="X80" s="60"/>
      <c r="Y80" s="60"/>
      <c r="Z80" s="92"/>
      <c r="AA80" s="55"/>
      <c r="AB80" s="55"/>
      <c r="AC80" s="55"/>
      <c r="AF80" s="13"/>
      <c r="AI80" s="13"/>
      <c r="AP80" s="13"/>
    </row>
    <row r="81" spans="1:49" x14ac:dyDescent="0.2">
      <c r="A81" s="73">
        <f t="shared" ref="A81:A91" si="4">Q4</f>
        <v>0.5992855717659995</v>
      </c>
      <c r="B81" s="60" t="s">
        <v>11</v>
      </c>
      <c r="C81" s="95" t="s">
        <v>102</v>
      </c>
      <c r="D81" s="95" t="s">
        <v>7</v>
      </c>
      <c r="E81" s="61" t="s">
        <v>8</v>
      </c>
      <c r="F81" s="61">
        <f t="shared" ref="F81:F124" si="5">A81/1000/10^6/0.001055</f>
        <v>5.6804319598672943E-7</v>
      </c>
      <c r="G81" s="61" t="s">
        <v>66</v>
      </c>
      <c r="H81" s="61" t="s">
        <v>67</v>
      </c>
      <c r="I81" s="61" t="s">
        <v>68</v>
      </c>
      <c r="J81" s="61" t="s">
        <v>61</v>
      </c>
      <c r="K81" s="61"/>
      <c r="L81" s="63" t="s">
        <v>69</v>
      </c>
      <c r="O81" s="116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97"/>
      <c r="AD81" s="5"/>
      <c r="AG81" s="5"/>
      <c r="AJ81" s="4"/>
      <c r="AM81" s="4"/>
      <c r="AN81" s="5"/>
      <c r="AP81" s="4"/>
      <c r="AW81" s="4"/>
    </row>
    <row r="82" spans="1:49" x14ac:dyDescent="0.2">
      <c r="A82" s="73">
        <f t="shared" si="4"/>
        <v>1.8989409006266669</v>
      </c>
      <c r="B82" s="60" t="s">
        <v>11</v>
      </c>
      <c r="C82" s="95" t="s">
        <v>102</v>
      </c>
      <c r="D82" s="95" t="s">
        <v>7</v>
      </c>
      <c r="E82" s="86" t="s">
        <v>12</v>
      </c>
      <c r="F82" s="61">
        <f t="shared" si="5"/>
        <v>1.7999439816366508E-6</v>
      </c>
      <c r="G82" s="61" t="s">
        <v>66</v>
      </c>
      <c r="H82" s="61" t="s">
        <v>67</v>
      </c>
      <c r="I82" s="61" t="s">
        <v>68</v>
      </c>
      <c r="J82" s="61" t="s">
        <v>61</v>
      </c>
      <c r="K82" s="61"/>
      <c r="L82" s="63" t="s">
        <v>69</v>
      </c>
      <c r="O82" s="116"/>
      <c r="P82" s="60"/>
      <c r="Q82" s="60"/>
      <c r="R82" s="2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97"/>
      <c r="AD82" s="5"/>
      <c r="AG82" s="5"/>
      <c r="AJ82" s="4"/>
      <c r="AM82" s="4"/>
      <c r="AN82" s="5"/>
      <c r="AP82" s="4"/>
      <c r="AW82" s="4"/>
    </row>
    <row r="83" spans="1:49" x14ac:dyDescent="0.2">
      <c r="A83" s="73">
        <f t="shared" si="4"/>
        <v>3.7197648627695599</v>
      </c>
      <c r="B83" s="60" t="s">
        <v>11</v>
      </c>
      <c r="C83" s="95" t="s">
        <v>102</v>
      </c>
      <c r="D83" s="95" t="s">
        <v>7</v>
      </c>
      <c r="E83" s="86" t="s">
        <v>13</v>
      </c>
      <c r="F83" s="61">
        <f t="shared" si="5"/>
        <v>3.5258434718194879E-6</v>
      </c>
      <c r="G83" s="61" t="s">
        <v>66</v>
      </c>
      <c r="H83" s="61" t="s">
        <v>67</v>
      </c>
      <c r="I83" s="61" t="s">
        <v>68</v>
      </c>
      <c r="J83" s="61" t="s">
        <v>61</v>
      </c>
      <c r="K83" s="61"/>
      <c r="L83" s="63" t="s">
        <v>69</v>
      </c>
      <c r="O83" s="116"/>
      <c r="P83" s="60"/>
      <c r="Q83" s="60"/>
      <c r="R83" s="2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97"/>
      <c r="AD83" s="5"/>
      <c r="AG83" s="5"/>
      <c r="AJ83" s="4"/>
      <c r="AM83" s="4"/>
      <c r="AN83" s="5"/>
      <c r="AP83" s="4"/>
      <c r="AW83" s="4"/>
    </row>
    <row r="84" spans="1:49" x14ac:dyDescent="0.2">
      <c r="A84" s="73">
        <f t="shared" si="4"/>
        <v>0.66813175899502164</v>
      </c>
      <c r="B84" s="60" t="s">
        <v>11</v>
      </c>
      <c r="C84" s="95" t="s">
        <v>102</v>
      </c>
      <c r="D84" s="95" t="s">
        <v>7</v>
      </c>
      <c r="E84" s="86" t="s">
        <v>14</v>
      </c>
      <c r="F84" s="61">
        <f t="shared" si="5"/>
        <v>6.3330024549291153E-7</v>
      </c>
      <c r="G84" s="61" t="s">
        <v>66</v>
      </c>
      <c r="H84" s="61" t="s">
        <v>67</v>
      </c>
      <c r="I84" s="61" t="s">
        <v>68</v>
      </c>
      <c r="J84" s="61" t="s">
        <v>61</v>
      </c>
      <c r="K84" s="61"/>
      <c r="L84" s="63" t="s">
        <v>69</v>
      </c>
      <c r="O84" s="116"/>
      <c r="P84" s="60"/>
      <c r="Q84" s="60"/>
      <c r="R84" s="2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97"/>
      <c r="AD84" s="5"/>
      <c r="AG84" s="5"/>
      <c r="AJ84" s="4"/>
      <c r="AM84" s="4"/>
      <c r="AN84" s="5"/>
      <c r="AP84" s="4"/>
      <c r="AW84" s="4"/>
    </row>
    <row r="85" spans="1:49" x14ac:dyDescent="0.2">
      <c r="A85" s="73">
        <f t="shared" si="4"/>
        <v>0.28948901000112937</v>
      </c>
      <c r="B85" s="60" t="s">
        <v>11</v>
      </c>
      <c r="C85" s="95" t="s">
        <v>102</v>
      </c>
      <c r="D85" s="95" t="s">
        <v>7</v>
      </c>
      <c r="E85" s="86" t="s">
        <v>15</v>
      </c>
      <c r="F85" s="61">
        <f t="shared" si="5"/>
        <v>2.7439716587784775E-7</v>
      </c>
      <c r="G85" s="61" t="s">
        <v>66</v>
      </c>
      <c r="H85" s="61" t="s">
        <v>67</v>
      </c>
      <c r="I85" s="61" t="s">
        <v>68</v>
      </c>
      <c r="J85" s="61" t="s">
        <v>61</v>
      </c>
      <c r="K85" s="61"/>
      <c r="L85" s="63" t="s">
        <v>69</v>
      </c>
      <c r="O85" s="116"/>
      <c r="P85" s="60"/>
      <c r="Q85" s="60"/>
      <c r="R85" s="2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97"/>
      <c r="AD85" s="5"/>
      <c r="AG85" s="5"/>
      <c r="AJ85" s="4"/>
      <c r="AM85" s="4"/>
      <c r="AN85" s="5"/>
      <c r="AP85" s="4"/>
      <c r="AW85" s="4"/>
    </row>
    <row r="86" spans="1:49" x14ac:dyDescent="0.2">
      <c r="A86" s="73">
        <f t="shared" si="4"/>
        <v>9.1484988545651404</v>
      </c>
      <c r="B86" s="60" t="s">
        <v>11</v>
      </c>
      <c r="C86" s="95" t="s">
        <v>102</v>
      </c>
      <c r="D86" s="95" t="s">
        <v>7</v>
      </c>
      <c r="E86" s="86" t="s">
        <v>16</v>
      </c>
      <c r="F86" s="61">
        <f t="shared" si="5"/>
        <v>8.6715628953224086E-6</v>
      </c>
      <c r="G86" s="61" t="s">
        <v>66</v>
      </c>
      <c r="H86" s="61" t="s">
        <v>67</v>
      </c>
      <c r="I86" s="61" t="s">
        <v>68</v>
      </c>
      <c r="J86" s="61" t="s">
        <v>61</v>
      </c>
      <c r="K86" s="61"/>
      <c r="L86" s="63" t="s">
        <v>69</v>
      </c>
      <c r="O86" s="116"/>
      <c r="P86" s="60"/>
      <c r="Q86" s="60"/>
      <c r="R86" s="2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97"/>
      <c r="AD86" s="5"/>
      <c r="AG86" s="5"/>
      <c r="AJ86" s="4"/>
      <c r="AM86" s="4"/>
      <c r="AN86" s="5"/>
      <c r="AP86" s="4"/>
      <c r="AW86" s="4"/>
    </row>
    <row r="87" spans="1:49" x14ac:dyDescent="0.2">
      <c r="A87" s="73">
        <f t="shared" si="4"/>
        <v>2.3775190137842656E-2</v>
      </c>
      <c r="B87" s="60" t="s">
        <v>11</v>
      </c>
      <c r="C87" s="95" t="s">
        <v>102</v>
      </c>
      <c r="D87" s="95" t="s">
        <v>7</v>
      </c>
      <c r="E87" s="86" t="s">
        <v>17</v>
      </c>
      <c r="F87" s="61">
        <f t="shared" si="5"/>
        <v>2.253572524913996E-8</v>
      </c>
      <c r="G87" s="61" t="s">
        <v>66</v>
      </c>
      <c r="H87" s="61" t="s">
        <v>67</v>
      </c>
      <c r="I87" s="61" t="s">
        <v>68</v>
      </c>
      <c r="J87" s="61" t="s">
        <v>61</v>
      </c>
      <c r="K87" s="61"/>
      <c r="L87" s="63" t="s">
        <v>69</v>
      </c>
      <c r="O87" s="116"/>
      <c r="P87" s="60"/>
      <c r="Q87" s="60"/>
      <c r="R87" s="2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97"/>
      <c r="AD87" s="5"/>
      <c r="AG87" s="5"/>
      <c r="AJ87" s="4"/>
      <c r="AM87" s="4"/>
      <c r="AN87" s="5"/>
      <c r="AP87" s="4"/>
      <c r="AW87" s="4"/>
    </row>
    <row r="88" spans="1:49" x14ac:dyDescent="0.2">
      <c r="A88" s="73">
        <f t="shared" si="4"/>
        <v>5.6121693411628662E-2</v>
      </c>
      <c r="B88" s="60" t="s">
        <v>11</v>
      </c>
      <c r="C88" s="95" t="s">
        <v>102</v>
      </c>
      <c r="D88" s="95" t="s">
        <v>7</v>
      </c>
      <c r="E88" s="86" t="s">
        <v>18</v>
      </c>
      <c r="F88" s="61">
        <f t="shared" si="5"/>
        <v>5.3195917925714372E-8</v>
      </c>
      <c r="G88" s="61" t="s">
        <v>66</v>
      </c>
      <c r="H88" s="61" t="s">
        <v>67</v>
      </c>
      <c r="I88" s="61" t="s">
        <v>68</v>
      </c>
      <c r="J88" s="61" t="s">
        <v>61</v>
      </c>
      <c r="K88" s="61"/>
      <c r="L88" s="63" t="s">
        <v>69</v>
      </c>
      <c r="M88" s="60"/>
      <c r="O88" s="116"/>
      <c r="P88" s="60"/>
      <c r="Q88" s="60"/>
      <c r="R88" s="2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97"/>
      <c r="AD88" s="5"/>
      <c r="AG88" s="5"/>
      <c r="AJ88" s="4"/>
      <c r="AM88" s="4"/>
      <c r="AN88" s="5"/>
      <c r="AP88" s="4"/>
      <c r="AW88" s="4"/>
    </row>
    <row r="89" spans="1:49" x14ac:dyDescent="0.2">
      <c r="A89" s="73">
        <f t="shared" si="4"/>
        <v>10.514700230510034</v>
      </c>
      <c r="B89" s="60" t="s">
        <v>11</v>
      </c>
      <c r="C89" s="95" t="s">
        <v>102</v>
      </c>
      <c r="D89" s="95" t="s">
        <v>7</v>
      </c>
      <c r="E89" s="86" t="s">
        <v>19</v>
      </c>
      <c r="F89" s="61">
        <f t="shared" si="5"/>
        <v>9.9665405028531129E-6</v>
      </c>
      <c r="G89" s="61" t="s">
        <v>66</v>
      </c>
      <c r="H89" s="61" t="s">
        <v>67</v>
      </c>
      <c r="I89" s="61" t="s">
        <v>68</v>
      </c>
      <c r="J89" s="61" t="s">
        <v>61</v>
      </c>
      <c r="K89" s="61"/>
      <c r="L89" s="63" t="s">
        <v>69</v>
      </c>
      <c r="O89" s="116"/>
      <c r="P89" s="60"/>
      <c r="Q89" s="60"/>
      <c r="R89" s="2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97"/>
      <c r="AD89" s="5"/>
      <c r="AG89" s="5"/>
      <c r="AJ89" s="4"/>
      <c r="AM89" s="4"/>
      <c r="AN89" s="5"/>
      <c r="AP89" s="4"/>
      <c r="AW89" s="4"/>
    </row>
    <row r="90" spans="1:49" x14ac:dyDescent="0.2">
      <c r="A90" s="73">
        <f t="shared" si="4"/>
        <v>8.3075015503332753E-2</v>
      </c>
      <c r="B90" s="60" t="s">
        <v>11</v>
      </c>
      <c r="C90" s="95" t="s">
        <v>102</v>
      </c>
      <c r="D90" s="95" t="s">
        <v>7</v>
      </c>
      <c r="E90" s="86" t="s">
        <v>20</v>
      </c>
      <c r="F90" s="61">
        <f t="shared" si="5"/>
        <v>7.8744090524486019E-8</v>
      </c>
      <c r="G90" s="61" t="s">
        <v>66</v>
      </c>
      <c r="H90" s="61" t="s">
        <v>67</v>
      </c>
      <c r="I90" s="61" t="s">
        <v>68</v>
      </c>
      <c r="J90" s="61" t="s">
        <v>61</v>
      </c>
      <c r="K90" s="61"/>
      <c r="L90" s="63" t="s">
        <v>69</v>
      </c>
      <c r="O90" s="116"/>
      <c r="P90" s="60"/>
      <c r="Q90" s="60"/>
      <c r="R90" s="2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97"/>
      <c r="AD90" s="5"/>
      <c r="AG90" s="5"/>
      <c r="AJ90" s="4"/>
      <c r="AM90" s="4"/>
      <c r="AN90" s="5"/>
      <c r="AP90" s="4"/>
      <c r="AW90" s="4"/>
    </row>
    <row r="91" spans="1:49" x14ac:dyDescent="0.2">
      <c r="A91" s="73">
        <f t="shared" si="4"/>
        <v>5301.2691843258244</v>
      </c>
      <c r="B91" s="60" t="s">
        <v>11</v>
      </c>
      <c r="C91" s="95" t="s">
        <v>102</v>
      </c>
      <c r="D91" s="95" t="s">
        <v>7</v>
      </c>
      <c r="E91" s="86" t="s">
        <v>21</v>
      </c>
      <c r="F91" s="61">
        <f t="shared" si="5"/>
        <v>5.0248997007827723E-3</v>
      </c>
      <c r="G91" s="61" t="s">
        <v>66</v>
      </c>
      <c r="H91" s="61" t="s">
        <v>67</v>
      </c>
      <c r="I91" s="61" t="s">
        <v>68</v>
      </c>
      <c r="J91" s="61" t="s">
        <v>61</v>
      </c>
      <c r="K91" s="61"/>
      <c r="L91" s="63" t="s">
        <v>132</v>
      </c>
      <c r="O91" s="116"/>
      <c r="P91" s="60"/>
      <c r="Q91" s="60"/>
      <c r="R91" s="2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97"/>
      <c r="AD91" s="5"/>
      <c r="AG91" s="5"/>
      <c r="AJ91" s="4"/>
      <c r="AM91" s="4"/>
      <c r="AN91" s="5"/>
      <c r="AP91" s="4"/>
      <c r="AW91" s="4"/>
    </row>
    <row r="92" spans="1:49" x14ac:dyDescent="0.2">
      <c r="A92" s="73">
        <f>Q15</f>
        <v>-0.52452999672889189</v>
      </c>
      <c r="B92" s="60" t="s">
        <v>11</v>
      </c>
      <c r="C92" s="95" t="s">
        <v>102</v>
      </c>
      <c r="D92" s="95" t="s">
        <v>97</v>
      </c>
      <c r="E92" s="61" t="s">
        <v>8</v>
      </c>
      <c r="F92" s="61">
        <f t="shared" ref="F92:F102" si="6">A92/1000/10^6/0.001055</f>
        <v>-4.9718483102264639E-7</v>
      </c>
      <c r="G92" s="61" t="s">
        <v>66</v>
      </c>
      <c r="H92" s="61" t="s">
        <v>67</v>
      </c>
      <c r="I92" s="61" t="s">
        <v>68</v>
      </c>
      <c r="J92" s="61" t="s">
        <v>61</v>
      </c>
      <c r="K92" s="61"/>
      <c r="L92" s="63" t="s">
        <v>69</v>
      </c>
      <c r="O92" s="116"/>
      <c r="P92" s="60"/>
      <c r="Q92" s="60"/>
      <c r="R92" s="2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97"/>
      <c r="AD92" s="5"/>
      <c r="AG92" s="5"/>
      <c r="AJ92" s="4"/>
      <c r="AM92" s="4"/>
      <c r="AN92" s="5"/>
      <c r="AP92" s="4"/>
      <c r="AW92" s="4"/>
    </row>
    <row r="93" spans="1:49" x14ac:dyDescent="0.2">
      <c r="A93" s="73">
        <f t="shared" ref="A93:A102" si="7">Q16</f>
        <v>-2.0449457516432665</v>
      </c>
      <c r="B93" s="60" t="s">
        <v>11</v>
      </c>
      <c r="C93" s="95" t="s">
        <v>102</v>
      </c>
      <c r="D93" s="95" t="s">
        <v>97</v>
      </c>
      <c r="E93" s="86" t="s">
        <v>12</v>
      </c>
      <c r="F93" s="61">
        <f t="shared" si="6"/>
        <v>-1.9383372053490681E-6</v>
      </c>
      <c r="G93" s="61" t="s">
        <v>66</v>
      </c>
      <c r="H93" s="61" t="s">
        <v>67</v>
      </c>
      <c r="I93" s="61" t="s">
        <v>68</v>
      </c>
      <c r="J93" s="61" t="s">
        <v>61</v>
      </c>
      <c r="K93" s="61"/>
      <c r="L93" s="63" t="s">
        <v>69</v>
      </c>
      <c r="O93" s="116"/>
      <c r="P93" s="60"/>
      <c r="Q93" s="60"/>
      <c r="R93" s="2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97"/>
      <c r="AD93" s="5"/>
      <c r="AG93" s="5"/>
      <c r="AJ93" s="4"/>
      <c r="AM93" s="4"/>
      <c r="AN93" s="5"/>
      <c r="AP93" s="4"/>
      <c r="AW93" s="4"/>
    </row>
    <row r="94" spans="1:49" x14ac:dyDescent="0.2">
      <c r="A94" s="73">
        <f t="shared" si="7"/>
        <v>-3.0934703871895119</v>
      </c>
      <c r="B94" s="60" t="s">
        <v>11</v>
      </c>
      <c r="C94" s="95" t="s">
        <v>102</v>
      </c>
      <c r="D94" s="95" t="s">
        <v>97</v>
      </c>
      <c r="E94" s="86" t="s">
        <v>13</v>
      </c>
      <c r="F94" s="61">
        <f t="shared" si="6"/>
        <v>-2.9321994191369781E-6</v>
      </c>
      <c r="G94" s="61" t="s">
        <v>66</v>
      </c>
      <c r="H94" s="61" t="s">
        <v>67</v>
      </c>
      <c r="I94" s="61" t="s">
        <v>68</v>
      </c>
      <c r="J94" s="61" t="s">
        <v>61</v>
      </c>
      <c r="K94" s="61"/>
      <c r="L94" s="63" t="s">
        <v>69</v>
      </c>
      <c r="O94" s="116"/>
      <c r="P94" s="60"/>
      <c r="Q94" s="60"/>
      <c r="R94" s="2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97"/>
      <c r="AD94" s="5"/>
      <c r="AG94" s="5"/>
      <c r="AJ94" s="4"/>
      <c r="AM94" s="4"/>
      <c r="AN94" s="5"/>
      <c r="AP94" s="4"/>
      <c r="AW94" s="4"/>
    </row>
    <row r="95" spans="1:49" x14ac:dyDescent="0.2">
      <c r="A95" s="73">
        <f t="shared" si="7"/>
        <v>-0.21628437481647006</v>
      </c>
      <c r="B95" s="60" t="s">
        <v>11</v>
      </c>
      <c r="C95" s="95" t="s">
        <v>102</v>
      </c>
      <c r="D95" s="95" t="s">
        <v>97</v>
      </c>
      <c r="E95" s="86" t="s">
        <v>14</v>
      </c>
      <c r="F95" s="61">
        <f t="shared" si="6"/>
        <v>-2.0500888608196215E-7</v>
      </c>
      <c r="G95" s="61" t="s">
        <v>66</v>
      </c>
      <c r="H95" s="61" t="s">
        <v>67</v>
      </c>
      <c r="I95" s="61" t="s">
        <v>68</v>
      </c>
      <c r="J95" s="61" t="s">
        <v>61</v>
      </c>
      <c r="K95" s="61"/>
      <c r="L95" s="63" t="s">
        <v>69</v>
      </c>
      <c r="O95" s="116"/>
      <c r="P95" s="60"/>
      <c r="Q95" s="60"/>
      <c r="R95" s="2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97"/>
      <c r="AD95" s="5"/>
      <c r="AG95" s="5"/>
      <c r="AJ95" s="4"/>
      <c r="AM95" s="4"/>
      <c r="AN95" s="5"/>
      <c r="AP95" s="4"/>
      <c r="AW95" s="4"/>
    </row>
    <row r="96" spans="1:49" x14ac:dyDescent="0.2">
      <c r="A96" s="73">
        <f t="shared" si="7"/>
        <v>-0.2137732237911778</v>
      </c>
      <c r="B96" s="60" t="s">
        <v>11</v>
      </c>
      <c r="C96" s="95" t="s">
        <v>102</v>
      </c>
      <c r="D96" s="95" t="s">
        <v>97</v>
      </c>
      <c r="E96" s="86" t="s">
        <v>15</v>
      </c>
      <c r="F96" s="61">
        <f t="shared" si="6"/>
        <v>-2.0262864814329651E-7</v>
      </c>
      <c r="G96" s="61" t="s">
        <v>66</v>
      </c>
      <c r="H96" s="61" t="s">
        <v>67</v>
      </c>
      <c r="I96" s="61" t="s">
        <v>68</v>
      </c>
      <c r="J96" s="61" t="s">
        <v>61</v>
      </c>
      <c r="K96" s="61"/>
      <c r="L96" s="63" t="s">
        <v>69</v>
      </c>
      <c r="O96" s="116"/>
      <c r="P96" s="60"/>
      <c r="Q96" s="60"/>
      <c r="R96" s="2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97"/>
      <c r="AD96" s="5"/>
      <c r="AG96" s="5"/>
      <c r="AJ96" s="4"/>
      <c r="AM96" s="4"/>
      <c r="AN96" s="5"/>
      <c r="AP96" s="4"/>
      <c r="AW96" s="4"/>
    </row>
    <row r="97" spans="1:49" x14ac:dyDescent="0.2">
      <c r="A97" s="73">
        <f t="shared" si="7"/>
        <v>-0.62814669971878512</v>
      </c>
      <c r="B97" s="60" t="s">
        <v>11</v>
      </c>
      <c r="C97" s="95" t="s">
        <v>102</v>
      </c>
      <c r="D97" s="95" t="s">
        <v>97</v>
      </c>
      <c r="E97" s="86" t="s">
        <v>16</v>
      </c>
      <c r="F97" s="61">
        <f t="shared" si="6"/>
        <v>-5.9539971537325605E-7</v>
      </c>
      <c r="G97" s="61" t="s">
        <v>66</v>
      </c>
      <c r="H97" s="61" t="s">
        <v>67</v>
      </c>
      <c r="I97" s="61" t="s">
        <v>68</v>
      </c>
      <c r="J97" s="61" t="s">
        <v>61</v>
      </c>
      <c r="K97" s="61"/>
      <c r="L97" s="63" t="s">
        <v>69</v>
      </c>
      <c r="O97" s="116"/>
      <c r="P97" s="60"/>
      <c r="Q97" s="60"/>
      <c r="R97" s="2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97"/>
      <c r="AD97" s="5"/>
      <c r="AG97" s="5"/>
      <c r="AJ97" s="4"/>
      <c r="AM97" s="4"/>
      <c r="AN97" s="5"/>
      <c r="AP97" s="4"/>
      <c r="AW97" s="4"/>
    </row>
    <row r="98" spans="1:49" x14ac:dyDescent="0.2">
      <c r="A98" s="73">
        <f t="shared" si="7"/>
        <v>-3.8574316162518753E-2</v>
      </c>
      <c r="B98" s="60" t="s">
        <v>11</v>
      </c>
      <c r="C98" s="95" t="s">
        <v>102</v>
      </c>
      <c r="D98" s="95" t="s">
        <v>97</v>
      </c>
      <c r="E98" s="86" t="s">
        <v>17</v>
      </c>
      <c r="F98" s="61">
        <f t="shared" si="6"/>
        <v>-3.6563332855468014E-8</v>
      </c>
      <c r="G98" s="61" t="s">
        <v>66</v>
      </c>
      <c r="H98" s="61" t="s">
        <v>67</v>
      </c>
      <c r="I98" s="61" t="s">
        <v>68</v>
      </c>
      <c r="J98" s="61" t="s">
        <v>61</v>
      </c>
      <c r="K98" s="61"/>
      <c r="L98" s="63" t="s">
        <v>69</v>
      </c>
      <c r="O98" s="116"/>
      <c r="P98" s="60"/>
      <c r="Q98" s="60"/>
      <c r="R98" s="2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97"/>
      <c r="AD98" s="5"/>
      <c r="AG98" s="5"/>
      <c r="AJ98" s="4"/>
      <c r="AM98" s="4"/>
      <c r="AN98" s="5"/>
      <c r="AP98" s="4"/>
      <c r="AW98" s="4"/>
    </row>
    <row r="99" spans="1:49" x14ac:dyDescent="0.2">
      <c r="A99" s="73">
        <f t="shared" si="7"/>
        <v>-8.9980072025896599E-2</v>
      </c>
      <c r="B99" s="60" t="s">
        <v>11</v>
      </c>
      <c r="C99" s="95" t="s">
        <v>102</v>
      </c>
      <c r="D99" s="95" t="s">
        <v>97</v>
      </c>
      <c r="E99" s="86" t="s">
        <v>18</v>
      </c>
      <c r="F99" s="61">
        <f t="shared" si="6"/>
        <v>-8.5289167797058401E-8</v>
      </c>
      <c r="G99" s="61" t="s">
        <v>66</v>
      </c>
      <c r="H99" s="61" t="s">
        <v>67</v>
      </c>
      <c r="I99" s="61" t="s">
        <v>68</v>
      </c>
      <c r="J99" s="61" t="s">
        <v>61</v>
      </c>
      <c r="K99" s="61"/>
      <c r="L99" s="63" t="s">
        <v>69</v>
      </c>
      <c r="O99" s="116"/>
      <c r="P99" s="60"/>
      <c r="Q99" s="60"/>
      <c r="R99" s="2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97"/>
      <c r="AD99" s="5"/>
      <c r="AG99" s="5"/>
      <c r="AJ99" s="4"/>
      <c r="AM99" s="4"/>
      <c r="AN99" s="5"/>
      <c r="AP99" s="4"/>
      <c r="AW99" s="4"/>
    </row>
    <row r="100" spans="1:49" x14ac:dyDescent="0.2">
      <c r="A100" s="73">
        <f t="shared" si="7"/>
        <v>-9.2013520386697678</v>
      </c>
      <c r="B100" s="60" t="s">
        <v>11</v>
      </c>
      <c r="C100" s="95" t="s">
        <v>102</v>
      </c>
      <c r="D100" s="95" t="s">
        <v>97</v>
      </c>
      <c r="E100" s="86" t="s">
        <v>19</v>
      </c>
      <c r="F100" s="61">
        <f t="shared" si="6"/>
        <v>-8.7216607001609176E-6</v>
      </c>
      <c r="G100" s="61" t="s">
        <v>66</v>
      </c>
      <c r="H100" s="61" t="s">
        <v>67</v>
      </c>
      <c r="I100" s="61" t="s">
        <v>68</v>
      </c>
      <c r="J100" s="61" t="s">
        <v>61</v>
      </c>
      <c r="K100" s="61"/>
      <c r="L100" s="63" t="s">
        <v>69</v>
      </c>
      <c r="O100" s="116"/>
      <c r="P100" s="60"/>
      <c r="Q100" s="60"/>
      <c r="R100" s="2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97"/>
      <c r="AD100" s="5"/>
      <c r="AG100" s="5"/>
      <c r="AJ100" s="4"/>
      <c r="AM100" s="4"/>
      <c r="AN100" s="5"/>
      <c r="AP100" s="4"/>
      <c r="AW100" s="4"/>
    </row>
    <row r="101" spans="1:49" x14ac:dyDescent="0.2">
      <c r="A101" s="73">
        <f t="shared" si="7"/>
        <v>-5.4028155732121705E-2</v>
      </c>
      <c r="B101" s="60" t="s">
        <v>11</v>
      </c>
      <c r="C101" s="95" t="s">
        <v>102</v>
      </c>
      <c r="D101" s="95" t="s">
        <v>97</v>
      </c>
      <c r="E101" s="86" t="s">
        <v>20</v>
      </c>
      <c r="F101" s="61">
        <f t="shared" si="6"/>
        <v>-5.1211522020968442E-8</v>
      </c>
      <c r="G101" s="61" t="s">
        <v>66</v>
      </c>
      <c r="H101" s="61" t="s">
        <v>67</v>
      </c>
      <c r="I101" s="61" t="s">
        <v>68</v>
      </c>
      <c r="J101" s="61" t="s">
        <v>61</v>
      </c>
      <c r="K101" s="61"/>
      <c r="L101" s="63" t="s">
        <v>69</v>
      </c>
      <c r="O101" s="116"/>
      <c r="P101" s="60"/>
      <c r="Q101" s="60"/>
      <c r="R101" s="2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97"/>
      <c r="AD101" s="5"/>
      <c r="AG101" s="5"/>
      <c r="AJ101" s="4"/>
      <c r="AM101" s="4"/>
      <c r="AN101" s="5"/>
      <c r="AP101" s="4"/>
      <c r="AW101" s="4"/>
    </row>
    <row r="102" spans="1:49" x14ac:dyDescent="0.2">
      <c r="A102" s="73">
        <f t="shared" si="7"/>
        <v>-3515.775597495538</v>
      </c>
      <c r="B102" s="60" t="s">
        <v>11</v>
      </c>
      <c r="C102" s="95" t="s">
        <v>102</v>
      </c>
      <c r="D102" s="95" t="s">
        <v>97</v>
      </c>
      <c r="E102" s="86" t="s">
        <v>21</v>
      </c>
      <c r="F102" s="61">
        <f t="shared" si="6"/>
        <v>-3.3324887180052496E-3</v>
      </c>
      <c r="G102" s="61" t="s">
        <v>66</v>
      </c>
      <c r="H102" s="61" t="s">
        <v>67</v>
      </c>
      <c r="I102" s="61" t="s">
        <v>68</v>
      </c>
      <c r="J102" s="61" t="s">
        <v>61</v>
      </c>
      <c r="K102" s="61"/>
      <c r="L102" s="63" t="s">
        <v>133</v>
      </c>
      <c r="O102" s="116"/>
      <c r="P102" s="60"/>
      <c r="Q102" s="60"/>
      <c r="R102" s="2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97"/>
      <c r="AD102" s="5"/>
      <c r="AG102" s="5"/>
      <c r="AJ102" s="4"/>
      <c r="AM102" s="4"/>
      <c r="AN102" s="5"/>
      <c r="AP102" s="4"/>
      <c r="AW102" s="4"/>
    </row>
    <row r="103" spans="1:49" x14ac:dyDescent="0.2">
      <c r="A103" s="73">
        <f>(B61-J61)*$K$61</f>
        <v>0.57402832544635962</v>
      </c>
      <c r="B103" s="60" t="s">
        <v>11</v>
      </c>
      <c r="C103" s="95" t="s">
        <v>102</v>
      </c>
      <c r="D103" s="95" t="s">
        <v>90</v>
      </c>
      <c r="E103" s="61" t="s">
        <v>8</v>
      </c>
      <c r="F103" s="61">
        <f t="shared" si="5"/>
        <v>5.441026781482082E-7</v>
      </c>
      <c r="G103" s="61" t="s">
        <v>66</v>
      </c>
      <c r="H103" s="61" t="s">
        <v>67</v>
      </c>
      <c r="I103" s="61" t="s">
        <v>68</v>
      </c>
      <c r="J103" s="61" t="s">
        <v>61</v>
      </c>
      <c r="K103" s="61"/>
      <c r="L103" s="63" t="s">
        <v>70</v>
      </c>
      <c r="O103" s="117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97"/>
      <c r="AD103" s="5"/>
      <c r="AG103" s="5"/>
      <c r="AJ103" s="4"/>
      <c r="AM103" s="4"/>
      <c r="AN103" s="5"/>
      <c r="AP103" s="4"/>
      <c r="AW103" s="4"/>
    </row>
    <row r="104" spans="1:49" x14ac:dyDescent="0.2">
      <c r="A104" s="73">
        <f t="shared" ref="A104:A113" si="8">(B62-J62)*$K$61</f>
        <v>1.8189089086462329</v>
      </c>
      <c r="B104" s="60" t="s">
        <v>11</v>
      </c>
      <c r="C104" s="95" t="s">
        <v>102</v>
      </c>
      <c r="D104" s="61" t="s">
        <v>90</v>
      </c>
      <c r="E104" s="86" t="s">
        <v>12</v>
      </c>
      <c r="F104" s="61">
        <f t="shared" si="5"/>
        <v>1.7240842735983252E-6</v>
      </c>
      <c r="G104" s="61" t="s">
        <v>66</v>
      </c>
      <c r="H104" s="61" t="s">
        <v>67</v>
      </c>
      <c r="I104" s="61" t="s">
        <v>68</v>
      </c>
      <c r="J104" s="61" t="s">
        <v>61</v>
      </c>
      <c r="K104" s="61"/>
      <c r="L104" s="63" t="s">
        <v>70</v>
      </c>
      <c r="O104" s="117"/>
      <c r="P104" s="60"/>
      <c r="Q104" s="60"/>
      <c r="R104" s="2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97"/>
      <c r="AD104" s="5"/>
      <c r="AG104" s="5"/>
      <c r="AJ104" s="4"/>
      <c r="AM104" s="4"/>
      <c r="AN104" s="5"/>
      <c r="AP104" s="4"/>
      <c r="AW104" s="4"/>
    </row>
    <row r="105" spans="1:49" x14ac:dyDescent="0.2">
      <c r="A105" s="73">
        <f t="shared" si="8"/>
        <v>3.5629931635723739</v>
      </c>
      <c r="B105" s="60" t="s">
        <v>11</v>
      </c>
      <c r="C105" s="95" t="s">
        <v>102</v>
      </c>
      <c r="D105" s="61" t="s">
        <v>90</v>
      </c>
      <c r="E105" s="86" t="s">
        <v>13</v>
      </c>
      <c r="F105" s="61">
        <f t="shared" si="5"/>
        <v>3.3772447048079373E-6</v>
      </c>
      <c r="G105" s="61" t="s">
        <v>66</v>
      </c>
      <c r="H105" s="61" t="s">
        <v>67</v>
      </c>
      <c r="I105" s="61" t="s">
        <v>68</v>
      </c>
      <c r="J105" s="61" t="s">
        <v>61</v>
      </c>
      <c r="K105" s="61"/>
      <c r="L105" s="63" t="s">
        <v>70</v>
      </c>
      <c r="O105" s="117"/>
      <c r="P105" s="60"/>
      <c r="Q105" s="60"/>
      <c r="R105" s="2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97"/>
      <c r="AD105" s="5"/>
      <c r="AG105" s="5"/>
      <c r="AJ105" s="4"/>
      <c r="AM105" s="4"/>
      <c r="AN105" s="5"/>
      <c r="AP105" s="4"/>
      <c r="AW105" s="4"/>
    </row>
    <row r="106" spans="1:49" x14ac:dyDescent="0.2">
      <c r="A106" s="73">
        <f t="shared" si="8"/>
        <v>0.63997294922894776</v>
      </c>
      <c r="B106" s="60" t="s">
        <v>11</v>
      </c>
      <c r="C106" s="95" t="s">
        <v>102</v>
      </c>
      <c r="D106" s="61" t="s">
        <v>90</v>
      </c>
      <c r="E106" s="86" t="s">
        <v>14</v>
      </c>
      <c r="F106" s="61">
        <f t="shared" si="5"/>
        <v>6.066094305487657E-7</v>
      </c>
      <c r="G106" s="61" t="s">
        <v>66</v>
      </c>
      <c r="H106" s="61" t="s">
        <v>67</v>
      </c>
      <c r="I106" s="61" t="s">
        <v>68</v>
      </c>
      <c r="J106" s="61" t="s">
        <v>61</v>
      </c>
      <c r="K106" s="61"/>
      <c r="L106" s="63" t="s">
        <v>70</v>
      </c>
      <c r="O106" s="117"/>
      <c r="P106" s="60"/>
      <c r="Q106" s="60"/>
      <c r="R106" s="2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97"/>
      <c r="AD106" s="5"/>
      <c r="AG106" s="5"/>
      <c r="AJ106" s="4"/>
      <c r="AM106" s="4"/>
      <c r="AN106" s="5"/>
      <c r="AP106" s="4"/>
      <c r="AW106" s="4"/>
    </row>
    <row r="107" spans="1:49" x14ac:dyDescent="0.2">
      <c r="A107" s="73">
        <f t="shared" si="8"/>
        <v>0.27728832375587104</v>
      </c>
      <c r="B107" s="60" t="s">
        <v>11</v>
      </c>
      <c r="C107" s="95" t="s">
        <v>102</v>
      </c>
      <c r="D107" s="61" t="s">
        <v>90</v>
      </c>
      <c r="E107" s="86" t="s">
        <v>15</v>
      </c>
      <c r="F107" s="61">
        <f t="shared" si="5"/>
        <v>2.6283253436575456E-7</v>
      </c>
      <c r="G107" s="61" t="s">
        <v>66</v>
      </c>
      <c r="H107" s="61" t="s">
        <v>67</v>
      </c>
      <c r="I107" s="61" t="s">
        <v>68</v>
      </c>
      <c r="J107" s="61" t="s">
        <v>61</v>
      </c>
      <c r="K107" s="61"/>
      <c r="L107" s="63" t="s">
        <v>70</v>
      </c>
      <c r="O107" s="117"/>
      <c r="P107" s="60"/>
      <c r="Q107" s="60"/>
      <c r="R107" s="2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97"/>
      <c r="AD107" s="5"/>
      <c r="AG107" s="5"/>
      <c r="AJ107" s="4"/>
      <c r="AM107" s="4"/>
      <c r="AN107" s="5"/>
      <c r="AP107" s="4"/>
      <c r="AW107" s="4"/>
    </row>
    <row r="108" spans="1:49" x14ac:dyDescent="0.2">
      <c r="A108" s="73">
        <f t="shared" si="8"/>
        <v>8.7629299373229337</v>
      </c>
      <c r="B108" s="60" t="s">
        <v>11</v>
      </c>
      <c r="C108" s="95" t="s">
        <v>102</v>
      </c>
      <c r="D108" s="61" t="s">
        <v>90</v>
      </c>
      <c r="E108" s="86" t="s">
        <v>16</v>
      </c>
      <c r="F108" s="61">
        <f t="shared" si="5"/>
        <v>8.3060947273203157E-6</v>
      </c>
      <c r="G108" s="61" t="s">
        <v>66</v>
      </c>
      <c r="H108" s="61" t="s">
        <v>67</v>
      </c>
      <c r="I108" s="61" t="s">
        <v>68</v>
      </c>
      <c r="J108" s="61" t="s">
        <v>61</v>
      </c>
      <c r="K108" s="61"/>
      <c r="L108" s="63" t="s">
        <v>70</v>
      </c>
      <c r="O108" s="117"/>
      <c r="P108" s="60"/>
      <c r="Q108" s="60"/>
      <c r="R108" s="2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97"/>
      <c r="AD108" s="5"/>
      <c r="AG108" s="5"/>
      <c r="AJ108" s="4"/>
      <c r="AM108" s="4"/>
      <c r="AN108" s="5"/>
      <c r="AP108" s="4"/>
      <c r="AW108" s="4"/>
    </row>
    <row r="109" spans="1:49" x14ac:dyDescent="0.2">
      <c r="A109" s="73">
        <f t="shared" si="8"/>
        <v>2.2773170630117492E-2</v>
      </c>
      <c r="B109" s="60" t="s">
        <v>11</v>
      </c>
      <c r="C109" s="95" t="s">
        <v>102</v>
      </c>
      <c r="D109" s="61" t="s">
        <v>90</v>
      </c>
      <c r="E109" s="86" t="s">
        <v>17</v>
      </c>
      <c r="F109" s="61">
        <f t="shared" si="5"/>
        <v>2.1585943725229852E-8</v>
      </c>
      <c r="G109" s="61" t="s">
        <v>66</v>
      </c>
      <c r="H109" s="61" t="s">
        <v>67</v>
      </c>
      <c r="I109" s="61" t="s">
        <v>68</v>
      </c>
      <c r="J109" s="61" t="s">
        <v>61</v>
      </c>
      <c r="K109" s="61"/>
      <c r="L109" s="63" t="s">
        <v>70</v>
      </c>
      <c r="O109" s="117"/>
      <c r="P109" s="60"/>
      <c r="Q109" s="60"/>
      <c r="R109" s="2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97"/>
      <c r="AD109" s="5"/>
      <c r="AG109" s="5"/>
      <c r="AJ109" s="4"/>
      <c r="AM109" s="4"/>
      <c r="AN109" s="5"/>
      <c r="AP109" s="4"/>
      <c r="AW109" s="4"/>
    </row>
    <row r="110" spans="1:49" x14ac:dyDescent="0.2">
      <c r="A110" s="73">
        <f t="shared" si="8"/>
        <v>5.3756411313820571E-2</v>
      </c>
      <c r="B110" s="60" t="s">
        <v>11</v>
      </c>
      <c r="C110" s="95" t="s">
        <v>102</v>
      </c>
      <c r="D110" s="61" t="s">
        <v>90</v>
      </c>
      <c r="E110" s="86" t="s">
        <v>18</v>
      </c>
      <c r="F110" s="61">
        <f t="shared" si="5"/>
        <v>5.0953944373289646E-8</v>
      </c>
      <c r="G110" s="61" t="s">
        <v>66</v>
      </c>
      <c r="H110" s="61" t="s">
        <v>67</v>
      </c>
      <c r="I110" s="61" t="s">
        <v>68</v>
      </c>
      <c r="J110" s="61" t="s">
        <v>61</v>
      </c>
      <c r="K110" s="61"/>
      <c r="L110" s="63" t="s">
        <v>70</v>
      </c>
      <c r="O110" s="117"/>
      <c r="P110" s="60"/>
      <c r="Q110" s="60"/>
      <c r="R110" s="2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97"/>
      <c r="AD110" s="5"/>
      <c r="AG110" s="5"/>
      <c r="AJ110" s="4"/>
      <c r="AM110" s="4"/>
      <c r="AN110" s="5"/>
      <c r="AP110" s="4"/>
      <c r="AW110" s="4"/>
    </row>
    <row r="111" spans="1:49" x14ac:dyDescent="0.2">
      <c r="A111" s="73">
        <f t="shared" si="8"/>
        <v>10.071551944932992</v>
      </c>
      <c r="B111" s="60" t="s">
        <v>11</v>
      </c>
      <c r="C111" s="95" t="s">
        <v>102</v>
      </c>
      <c r="D111" s="61" t="s">
        <v>90</v>
      </c>
      <c r="E111" s="86" t="s">
        <v>78</v>
      </c>
      <c r="F111" s="61">
        <f t="shared" si="5"/>
        <v>9.5464947345336407E-6</v>
      </c>
      <c r="G111" s="61" t="s">
        <v>66</v>
      </c>
      <c r="H111" s="61" t="s">
        <v>67</v>
      </c>
      <c r="I111" s="61" t="s">
        <v>68</v>
      </c>
      <c r="J111" s="61" t="s">
        <v>61</v>
      </c>
      <c r="K111" s="61"/>
      <c r="L111" s="63" t="s">
        <v>70</v>
      </c>
      <c r="O111" s="117"/>
      <c r="P111" s="60"/>
      <c r="Q111" s="60"/>
      <c r="R111" s="2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97"/>
      <c r="AD111" s="5"/>
      <c r="AG111" s="5"/>
      <c r="AJ111" s="4"/>
      <c r="AM111" s="4"/>
      <c r="AN111" s="5"/>
      <c r="AP111" s="4"/>
      <c r="AW111" s="4"/>
    </row>
    <row r="112" spans="1:49" x14ac:dyDescent="0.2">
      <c r="A112" s="73">
        <f t="shared" si="8"/>
        <v>7.957376963920762E-2</v>
      </c>
      <c r="B112" s="60" t="s">
        <v>11</v>
      </c>
      <c r="C112" s="95" t="s">
        <v>102</v>
      </c>
      <c r="D112" s="61" t="s">
        <v>90</v>
      </c>
      <c r="E112" s="86" t="s">
        <v>20</v>
      </c>
      <c r="F112" s="61">
        <f t="shared" si="5"/>
        <v>7.542537406559964E-8</v>
      </c>
      <c r="G112" s="61" t="s">
        <v>66</v>
      </c>
      <c r="H112" s="61" t="s">
        <v>67</v>
      </c>
      <c r="I112" s="61" t="s">
        <v>68</v>
      </c>
      <c r="J112" s="61" t="s">
        <v>61</v>
      </c>
      <c r="K112" s="61"/>
      <c r="L112" s="63" t="s">
        <v>70</v>
      </c>
      <c r="O112" s="117"/>
      <c r="P112" s="60"/>
      <c r="Q112" s="60"/>
      <c r="R112" s="2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97"/>
      <c r="AD112" s="5"/>
      <c r="AG112" s="5"/>
      <c r="AJ112" s="4"/>
      <c r="AM112" s="4"/>
      <c r="AN112" s="5"/>
      <c r="AP112" s="4"/>
      <c r="AW112" s="4"/>
    </row>
    <row r="113" spans="1:49" x14ac:dyDescent="0.2">
      <c r="A113" s="73">
        <f t="shared" si="8"/>
        <v>5077.8440462891031</v>
      </c>
      <c r="B113" s="60" t="s">
        <v>11</v>
      </c>
      <c r="C113" s="95" t="s">
        <v>102</v>
      </c>
      <c r="D113" s="61" t="s">
        <v>90</v>
      </c>
      <c r="E113" s="86" t="s">
        <v>21</v>
      </c>
      <c r="F113" s="61">
        <f>A113/1000/10^6/0.001055</f>
        <v>4.8131223187574436E-3</v>
      </c>
      <c r="G113" s="61" t="s">
        <v>66</v>
      </c>
      <c r="H113" s="61" t="s">
        <v>67</v>
      </c>
      <c r="I113" s="61" t="s">
        <v>68</v>
      </c>
      <c r="J113" s="61" t="s">
        <v>61</v>
      </c>
      <c r="K113" s="61"/>
      <c r="L113" s="63" t="s">
        <v>126</v>
      </c>
      <c r="O113" s="117"/>
      <c r="P113" s="60"/>
      <c r="Q113" s="60"/>
      <c r="R113" s="2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97"/>
      <c r="AD113" s="5"/>
      <c r="AG113" s="5"/>
      <c r="AJ113" s="4"/>
      <c r="AM113" s="4"/>
      <c r="AN113" s="5"/>
      <c r="AP113" s="4"/>
      <c r="AW113" s="4"/>
    </row>
    <row r="114" spans="1:49" x14ac:dyDescent="0.2">
      <c r="A114" s="59">
        <f>C61*$K$61</f>
        <v>0.53122385167569464</v>
      </c>
      <c r="B114" s="60" t="s">
        <v>11</v>
      </c>
      <c r="C114" s="95" t="s">
        <v>103</v>
      </c>
      <c r="D114" s="61" t="s">
        <v>90</v>
      </c>
      <c r="E114" s="61" t="s">
        <v>8</v>
      </c>
      <c r="F114" s="61">
        <f t="shared" si="5"/>
        <v>5.0352971722814667E-7</v>
      </c>
      <c r="G114" s="61" t="s">
        <v>66</v>
      </c>
      <c r="H114" s="61" t="s">
        <v>67</v>
      </c>
      <c r="I114" s="61" t="s">
        <v>68</v>
      </c>
      <c r="J114" s="61" t="s">
        <v>61</v>
      </c>
      <c r="K114" s="61"/>
      <c r="L114" s="63" t="s">
        <v>70</v>
      </c>
      <c r="O114" s="117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97"/>
    </row>
    <row r="115" spans="1:49" x14ac:dyDescent="0.2">
      <c r="A115" s="59">
        <f t="shared" ref="A115:A124" si="9">C62*$K$61</f>
        <v>0.95234949575020922</v>
      </c>
      <c r="B115" s="60" t="s">
        <v>11</v>
      </c>
      <c r="C115" s="95" t="s">
        <v>103</v>
      </c>
      <c r="D115" s="61" t="s">
        <v>90</v>
      </c>
      <c r="E115" s="61" t="s">
        <v>12</v>
      </c>
      <c r="F115" s="61">
        <f t="shared" si="5"/>
        <v>9.0270094383906097E-7</v>
      </c>
      <c r="G115" s="61" t="s">
        <v>66</v>
      </c>
      <c r="H115" s="61" t="s">
        <v>67</v>
      </c>
      <c r="I115" s="61" t="s">
        <v>68</v>
      </c>
      <c r="J115" s="61" t="s">
        <v>61</v>
      </c>
      <c r="K115" s="61"/>
      <c r="L115" s="63" t="s">
        <v>70</v>
      </c>
      <c r="O115" s="117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97"/>
    </row>
    <row r="116" spans="1:49" x14ac:dyDescent="0.2">
      <c r="A116" s="59">
        <f t="shared" si="9"/>
        <v>0.62572481320004114</v>
      </c>
      <c r="B116" s="60" t="s">
        <v>11</v>
      </c>
      <c r="C116" s="95" t="s">
        <v>103</v>
      </c>
      <c r="D116" s="61" t="s">
        <v>90</v>
      </c>
      <c r="E116" s="61" t="s">
        <v>13</v>
      </c>
      <c r="F116" s="61">
        <f t="shared" si="5"/>
        <v>5.9310408834127126E-7</v>
      </c>
      <c r="G116" s="61" t="s">
        <v>66</v>
      </c>
      <c r="H116" s="61" t="s">
        <v>67</v>
      </c>
      <c r="I116" s="61" t="s">
        <v>68</v>
      </c>
      <c r="J116" s="61" t="s">
        <v>61</v>
      </c>
      <c r="K116" s="61"/>
      <c r="L116" s="63" t="s">
        <v>70</v>
      </c>
      <c r="O116" s="117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97"/>
    </row>
    <row r="117" spans="1:49" x14ac:dyDescent="0.2">
      <c r="A117" s="59">
        <f t="shared" si="9"/>
        <v>0</v>
      </c>
      <c r="B117" s="60" t="s">
        <v>11</v>
      </c>
      <c r="C117" s="95" t="s">
        <v>103</v>
      </c>
      <c r="D117" s="61" t="s">
        <v>90</v>
      </c>
      <c r="E117" s="61" t="s">
        <v>14</v>
      </c>
      <c r="F117" s="61">
        <f t="shared" si="5"/>
        <v>0</v>
      </c>
      <c r="G117" s="61" t="s">
        <v>66</v>
      </c>
      <c r="H117" s="61" t="s">
        <v>67</v>
      </c>
      <c r="I117" s="61" t="s">
        <v>68</v>
      </c>
      <c r="J117" s="61" t="s">
        <v>61</v>
      </c>
      <c r="K117" s="61"/>
      <c r="L117" s="63" t="s">
        <v>70</v>
      </c>
      <c r="O117" s="117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97"/>
    </row>
    <row r="118" spans="1:49" x14ac:dyDescent="0.2">
      <c r="A118" s="59">
        <f t="shared" si="9"/>
        <v>0</v>
      </c>
      <c r="B118" s="60" t="s">
        <v>11</v>
      </c>
      <c r="C118" s="95" t="s">
        <v>103</v>
      </c>
      <c r="D118" s="61" t="s">
        <v>90</v>
      </c>
      <c r="E118" s="61" t="s">
        <v>15</v>
      </c>
      <c r="F118" s="61">
        <f t="shared" si="5"/>
        <v>0</v>
      </c>
      <c r="G118" s="61" t="s">
        <v>66</v>
      </c>
      <c r="H118" s="61" t="s">
        <v>67</v>
      </c>
      <c r="I118" s="61" t="s">
        <v>68</v>
      </c>
      <c r="J118" s="61" t="s">
        <v>61</v>
      </c>
      <c r="K118" s="61"/>
      <c r="L118" s="63" t="s">
        <v>70</v>
      </c>
      <c r="O118" s="117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97"/>
    </row>
    <row r="119" spans="1:49" x14ac:dyDescent="0.2">
      <c r="A119" s="59">
        <f>C66*$K$61</f>
        <v>8.7161081017601033E-2</v>
      </c>
      <c r="B119" s="60" t="s">
        <v>11</v>
      </c>
      <c r="C119" s="95" t="s">
        <v>103</v>
      </c>
      <c r="D119" s="61" t="s">
        <v>90</v>
      </c>
      <c r="E119" s="61" t="s">
        <v>16</v>
      </c>
      <c r="F119" s="61">
        <f t="shared" si="5"/>
        <v>8.2617138405309039E-8</v>
      </c>
      <c r="G119" s="61" t="s">
        <v>66</v>
      </c>
      <c r="H119" s="61" t="s">
        <v>67</v>
      </c>
      <c r="I119" s="61" t="s">
        <v>68</v>
      </c>
      <c r="J119" s="61" t="s">
        <v>61</v>
      </c>
      <c r="K119" s="61"/>
      <c r="L119" s="63" t="s">
        <v>70</v>
      </c>
      <c r="O119" s="117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97"/>
    </row>
    <row r="120" spans="1:49" x14ac:dyDescent="0.2">
      <c r="A120" s="59">
        <f t="shared" si="9"/>
        <v>0</v>
      </c>
      <c r="B120" s="60" t="s">
        <v>11</v>
      </c>
      <c r="C120" s="95" t="s">
        <v>103</v>
      </c>
      <c r="D120" s="61" t="s">
        <v>90</v>
      </c>
      <c r="E120" s="61" t="s">
        <v>17</v>
      </c>
      <c r="F120" s="61">
        <f t="shared" si="5"/>
        <v>0</v>
      </c>
      <c r="G120" s="61" t="s">
        <v>66</v>
      </c>
      <c r="H120" s="61" t="s">
        <v>67</v>
      </c>
      <c r="I120" s="61" t="s">
        <v>68</v>
      </c>
      <c r="J120" s="61" t="s">
        <v>61</v>
      </c>
      <c r="K120" s="61"/>
      <c r="L120" s="63" t="s">
        <v>70</v>
      </c>
      <c r="O120" s="117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97"/>
    </row>
    <row r="121" spans="1:49" x14ac:dyDescent="0.2">
      <c r="A121" s="59">
        <f>C68*$K$61</f>
        <v>0</v>
      </c>
      <c r="B121" s="60" t="s">
        <v>11</v>
      </c>
      <c r="C121" s="95" t="s">
        <v>103</v>
      </c>
      <c r="D121" s="61" t="s">
        <v>90</v>
      </c>
      <c r="E121" s="61" t="s">
        <v>18</v>
      </c>
      <c r="F121" s="61">
        <f t="shared" si="5"/>
        <v>0</v>
      </c>
      <c r="G121" s="61" t="s">
        <v>66</v>
      </c>
      <c r="H121" s="61" t="s">
        <v>67</v>
      </c>
      <c r="I121" s="61" t="s">
        <v>68</v>
      </c>
      <c r="J121" s="61" t="s">
        <v>61</v>
      </c>
      <c r="K121" s="61"/>
      <c r="L121" s="63" t="s">
        <v>70</v>
      </c>
      <c r="O121" s="117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97"/>
    </row>
    <row r="122" spans="1:49" x14ac:dyDescent="0.2">
      <c r="A122" s="59">
        <f t="shared" si="9"/>
        <v>0</v>
      </c>
      <c r="B122" s="60" t="s">
        <v>11</v>
      </c>
      <c r="C122" s="95" t="s">
        <v>103</v>
      </c>
      <c r="D122" s="61" t="s">
        <v>90</v>
      </c>
      <c r="E122" s="61" t="s">
        <v>78</v>
      </c>
      <c r="F122" s="61">
        <f t="shared" si="5"/>
        <v>0</v>
      </c>
      <c r="G122" s="61" t="s">
        <v>66</v>
      </c>
      <c r="H122" s="61" t="s">
        <v>67</v>
      </c>
      <c r="I122" s="61" t="s">
        <v>68</v>
      </c>
      <c r="J122" s="61" t="s">
        <v>61</v>
      </c>
      <c r="K122" s="61"/>
      <c r="L122" s="63" t="s">
        <v>70</v>
      </c>
      <c r="O122" s="117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97"/>
    </row>
    <row r="123" spans="1:49" x14ac:dyDescent="0.2">
      <c r="A123" s="59">
        <f t="shared" si="9"/>
        <v>0</v>
      </c>
      <c r="B123" s="60" t="s">
        <v>11</v>
      </c>
      <c r="C123" s="95" t="s">
        <v>103</v>
      </c>
      <c r="D123" s="61" t="s">
        <v>90</v>
      </c>
      <c r="E123" s="61" t="s">
        <v>20</v>
      </c>
      <c r="F123" s="61">
        <f t="shared" si="5"/>
        <v>0</v>
      </c>
      <c r="G123" s="61" t="s">
        <v>66</v>
      </c>
      <c r="H123" s="61" t="s">
        <v>67</v>
      </c>
      <c r="I123" s="61" t="s">
        <v>68</v>
      </c>
      <c r="J123" s="61" t="s">
        <v>61</v>
      </c>
      <c r="K123" s="61"/>
      <c r="L123" s="63" t="s">
        <v>70</v>
      </c>
      <c r="O123" s="117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97"/>
    </row>
    <row r="124" spans="1:49" x14ac:dyDescent="0.2">
      <c r="A124" s="59">
        <f>C71*$K$61</f>
        <v>13836.950835088337</v>
      </c>
      <c r="B124" s="60" t="s">
        <v>11</v>
      </c>
      <c r="C124" s="95" t="s">
        <v>103</v>
      </c>
      <c r="D124" s="61" t="s">
        <v>90</v>
      </c>
      <c r="E124" s="61" t="s">
        <v>21</v>
      </c>
      <c r="F124" s="61">
        <f t="shared" si="5"/>
        <v>1.3115593208614539E-2</v>
      </c>
      <c r="G124" s="61" t="s">
        <v>66</v>
      </c>
      <c r="H124" s="61" t="s">
        <v>67</v>
      </c>
      <c r="I124" s="61" t="s">
        <v>68</v>
      </c>
      <c r="J124" s="61" t="s">
        <v>61</v>
      </c>
      <c r="K124" s="61"/>
      <c r="L124" s="63" t="s">
        <v>126</v>
      </c>
      <c r="O124" s="117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97"/>
    </row>
  </sheetData>
  <mergeCells count="3">
    <mergeCell ref="A76:L76"/>
    <mergeCell ref="O76:Y76"/>
    <mergeCell ref="B41:H4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7E010-465A-D24F-9E60-58A4470E9BD6}">
  <dimension ref="A1:AW112"/>
  <sheetViews>
    <sheetView topLeftCell="A77" zoomScaleNormal="100" workbookViewId="0">
      <selection activeCell="L101" sqref="L101"/>
    </sheetView>
  </sheetViews>
  <sheetFormatPr baseColWidth="10" defaultColWidth="8.6640625" defaultRowHeight="15" x14ac:dyDescent="0.2"/>
  <cols>
    <col min="1" max="1" width="21.6640625" style="4" customWidth="1"/>
    <col min="2" max="8" width="9.6640625" style="4" customWidth="1"/>
    <col min="9" max="9" width="11.83203125" style="4" bestFit="1" customWidth="1"/>
    <col min="10" max="10" width="15.6640625" style="4" customWidth="1"/>
    <col min="11" max="11" width="18.33203125" style="14" customWidth="1"/>
    <col min="12" max="12" width="44.16406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18.33203125" style="4" bestFit="1" customWidth="1"/>
    <col min="25" max="25" width="11.83203125" style="4" bestFit="1" customWidth="1"/>
    <col min="26" max="27" width="8.6640625" style="4"/>
    <col min="28" max="28" width="8.6640625" style="4" customWidth="1"/>
    <col min="29" max="29" width="72.83203125" style="5" bestFit="1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49" ht="2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49" ht="16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O2" s="6" t="s">
        <v>121</v>
      </c>
      <c r="P2" s="7"/>
      <c r="Q2" s="7"/>
      <c r="R2" s="7"/>
      <c r="S2" s="7"/>
      <c r="T2" s="9"/>
      <c r="U2" s="7"/>
      <c r="V2" s="7"/>
    </row>
    <row r="3" spans="1:49" s="10" customForma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O3" s="12" t="s">
        <v>3</v>
      </c>
      <c r="P3" s="12" t="s">
        <v>5</v>
      </c>
      <c r="Q3" s="12" t="s">
        <v>120</v>
      </c>
      <c r="R3" s="11"/>
      <c r="AC3" s="13"/>
      <c r="AJ3" s="13"/>
      <c r="AM3" s="13"/>
      <c r="AP3" s="13"/>
      <c r="AW3" s="13"/>
    </row>
    <row r="4" spans="1:49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4" t="s">
        <v>10</v>
      </c>
      <c r="L4" s="14"/>
      <c r="N4" s="4" t="s">
        <v>82</v>
      </c>
      <c r="O4" s="4" t="str">
        <f t="shared" ref="O4:O14" si="0">CONCATENATE(B4," from", " ", A4)</f>
        <v>voc from electricity</v>
      </c>
      <c r="P4" s="4" t="s">
        <v>11</v>
      </c>
      <c r="R4" s="14"/>
    </row>
    <row r="5" spans="1:49" x14ac:dyDescent="0.2">
      <c r="A5" s="4" t="s">
        <v>7</v>
      </c>
      <c r="B5" s="17" t="s">
        <v>12</v>
      </c>
      <c r="C5" s="4">
        <v>4.7669977480988689E-5</v>
      </c>
      <c r="D5" s="4" t="s">
        <v>9</v>
      </c>
      <c r="E5" s="14" t="s">
        <v>10</v>
      </c>
      <c r="F5" s="20"/>
      <c r="G5" s="20"/>
      <c r="H5" s="20"/>
      <c r="N5" s="4" t="s">
        <v>82</v>
      </c>
      <c r="O5" s="4" t="str">
        <f t="shared" si="0"/>
        <v>co from electricity</v>
      </c>
      <c r="P5" s="4" t="s">
        <v>11</v>
      </c>
      <c r="R5" s="14"/>
      <c r="AB5" s="5"/>
      <c r="AC5" s="4"/>
      <c r="AI5" s="5"/>
      <c r="AJ5" s="4"/>
      <c r="AL5" s="5"/>
      <c r="AM5" s="4"/>
      <c r="AO5" s="5"/>
      <c r="AP5" s="4"/>
      <c r="AV5" s="5"/>
      <c r="AW5" s="4"/>
    </row>
    <row r="6" spans="1:49" x14ac:dyDescent="0.2">
      <c r="A6" s="4" t="s">
        <v>7</v>
      </c>
      <c r="B6" s="17" t="s">
        <v>13</v>
      </c>
      <c r="C6" s="4">
        <v>9.3378949910595115E-5</v>
      </c>
      <c r="D6" s="4" t="s">
        <v>9</v>
      </c>
      <c r="E6" s="14" t="s">
        <v>10</v>
      </c>
      <c r="F6" s="20"/>
      <c r="G6" s="20"/>
      <c r="H6" s="20"/>
      <c r="N6" s="4" t="s">
        <v>82</v>
      </c>
      <c r="O6" s="4" t="str">
        <f t="shared" si="0"/>
        <v>nox from electricity</v>
      </c>
      <c r="P6" s="4" t="s">
        <v>11</v>
      </c>
      <c r="R6" s="14"/>
      <c r="AB6" s="5"/>
      <c r="AC6" s="4"/>
      <c r="AI6" s="5"/>
      <c r="AJ6" s="4"/>
      <c r="AL6" s="5"/>
      <c r="AM6" s="4"/>
      <c r="AO6" s="5"/>
      <c r="AP6" s="4"/>
      <c r="AV6" s="5"/>
      <c r="AW6" s="4"/>
    </row>
    <row r="7" spans="1:49" x14ac:dyDescent="0.2">
      <c r="A7" s="4" t="s">
        <v>7</v>
      </c>
      <c r="B7" s="17" t="s">
        <v>14</v>
      </c>
      <c r="C7" s="4">
        <v>1.6772415558122596E-5</v>
      </c>
      <c r="D7" s="4" t="s">
        <v>9</v>
      </c>
      <c r="E7" s="14" t="s">
        <v>10</v>
      </c>
      <c r="F7" s="20"/>
      <c r="G7" s="20"/>
      <c r="H7" s="20"/>
      <c r="N7" s="4" t="s">
        <v>82</v>
      </c>
      <c r="O7" s="4" t="str">
        <f t="shared" si="0"/>
        <v>pm10 from electricity</v>
      </c>
      <c r="P7" s="4" t="s">
        <v>11</v>
      </c>
      <c r="R7" s="14"/>
      <c r="AB7" s="5"/>
      <c r="AC7" s="4"/>
      <c r="AI7" s="5"/>
      <c r="AJ7" s="4"/>
      <c r="AL7" s="5"/>
      <c r="AM7" s="4"/>
      <c r="AO7" s="5"/>
      <c r="AP7" s="4"/>
      <c r="AV7" s="5"/>
      <c r="AW7" s="4"/>
    </row>
    <row r="8" spans="1:49" x14ac:dyDescent="0.2">
      <c r="A8" s="4" t="s">
        <v>7</v>
      </c>
      <c r="B8" s="17" t="s">
        <v>15</v>
      </c>
      <c r="C8" s="4">
        <v>7.2671743408093681E-6</v>
      </c>
      <c r="D8" s="4" t="s">
        <v>9</v>
      </c>
      <c r="E8" s="14" t="s">
        <v>10</v>
      </c>
      <c r="F8" s="20"/>
      <c r="G8" s="20"/>
      <c r="H8" s="20"/>
      <c r="N8" s="4" t="s">
        <v>82</v>
      </c>
      <c r="O8" s="4" t="str">
        <f t="shared" si="0"/>
        <v>pm2.5 from electricity</v>
      </c>
      <c r="P8" s="4" t="s">
        <v>11</v>
      </c>
      <c r="R8" s="14"/>
      <c r="AB8" s="5"/>
      <c r="AC8" s="4"/>
      <c r="AI8" s="5"/>
      <c r="AJ8" s="4"/>
      <c r="AL8" s="5"/>
      <c r="AM8" s="4"/>
      <c r="AO8" s="5"/>
      <c r="AP8" s="4"/>
      <c r="AV8" s="5"/>
      <c r="AW8" s="4"/>
    </row>
    <row r="9" spans="1:49" x14ac:dyDescent="0.2">
      <c r="A9" s="4" t="s">
        <v>7</v>
      </c>
      <c r="B9" s="17" t="s">
        <v>16</v>
      </c>
      <c r="C9" s="4">
        <v>2.2965892947908565E-4</v>
      </c>
      <c r="D9" s="4" t="s">
        <v>9</v>
      </c>
      <c r="E9" s="14" t="s">
        <v>10</v>
      </c>
      <c r="F9" s="20"/>
      <c r="G9" s="20"/>
      <c r="H9" s="20"/>
      <c r="N9" s="4" t="s">
        <v>82</v>
      </c>
      <c r="O9" s="4" t="str">
        <f t="shared" si="0"/>
        <v>sox from electricity</v>
      </c>
      <c r="P9" s="4" t="s">
        <v>11</v>
      </c>
      <c r="R9" s="14"/>
      <c r="AB9" s="5"/>
      <c r="AC9" s="4"/>
      <c r="AI9" s="5"/>
      <c r="AJ9" s="4"/>
      <c r="AL9" s="5"/>
      <c r="AM9" s="4"/>
      <c r="AO9" s="5"/>
      <c r="AP9" s="4"/>
      <c r="AV9" s="5"/>
      <c r="AW9" s="4"/>
    </row>
    <row r="10" spans="1:49" x14ac:dyDescent="0.2">
      <c r="A10" s="4" t="s">
        <v>7</v>
      </c>
      <c r="B10" s="17" t="s">
        <v>17</v>
      </c>
      <c r="C10" s="4">
        <v>5.968394161730701E-7</v>
      </c>
      <c r="D10" s="4" t="s">
        <v>9</v>
      </c>
      <c r="E10" s="14" t="s">
        <v>10</v>
      </c>
      <c r="F10" s="20"/>
      <c r="G10" s="20"/>
      <c r="H10" s="20"/>
      <c r="N10" s="4" t="s">
        <v>82</v>
      </c>
      <c r="O10" s="4" t="str">
        <f t="shared" si="0"/>
        <v>bc from electricity</v>
      </c>
      <c r="P10" s="4" t="s">
        <v>11</v>
      </c>
      <c r="R10" s="14"/>
      <c r="AB10" s="5"/>
      <c r="AC10" s="4"/>
      <c r="AI10" s="5"/>
      <c r="AJ10" s="4"/>
      <c r="AL10" s="5"/>
      <c r="AM10" s="4"/>
      <c r="AO10" s="5"/>
      <c r="AP10" s="4"/>
      <c r="AV10" s="5"/>
      <c r="AW10" s="4"/>
    </row>
    <row r="11" spans="1:49" x14ac:dyDescent="0.2">
      <c r="A11" s="4" t="s">
        <v>7</v>
      </c>
      <c r="B11" s="17" t="s">
        <v>18</v>
      </c>
      <c r="C11" s="4">
        <v>1.4088484061006906E-6</v>
      </c>
      <c r="D11" s="4" t="s">
        <v>9</v>
      </c>
      <c r="E11" s="14" t="s">
        <v>10</v>
      </c>
      <c r="F11" s="20"/>
      <c r="G11" s="20"/>
      <c r="H11" s="20"/>
      <c r="N11" s="4" t="s">
        <v>82</v>
      </c>
      <c r="O11" s="4" t="str">
        <f t="shared" si="0"/>
        <v>oc from electricity</v>
      </c>
      <c r="P11" s="4" t="s">
        <v>11</v>
      </c>
      <c r="R11" s="14"/>
      <c r="AB11" s="5"/>
      <c r="AC11" s="4"/>
      <c r="AI11" s="5"/>
      <c r="AJ11" s="4"/>
      <c r="AL11" s="5"/>
      <c r="AM11" s="4"/>
      <c r="AO11" s="5"/>
      <c r="AP11" s="4"/>
      <c r="AV11" s="5"/>
      <c r="AW11" s="4"/>
    </row>
    <row r="12" spans="1:49" x14ac:dyDescent="0.2">
      <c r="A12" s="4" t="s">
        <v>7</v>
      </c>
      <c r="B12" s="17" t="s">
        <v>19</v>
      </c>
      <c r="C12" s="4">
        <v>2.6395530426583986E-4</v>
      </c>
      <c r="D12" s="4" t="s">
        <v>9</v>
      </c>
      <c r="E12" s="14" t="s">
        <v>10</v>
      </c>
      <c r="F12" s="20"/>
      <c r="G12" s="20"/>
      <c r="H12" s="20"/>
      <c r="N12" s="4" t="s">
        <v>82</v>
      </c>
      <c r="O12" s="4" t="str">
        <f t="shared" si="0"/>
        <v>ch4 from electricity</v>
      </c>
      <c r="P12" s="4" t="s">
        <v>11</v>
      </c>
      <c r="R12" s="14"/>
      <c r="AB12" s="5"/>
      <c r="AC12" s="4"/>
      <c r="AI12" s="5"/>
      <c r="AJ12" s="4"/>
      <c r="AL12" s="5"/>
      <c r="AM12" s="4"/>
      <c r="AO12" s="5"/>
      <c r="AP12" s="4"/>
      <c r="AV12" s="5"/>
      <c r="AW12" s="4"/>
    </row>
    <row r="13" spans="1:49" x14ac:dyDescent="0.2">
      <c r="A13" s="4" t="s">
        <v>7</v>
      </c>
      <c r="B13" s="17" t="s">
        <v>20</v>
      </c>
      <c r="C13" s="4">
        <v>2.085469914819236E-6</v>
      </c>
      <c r="D13" s="4" t="s">
        <v>9</v>
      </c>
      <c r="E13" s="14" t="s">
        <v>10</v>
      </c>
      <c r="F13" s="20"/>
      <c r="G13" s="20"/>
      <c r="H13" s="20"/>
      <c r="N13" s="4" t="s">
        <v>82</v>
      </c>
      <c r="O13" s="4" t="str">
        <f t="shared" si="0"/>
        <v>n2o from electricity</v>
      </c>
      <c r="P13" s="4" t="s">
        <v>11</v>
      </c>
      <c r="R13" s="14"/>
      <c r="AB13" s="5"/>
      <c r="AC13" s="4"/>
      <c r="AI13" s="5"/>
      <c r="AJ13" s="4"/>
      <c r="AL13" s="5"/>
      <c r="AM13" s="4"/>
      <c r="AO13" s="5"/>
      <c r="AP13" s="4"/>
      <c r="AV13" s="5"/>
      <c r="AW13" s="4"/>
    </row>
    <row r="14" spans="1:49" x14ac:dyDescent="0.2">
      <c r="A14" s="4" t="s">
        <v>7</v>
      </c>
      <c r="B14" s="17" t="s">
        <v>21</v>
      </c>
      <c r="C14" s="4">
        <v>0.13308017250777757</v>
      </c>
      <c r="D14" s="4" t="s">
        <v>9</v>
      </c>
      <c r="E14" s="4" t="s">
        <v>22</v>
      </c>
      <c r="F14" s="20"/>
      <c r="G14" s="20"/>
      <c r="H14" s="20"/>
      <c r="N14" s="4" t="s">
        <v>82</v>
      </c>
      <c r="O14" s="4" t="str">
        <f t="shared" si="0"/>
        <v>co2 from electricity</v>
      </c>
      <c r="P14" s="4" t="s">
        <v>11</v>
      </c>
      <c r="R14" s="14"/>
      <c r="AB14" s="5"/>
      <c r="AC14" s="4"/>
      <c r="AI14" s="5"/>
      <c r="AJ14" s="4"/>
      <c r="AL14" s="5"/>
      <c r="AM14" s="4"/>
      <c r="AO14" s="5"/>
      <c r="AP14" s="4"/>
      <c r="AV14" s="5"/>
      <c r="AW14" s="4"/>
    </row>
    <row r="15" spans="1:49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4" t="s">
        <v>10</v>
      </c>
      <c r="R15" s="14"/>
      <c r="AB15" s="5"/>
      <c r="AC15" s="4"/>
      <c r="AI15" s="5"/>
      <c r="AJ15" s="4"/>
      <c r="AL15" s="5"/>
      <c r="AM15" s="4"/>
      <c r="AO15" s="5"/>
      <c r="AP15" s="4"/>
      <c r="AV15" s="5"/>
      <c r="AW15" s="4"/>
    </row>
    <row r="16" spans="1:49" x14ac:dyDescent="0.2">
      <c r="A16" s="4" t="s">
        <v>23</v>
      </c>
      <c r="B16" s="17" t="s">
        <v>12</v>
      </c>
      <c r="C16" s="4">
        <v>1.6946156527293992E-5</v>
      </c>
      <c r="D16" s="4" t="s">
        <v>24</v>
      </c>
      <c r="E16" s="14" t="s">
        <v>10</v>
      </c>
      <c r="F16" s="20"/>
      <c r="G16" s="20"/>
      <c r="H16" s="20"/>
      <c r="R16" s="14"/>
      <c r="AB16" s="5"/>
      <c r="AC16" s="4"/>
      <c r="AI16" s="5"/>
      <c r="AJ16" s="4"/>
      <c r="AL16" s="5"/>
      <c r="AM16" s="4"/>
      <c r="AO16" s="5"/>
      <c r="AP16" s="4"/>
      <c r="AV16" s="5"/>
      <c r="AW16" s="4"/>
    </row>
    <row r="17" spans="1:49" x14ac:dyDescent="0.2">
      <c r="A17" s="4" t="s">
        <v>23</v>
      </c>
      <c r="B17" s="17" t="s">
        <v>13</v>
      </c>
      <c r="C17" s="4">
        <v>2.5486303833811076E-5</v>
      </c>
      <c r="D17" s="4" t="s">
        <v>24</v>
      </c>
      <c r="E17" s="14" t="s">
        <v>10</v>
      </c>
      <c r="F17" s="20"/>
      <c r="G17" s="20"/>
      <c r="H17" s="20"/>
      <c r="R17" s="14"/>
      <c r="AB17" s="5"/>
      <c r="AC17" s="4"/>
      <c r="AI17" s="5"/>
      <c r="AJ17" s="4"/>
      <c r="AL17" s="5"/>
      <c r="AM17" s="4"/>
      <c r="AO17" s="5"/>
      <c r="AP17" s="4"/>
      <c r="AV17" s="5"/>
      <c r="AW17" s="4"/>
    </row>
    <row r="18" spans="1:49" x14ac:dyDescent="0.2">
      <c r="A18" s="4" t="s">
        <v>23</v>
      </c>
      <c r="B18" s="17" t="s">
        <v>14</v>
      </c>
      <c r="C18" s="4">
        <v>2.93416485124248E-6</v>
      </c>
      <c r="D18" s="4" t="s">
        <v>24</v>
      </c>
      <c r="E18" s="14" t="s">
        <v>10</v>
      </c>
      <c r="F18" s="20"/>
      <c r="G18" s="20"/>
      <c r="H18" s="20"/>
      <c r="R18" s="14"/>
      <c r="AB18" s="5"/>
      <c r="AC18" s="4"/>
      <c r="AI18" s="5"/>
      <c r="AJ18" s="4"/>
      <c r="AL18" s="5"/>
      <c r="AM18" s="4"/>
      <c r="AO18" s="5"/>
      <c r="AP18" s="4"/>
      <c r="AV18" s="5"/>
      <c r="AW18" s="4"/>
    </row>
    <row r="19" spans="1:49" x14ac:dyDescent="0.2">
      <c r="A19" s="4" t="s">
        <v>23</v>
      </c>
      <c r="B19" s="17" t="s">
        <v>15</v>
      </c>
      <c r="C19" s="4">
        <v>2.7648616863662144E-6</v>
      </c>
      <c r="D19" s="4" t="s">
        <v>24</v>
      </c>
      <c r="E19" s="14" t="s">
        <v>10</v>
      </c>
      <c r="F19" s="20"/>
      <c r="G19" s="20"/>
      <c r="H19" s="20"/>
      <c r="R19" s="14"/>
      <c r="AB19" s="5"/>
      <c r="AC19" s="4"/>
      <c r="AI19" s="5"/>
      <c r="AJ19" s="4"/>
      <c r="AL19" s="5"/>
      <c r="AM19" s="4"/>
      <c r="AO19" s="5"/>
      <c r="AP19" s="4"/>
      <c r="AV19" s="5"/>
      <c r="AW19" s="4"/>
    </row>
    <row r="20" spans="1:49" x14ac:dyDescent="0.2">
      <c r="A20" s="4" t="s">
        <v>23</v>
      </c>
      <c r="B20" s="17" t="s">
        <v>16</v>
      </c>
      <c r="C20" s="4">
        <v>1.5224234585689231E-5</v>
      </c>
      <c r="D20" s="4" t="s">
        <v>24</v>
      </c>
      <c r="E20" s="14" t="s">
        <v>10</v>
      </c>
      <c r="F20" s="20"/>
      <c r="G20" s="20"/>
      <c r="H20" s="20"/>
      <c r="R20" s="14"/>
      <c r="AB20" s="5"/>
      <c r="AC20" s="4"/>
      <c r="AI20" s="5"/>
      <c r="AJ20" s="4"/>
      <c r="AL20" s="5"/>
      <c r="AM20" s="4"/>
      <c r="AO20" s="5"/>
      <c r="AP20" s="4"/>
      <c r="AV20" s="5"/>
      <c r="AW20" s="4"/>
    </row>
    <row r="21" spans="1:49" x14ac:dyDescent="0.2">
      <c r="A21" s="4" t="s">
        <v>23</v>
      </c>
      <c r="B21" s="17" t="s">
        <v>17</v>
      </c>
      <c r="C21" s="4">
        <v>3.7494638348416479E-7</v>
      </c>
      <c r="D21" s="4" t="s">
        <v>24</v>
      </c>
      <c r="E21" s="14" t="s">
        <v>10</v>
      </c>
      <c r="F21" s="20"/>
      <c r="G21" s="20"/>
      <c r="H21" s="20"/>
      <c r="R21" s="14"/>
      <c r="AB21" s="5"/>
      <c r="AC21" s="4"/>
      <c r="AI21" s="5"/>
      <c r="AJ21" s="4"/>
      <c r="AL21" s="5"/>
      <c r="AM21" s="4"/>
      <c r="AO21" s="5"/>
      <c r="AP21" s="4"/>
      <c r="AV21" s="5"/>
      <c r="AW21" s="4"/>
    </row>
    <row r="22" spans="1:49" x14ac:dyDescent="0.2">
      <c r="A22" s="4" t="s">
        <v>23</v>
      </c>
      <c r="B22" s="17" t="s">
        <v>18</v>
      </c>
      <c r="C22" s="4">
        <v>7.497579556321201E-7</v>
      </c>
      <c r="D22" s="4" t="s">
        <v>24</v>
      </c>
      <c r="E22" s="14" t="s">
        <v>10</v>
      </c>
      <c r="F22" s="20"/>
      <c r="G22" s="20"/>
      <c r="H22" s="20"/>
      <c r="R22" s="14"/>
      <c r="AB22" s="5"/>
      <c r="AC22" s="4"/>
      <c r="AI22" s="5"/>
      <c r="AJ22" s="4"/>
      <c r="AL22" s="5"/>
      <c r="AM22" s="4"/>
      <c r="AO22" s="5"/>
      <c r="AP22" s="4"/>
      <c r="AV22" s="5"/>
      <c r="AW22" s="4"/>
    </row>
    <row r="23" spans="1:49" x14ac:dyDescent="0.2">
      <c r="A23" s="4" t="s">
        <v>23</v>
      </c>
      <c r="B23" s="17" t="s">
        <v>19</v>
      </c>
      <c r="C23" s="4">
        <v>2.0355243007445781E-4</v>
      </c>
      <c r="D23" s="4" t="s">
        <v>24</v>
      </c>
      <c r="E23" s="14" t="s">
        <v>10</v>
      </c>
      <c r="F23" s="20"/>
      <c r="G23" s="20"/>
      <c r="H23" s="20"/>
      <c r="R23" s="14"/>
      <c r="AB23" s="5"/>
      <c r="AC23" s="4"/>
      <c r="AI23" s="5"/>
      <c r="AJ23" s="4"/>
      <c r="AL23" s="5"/>
      <c r="AM23" s="4"/>
      <c r="AO23" s="5"/>
      <c r="AP23" s="4"/>
      <c r="AV23" s="5"/>
      <c r="AW23" s="4"/>
    </row>
    <row r="24" spans="1:49" x14ac:dyDescent="0.2">
      <c r="A24" s="4" t="s">
        <v>23</v>
      </c>
      <c r="B24" s="17" t="s">
        <v>20</v>
      </c>
      <c r="C24" s="4">
        <v>5.8436914656886474E-7</v>
      </c>
      <c r="D24" s="4" t="s">
        <v>24</v>
      </c>
      <c r="E24" s="14" t="s">
        <v>10</v>
      </c>
      <c r="F24" s="20"/>
      <c r="G24" s="20"/>
      <c r="H24" s="20"/>
      <c r="R24" s="14"/>
      <c r="AB24" s="5"/>
      <c r="AC24" s="4"/>
      <c r="AI24" s="5"/>
      <c r="AJ24" s="4"/>
      <c r="AL24" s="5"/>
      <c r="AM24" s="4"/>
      <c r="AO24" s="5"/>
      <c r="AP24" s="4"/>
      <c r="AV24" s="5"/>
      <c r="AW24" s="4"/>
    </row>
    <row r="25" spans="1:49" x14ac:dyDescent="0.2">
      <c r="A25" s="4" t="s">
        <v>23</v>
      </c>
      <c r="B25" s="17" t="s">
        <v>21</v>
      </c>
      <c r="C25" s="4">
        <v>7.8399733293996687E-2</v>
      </c>
      <c r="D25" s="4" t="s">
        <v>24</v>
      </c>
      <c r="E25" s="14" t="s">
        <v>25</v>
      </c>
      <c r="F25" s="20"/>
      <c r="G25" s="20"/>
      <c r="H25" s="20"/>
      <c r="R25" s="14"/>
      <c r="AB25" s="5"/>
      <c r="AC25" s="4"/>
      <c r="AI25" s="5"/>
      <c r="AJ25" s="4"/>
      <c r="AL25" s="5"/>
      <c r="AM25" s="4"/>
      <c r="AO25" s="5"/>
      <c r="AP25" s="4"/>
      <c r="AV25" s="5"/>
      <c r="AW25" s="4"/>
    </row>
    <row r="26" spans="1:49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4" t="s">
        <v>10</v>
      </c>
      <c r="M26" s="18"/>
      <c r="S26" s="19"/>
      <c r="T26" s="4"/>
      <c r="U26" s="5"/>
    </row>
    <row r="27" spans="1:49" x14ac:dyDescent="0.2">
      <c r="A27" s="4" t="s">
        <v>26</v>
      </c>
      <c r="B27" s="17" t="s">
        <v>12</v>
      </c>
      <c r="C27" s="4">
        <v>4.6476039810074237E-5</v>
      </c>
      <c r="D27" s="4" t="s">
        <v>27</v>
      </c>
      <c r="E27" s="14" t="s">
        <v>10</v>
      </c>
      <c r="F27" s="20"/>
      <c r="G27" s="20"/>
      <c r="H27" s="20"/>
      <c r="S27" s="19"/>
      <c r="T27" s="4"/>
      <c r="U27" s="5"/>
    </row>
    <row r="28" spans="1:49" x14ac:dyDescent="0.2">
      <c r="A28" s="4" t="s">
        <v>26</v>
      </c>
      <c r="B28" s="17" t="s">
        <v>13</v>
      </c>
      <c r="C28" s="4">
        <v>7.0306145163397999E-5</v>
      </c>
      <c r="D28" s="4" t="s">
        <v>27</v>
      </c>
      <c r="E28" s="14" t="s">
        <v>10</v>
      </c>
      <c r="F28" s="20"/>
      <c r="G28" s="20"/>
      <c r="H28" s="20"/>
      <c r="S28" s="19"/>
      <c r="T28" s="4"/>
      <c r="U28" s="5"/>
    </row>
    <row r="29" spans="1:49" x14ac:dyDescent="0.2">
      <c r="A29" s="4" t="s">
        <v>26</v>
      </c>
      <c r="B29" s="17" t="s">
        <v>14</v>
      </c>
      <c r="C29" s="4">
        <v>4.9155539731015921E-6</v>
      </c>
      <c r="D29" s="4" t="s">
        <v>27</v>
      </c>
      <c r="E29" s="14" t="s">
        <v>10</v>
      </c>
      <c r="F29" s="20"/>
      <c r="G29" s="20"/>
      <c r="H29" s="20"/>
      <c r="S29" s="19"/>
      <c r="T29" s="4"/>
      <c r="U29" s="5"/>
    </row>
    <row r="30" spans="1:49" x14ac:dyDescent="0.2">
      <c r="A30" s="4" t="s">
        <v>26</v>
      </c>
      <c r="B30" s="17" t="s">
        <v>15</v>
      </c>
      <c r="C30" s="4">
        <v>4.8584823588904043E-6</v>
      </c>
      <c r="D30" s="4" t="s">
        <v>27</v>
      </c>
      <c r="E30" s="14" t="s">
        <v>10</v>
      </c>
      <c r="F30" s="20"/>
      <c r="G30" s="20"/>
      <c r="H30" s="20"/>
      <c r="S30" s="19"/>
      <c r="T30" s="4"/>
      <c r="U30" s="5"/>
    </row>
    <row r="31" spans="1:49" x14ac:dyDescent="0.2">
      <c r="A31" s="4" t="s">
        <v>26</v>
      </c>
      <c r="B31" s="17" t="s">
        <v>16</v>
      </c>
      <c r="C31" s="4">
        <v>1.4276061357245116E-5</v>
      </c>
      <c r="D31" s="4" t="s">
        <v>27</v>
      </c>
      <c r="E31" s="14" t="s">
        <v>10</v>
      </c>
      <c r="F31" s="20"/>
      <c r="G31" s="20"/>
      <c r="H31" s="20"/>
      <c r="S31" s="19"/>
      <c r="T31" s="4"/>
      <c r="U31" s="5"/>
    </row>
    <row r="32" spans="1:49" x14ac:dyDescent="0.2">
      <c r="A32" s="4" t="s">
        <v>26</v>
      </c>
      <c r="B32" s="17" t="s">
        <v>17</v>
      </c>
      <c r="C32" s="4">
        <v>8.76689003693608E-7</v>
      </c>
      <c r="D32" s="4" t="s">
        <v>27</v>
      </c>
      <c r="E32" s="14" t="s">
        <v>10</v>
      </c>
      <c r="F32" s="20"/>
      <c r="G32" s="20"/>
      <c r="H32" s="20"/>
      <c r="S32" s="19"/>
      <c r="T32" s="4"/>
      <c r="U32" s="5"/>
    </row>
    <row r="33" spans="1:49" x14ac:dyDescent="0.2">
      <c r="A33" s="4" t="s">
        <v>26</v>
      </c>
      <c r="B33" s="17" t="s">
        <v>18</v>
      </c>
      <c r="C33" s="4">
        <v>2.0450016369521954E-6</v>
      </c>
      <c r="D33" s="4" t="s">
        <v>27</v>
      </c>
      <c r="E33" s="14" t="s">
        <v>10</v>
      </c>
      <c r="F33" s="20"/>
      <c r="G33" s="20"/>
      <c r="H33" s="20"/>
      <c r="S33" s="19"/>
      <c r="T33" s="4"/>
      <c r="U33" s="5"/>
    </row>
    <row r="34" spans="1:49" x14ac:dyDescent="0.2">
      <c r="A34" s="4" t="s">
        <v>26</v>
      </c>
      <c r="B34" s="17" t="s">
        <v>19</v>
      </c>
      <c r="C34" s="4">
        <v>2.0912163724249474E-4</v>
      </c>
      <c r="D34" s="4" t="s">
        <v>27</v>
      </c>
      <c r="E34" s="14" t="s">
        <v>10</v>
      </c>
      <c r="F34" s="20"/>
      <c r="G34" s="20"/>
      <c r="H34" s="20"/>
      <c r="S34" s="19"/>
      <c r="T34" s="4"/>
      <c r="U34" s="5"/>
    </row>
    <row r="35" spans="1:49" x14ac:dyDescent="0.2">
      <c r="A35" s="4" t="s">
        <v>26</v>
      </c>
      <c r="B35" s="17" t="s">
        <v>20</v>
      </c>
      <c r="C35" s="4">
        <v>1.2279126302754932E-6</v>
      </c>
      <c r="D35" s="4" t="s">
        <v>27</v>
      </c>
      <c r="E35" s="14" t="s">
        <v>10</v>
      </c>
      <c r="F35" s="20"/>
      <c r="G35" s="20"/>
      <c r="H35" s="20"/>
      <c r="S35" s="19"/>
      <c r="T35" s="4"/>
      <c r="U35" s="5"/>
    </row>
    <row r="36" spans="1:49" x14ac:dyDescent="0.2">
      <c r="A36" s="4" t="s">
        <v>26</v>
      </c>
      <c r="B36" s="17" t="s">
        <v>21</v>
      </c>
      <c r="C36" s="4">
        <v>7.9903990852171314E-2</v>
      </c>
      <c r="D36" s="4" t="s">
        <v>27</v>
      </c>
      <c r="E36" s="14" t="s">
        <v>28</v>
      </c>
      <c r="F36" s="20"/>
      <c r="G36" s="20"/>
      <c r="H36" s="20"/>
      <c r="S36" s="19"/>
      <c r="T36" s="4"/>
      <c r="U36" s="5"/>
    </row>
    <row r="37" spans="1:49" x14ac:dyDescent="0.2">
      <c r="B37" s="20"/>
      <c r="C37" s="20"/>
      <c r="D37" s="20"/>
      <c r="E37" s="20"/>
      <c r="F37" s="20"/>
      <c r="G37" s="20"/>
      <c r="H37" s="20"/>
    </row>
    <row r="38" spans="1:49" ht="16" x14ac:dyDescent="0.2">
      <c r="A38" s="6" t="s">
        <v>79</v>
      </c>
      <c r="I38" s="21"/>
    </row>
    <row r="39" spans="1:49" ht="16" x14ac:dyDescent="0.2">
      <c r="A39" s="22" t="s">
        <v>29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</row>
    <row r="40" spans="1:49" s="20" customFormat="1" x14ac:dyDescent="0.2">
      <c r="A40" s="65" t="s">
        <v>71</v>
      </c>
      <c r="B40"/>
      <c r="C40"/>
      <c r="D40"/>
      <c r="E40"/>
      <c r="F40"/>
      <c r="G40"/>
      <c r="H40"/>
      <c r="I40"/>
      <c r="J40"/>
      <c r="K40"/>
      <c r="L40"/>
      <c r="T40" s="23"/>
      <c r="AC40" s="23"/>
      <c r="AJ40" s="23"/>
      <c r="AM40" s="23"/>
      <c r="AP40" s="23"/>
      <c r="AW40" s="23"/>
    </row>
    <row r="41" spans="1:49" s="20" customFormat="1" ht="12.75" customHeight="1" x14ac:dyDescent="0.15">
      <c r="A41" s="24"/>
      <c r="B41" s="187" t="s">
        <v>122</v>
      </c>
      <c r="C41" s="188"/>
      <c r="D41" s="188"/>
      <c r="E41" s="188"/>
      <c r="F41" s="188"/>
      <c r="G41" s="188"/>
      <c r="H41" s="188"/>
      <c r="I41" s="146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1:49" s="20" customFormat="1" ht="156" customHeight="1" x14ac:dyDescent="0.2">
      <c r="A42" s="17"/>
      <c r="B42" s="178" t="s">
        <v>102</v>
      </c>
      <c r="C42" s="178" t="s">
        <v>103</v>
      </c>
      <c r="D42" s="178" t="s">
        <v>83</v>
      </c>
      <c r="E42" s="178" t="s">
        <v>104</v>
      </c>
      <c r="F42" s="178" t="s">
        <v>84</v>
      </c>
      <c r="G42" s="182" t="s">
        <v>105</v>
      </c>
      <c r="H42" s="182" t="s">
        <v>106</v>
      </c>
      <c r="I42" s="172"/>
      <c r="J42" s="93"/>
      <c r="Q42" s="93"/>
      <c r="R42" s="93"/>
      <c r="S42" s="25"/>
    </row>
    <row r="43" spans="1:49" s="20" customFormat="1" x14ac:dyDescent="0.2">
      <c r="A43" s="26" t="s">
        <v>30</v>
      </c>
      <c r="B43" s="71">
        <v>0.68500000000000005</v>
      </c>
      <c r="C43" s="72"/>
      <c r="D43" s="179">
        <v>0.8</v>
      </c>
      <c r="E43" s="71"/>
      <c r="F43" s="72"/>
      <c r="G43" s="82"/>
      <c r="H43" s="27"/>
      <c r="I43" s="173"/>
      <c r="J43" s="30"/>
      <c r="Q43" s="30"/>
      <c r="R43" s="30"/>
      <c r="S43" s="30"/>
    </row>
    <row r="44" spans="1:49" s="23" customFormat="1" x14ac:dyDescent="0.2">
      <c r="A44" s="28" t="s">
        <v>31</v>
      </c>
      <c r="B44" s="29">
        <v>0.1</v>
      </c>
      <c r="C44" s="30"/>
      <c r="D44" s="180">
        <v>0.1</v>
      </c>
      <c r="E44" s="29"/>
      <c r="F44" s="30"/>
      <c r="G44" s="32">
        <v>0.67</v>
      </c>
      <c r="H44" s="30">
        <v>0.7</v>
      </c>
      <c r="I44" s="174"/>
      <c r="J44" s="30"/>
      <c r="Q44" s="30"/>
      <c r="R44" s="30"/>
      <c r="S44" s="30"/>
    </row>
    <row r="45" spans="1:49" s="20" customFormat="1" x14ac:dyDescent="0.2">
      <c r="A45" s="33" t="s">
        <v>32</v>
      </c>
      <c r="B45" s="74">
        <v>1</v>
      </c>
      <c r="C45" s="34"/>
      <c r="D45" s="181"/>
      <c r="E45" s="129"/>
      <c r="F45" s="104"/>
      <c r="G45" s="118">
        <v>1.0000358118451151</v>
      </c>
      <c r="H45" s="119">
        <v>1</v>
      </c>
      <c r="I45" s="175"/>
      <c r="J45" s="94"/>
      <c r="Q45" s="94"/>
      <c r="R45" s="94"/>
      <c r="S45" s="70"/>
    </row>
    <row r="46" spans="1:49" s="20" customFormat="1" ht="57" x14ac:dyDescent="0.2">
      <c r="A46" s="105" t="s">
        <v>85</v>
      </c>
      <c r="B46" s="109">
        <v>1</v>
      </c>
      <c r="C46" s="104"/>
      <c r="D46" s="110"/>
      <c r="E46" s="111"/>
      <c r="F46" s="110"/>
      <c r="G46" s="120"/>
      <c r="H46" s="121"/>
      <c r="I46" s="175"/>
      <c r="J46" s="94"/>
      <c r="Q46" s="94"/>
      <c r="R46" s="94"/>
      <c r="S46" s="70"/>
    </row>
    <row r="47" spans="1:49" s="20" customFormat="1" ht="71" x14ac:dyDescent="0.2">
      <c r="A47" s="106" t="s">
        <v>86</v>
      </c>
      <c r="B47" s="74">
        <v>0</v>
      </c>
      <c r="C47" s="34"/>
      <c r="D47" s="34"/>
      <c r="E47" s="141">
        <v>-3.87</v>
      </c>
      <c r="F47" s="34"/>
      <c r="G47" s="122"/>
      <c r="H47" s="121"/>
      <c r="I47" s="175"/>
      <c r="J47" s="94"/>
      <c r="Q47" s="94"/>
      <c r="R47" s="94"/>
      <c r="S47" s="70"/>
    </row>
    <row r="48" spans="1:49" s="20" customFormat="1" x14ac:dyDescent="0.2">
      <c r="A48" s="35" t="s">
        <v>72</v>
      </c>
      <c r="B48" s="17"/>
      <c r="E48" s="101"/>
      <c r="F48" s="23"/>
      <c r="G48" s="123"/>
      <c r="H48" s="36"/>
      <c r="I48" s="101"/>
      <c r="J48" s="23"/>
      <c r="Q48" s="23"/>
      <c r="R48" s="23"/>
      <c r="S48" s="23"/>
    </row>
    <row r="49" spans="1:19" s="20" customFormat="1" x14ac:dyDescent="0.2">
      <c r="A49" s="66" t="s">
        <v>33</v>
      </c>
      <c r="B49" s="68">
        <v>0</v>
      </c>
      <c r="C49" s="38"/>
      <c r="D49" s="38">
        <v>0</v>
      </c>
      <c r="E49" s="37"/>
      <c r="F49" s="38"/>
      <c r="G49" s="40"/>
      <c r="H49" s="39"/>
      <c r="I49" s="102"/>
      <c r="J49" s="39"/>
      <c r="Q49" s="39"/>
      <c r="R49" s="39"/>
      <c r="S49" s="39"/>
    </row>
    <row r="50" spans="1:19" s="20" customFormat="1" x14ac:dyDescent="0.2">
      <c r="A50" s="66" t="s">
        <v>34</v>
      </c>
      <c r="B50" s="68">
        <v>0</v>
      </c>
      <c r="C50" s="38"/>
      <c r="D50" s="38">
        <v>0</v>
      </c>
      <c r="E50" s="37"/>
      <c r="F50" s="38"/>
      <c r="G50" s="40"/>
      <c r="H50" s="39"/>
      <c r="I50" s="102"/>
      <c r="J50" s="39"/>
      <c r="Q50" s="39"/>
      <c r="R50" s="39"/>
      <c r="S50" s="39"/>
    </row>
    <row r="51" spans="1:19" s="20" customFormat="1" x14ac:dyDescent="0.2">
      <c r="A51" s="66" t="s">
        <v>35</v>
      </c>
      <c r="B51" s="68">
        <v>0</v>
      </c>
      <c r="C51" s="38"/>
      <c r="D51" s="38">
        <v>0</v>
      </c>
      <c r="E51" s="37"/>
      <c r="F51" s="38"/>
      <c r="G51" s="40"/>
      <c r="H51" s="39"/>
      <c r="I51" s="102"/>
      <c r="J51" s="39"/>
      <c r="Q51" s="39"/>
      <c r="R51" s="39"/>
      <c r="S51" s="39"/>
    </row>
    <row r="52" spans="1:19" s="20" customFormat="1" x14ac:dyDescent="0.2">
      <c r="A52" s="66" t="s">
        <v>73</v>
      </c>
      <c r="B52" s="75">
        <v>0</v>
      </c>
      <c r="C52" s="38"/>
      <c r="D52" s="38">
        <v>1250000</v>
      </c>
      <c r="E52" s="37"/>
      <c r="F52" s="38"/>
      <c r="G52" s="40"/>
      <c r="H52" s="39"/>
      <c r="I52" s="102"/>
      <c r="J52" s="39"/>
      <c r="Q52" s="39"/>
      <c r="R52" s="39"/>
      <c r="S52" s="39"/>
    </row>
    <row r="53" spans="1:19" s="20" customFormat="1" x14ac:dyDescent="0.2">
      <c r="A53" s="66" t="s">
        <v>36</v>
      </c>
      <c r="B53" s="68"/>
      <c r="C53" s="38"/>
      <c r="D53" s="38"/>
      <c r="E53" s="37"/>
      <c r="F53" s="38"/>
      <c r="G53" s="40"/>
      <c r="H53" s="39"/>
      <c r="I53" s="102"/>
      <c r="J53" s="39"/>
      <c r="Q53" s="39"/>
      <c r="R53" s="39"/>
      <c r="S53" s="39"/>
    </row>
    <row r="54" spans="1:19" s="20" customFormat="1" x14ac:dyDescent="0.2">
      <c r="A54" s="66" t="s">
        <v>74</v>
      </c>
      <c r="B54" s="75">
        <v>459854.01459854003</v>
      </c>
      <c r="C54" s="38"/>
      <c r="D54" s="38"/>
      <c r="E54" s="37"/>
      <c r="F54" s="38"/>
      <c r="G54" s="40"/>
      <c r="H54" s="39"/>
      <c r="I54" s="102"/>
      <c r="J54" s="39"/>
      <c r="Q54" s="39"/>
      <c r="R54" s="39"/>
      <c r="S54" s="39"/>
    </row>
    <row r="55" spans="1:19" s="20" customFormat="1" x14ac:dyDescent="0.2">
      <c r="A55" s="66" t="s">
        <v>39</v>
      </c>
      <c r="B55" s="68"/>
      <c r="C55" s="38"/>
      <c r="D55" s="38"/>
      <c r="E55" s="37"/>
      <c r="F55" s="38"/>
      <c r="G55" s="40"/>
      <c r="H55" s="39"/>
      <c r="I55" s="102"/>
      <c r="J55" s="39"/>
      <c r="Q55" s="39"/>
      <c r="R55" s="39"/>
      <c r="S55" s="39"/>
    </row>
    <row r="56" spans="1:19" s="20" customFormat="1" x14ac:dyDescent="0.2">
      <c r="A56" s="66" t="s">
        <v>75</v>
      </c>
      <c r="B56" s="68"/>
      <c r="C56" s="38"/>
      <c r="D56" s="38"/>
      <c r="E56" s="37"/>
      <c r="F56" s="38"/>
      <c r="G56" s="40"/>
      <c r="H56" s="39"/>
      <c r="I56" s="102"/>
      <c r="J56" s="39"/>
      <c r="Q56" s="39"/>
      <c r="R56" s="39"/>
      <c r="S56" s="39"/>
    </row>
    <row r="57" spans="1:19" s="20" customFormat="1" x14ac:dyDescent="0.2">
      <c r="A57" s="66" t="s">
        <v>38</v>
      </c>
      <c r="B57" s="68"/>
      <c r="C57" s="38"/>
      <c r="D57" s="38"/>
      <c r="E57" s="37"/>
      <c r="F57" s="38"/>
      <c r="G57" s="40"/>
      <c r="H57" s="39"/>
      <c r="I57" s="102"/>
      <c r="J57" s="39"/>
      <c r="Q57" s="39"/>
      <c r="R57" s="39"/>
      <c r="S57" s="39"/>
    </row>
    <row r="58" spans="1:19" s="20" customFormat="1" x14ac:dyDescent="0.2">
      <c r="A58" s="66" t="s">
        <v>37</v>
      </c>
      <c r="B58" s="68">
        <v>0</v>
      </c>
      <c r="C58" s="38"/>
      <c r="D58" s="38">
        <v>0</v>
      </c>
      <c r="E58" s="37"/>
      <c r="F58" s="38"/>
      <c r="G58" s="40"/>
      <c r="H58" s="39"/>
      <c r="I58" s="102"/>
      <c r="J58" s="39"/>
      <c r="Q58" s="39"/>
      <c r="R58" s="39"/>
      <c r="S58" s="39"/>
    </row>
    <row r="59" spans="1:19" s="20" customFormat="1" x14ac:dyDescent="0.2">
      <c r="A59" s="67" t="s">
        <v>76</v>
      </c>
      <c r="B59" s="69">
        <v>0</v>
      </c>
      <c r="C59" s="18"/>
      <c r="D59" s="44">
        <v>0</v>
      </c>
      <c r="E59" s="42"/>
      <c r="F59" s="43"/>
      <c r="G59" s="40">
        <v>35.811845115141239</v>
      </c>
      <c r="H59" s="124">
        <v>0</v>
      </c>
      <c r="I59" s="102"/>
      <c r="J59" s="41"/>
      <c r="Q59" s="41"/>
      <c r="R59" s="41"/>
      <c r="S59" s="41"/>
    </row>
    <row r="60" spans="1:19" s="20" customFormat="1" x14ac:dyDescent="0.2">
      <c r="A60" s="45" t="s">
        <v>40</v>
      </c>
      <c r="B60" s="46"/>
      <c r="C60" s="47"/>
      <c r="D60" s="47"/>
      <c r="E60" s="80"/>
      <c r="F60" s="41"/>
      <c r="G60" s="83"/>
      <c r="H60" s="18"/>
      <c r="I60" s="51"/>
      <c r="J60" s="142" t="s">
        <v>95</v>
      </c>
      <c r="K60" s="130" t="s">
        <v>96</v>
      </c>
      <c r="Q60" s="39"/>
      <c r="R60" s="39"/>
      <c r="S60" s="41"/>
    </row>
    <row r="61" spans="1:19" s="20" customFormat="1" x14ac:dyDescent="0.2">
      <c r="A61" s="17" t="s">
        <v>41</v>
      </c>
      <c r="B61" s="48">
        <v>3.2175567078858909</v>
      </c>
      <c r="C61" s="49">
        <v>0.57899999999999996</v>
      </c>
      <c r="D61" s="104">
        <v>11.921136289292997</v>
      </c>
      <c r="E61" s="131"/>
      <c r="F61" s="77">
        <v>5.1332731075662108E-2</v>
      </c>
      <c r="G61" s="118">
        <v>0.30173560850882458</v>
      </c>
      <c r="H61" s="50"/>
      <c r="I61" s="176"/>
      <c r="J61" s="15">
        <v>3.2175567078858909</v>
      </c>
      <c r="K61" s="138">
        <f>F61*(1-4.9/100)*$E$47</f>
        <v>-0.18892344346893455</v>
      </c>
      <c r="Q61" s="50"/>
      <c r="R61" s="50"/>
      <c r="S61" s="70"/>
    </row>
    <row r="62" spans="1:19" s="20" customFormat="1" x14ac:dyDescent="0.2">
      <c r="A62" s="17" t="s">
        <v>42</v>
      </c>
      <c r="B62" s="48">
        <v>6.8843971272097875</v>
      </c>
      <c r="C62" s="49">
        <v>1.038</v>
      </c>
      <c r="D62" s="104">
        <v>46.476039810074234</v>
      </c>
      <c r="E62" s="131"/>
      <c r="F62" s="77">
        <v>0.16265671521707528</v>
      </c>
      <c r="G62" s="118">
        <v>1.0512311569573918</v>
      </c>
      <c r="H62" s="50"/>
      <c r="I62" s="176"/>
      <c r="J62" s="15">
        <v>6.8843971272097875</v>
      </c>
      <c r="K62" s="138">
        <f t="shared" ref="K62:K71" si="1">F62*(1-4.9/100)*$E$47</f>
        <v>-0.59863689498346739</v>
      </c>
      <c r="Q62" s="50"/>
      <c r="R62" s="50"/>
      <c r="S62" s="70"/>
    </row>
    <row r="63" spans="1:19" s="20" customFormat="1" x14ac:dyDescent="0.2">
      <c r="A63" s="17" t="s">
        <v>43</v>
      </c>
      <c r="B63" s="48">
        <v>9.1257643520821841</v>
      </c>
      <c r="C63" s="49">
        <v>0.68200000000000005</v>
      </c>
      <c r="D63" s="104">
        <v>70.306145163398</v>
      </c>
      <c r="E63" s="131"/>
      <c r="F63" s="77">
        <v>0.31862220343893871</v>
      </c>
      <c r="G63" s="118">
        <v>4.5111544228479508</v>
      </c>
      <c r="H63" s="50"/>
      <c r="I63" s="176"/>
      <c r="J63" s="15">
        <v>9.1257643520821841</v>
      </c>
      <c r="K63" s="138">
        <f t="shared" si="1"/>
        <v>-1.1726475988705669</v>
      </c>
      <c r="Q63" s="50"/>
      <c r="R63" s="50"/>
      <c r="S63" s="70"/>
    </row>
    <row r="64" spans="1:19" s="20" customFormat="1" x14ac:dyDescent="0.2">
      <c r="A64" s="17" t="s">
        <v>44</v>
      </c>
      <c r="B64" s="48">
        <v>0.19564175360817707</v>
      </c>
      <c r="C64" s="49">
        <v>0</v>
      </c>
      <c r="D64" s="104">
        <v>4.9155539731015923</v>
      </c>
      <c r="E64" s="131"/>
      <c r="F64" s="77">
        <v>5.722985755611075E-2</v>
      </c>
      <c r="G64" s="118">
        <v>0.21813333208420271</v>
      </c>
      <c r="H64" s="50"/>
      <c r="I64" s="176"/>
      <c r="J64" s="15">
        <v>0.19564175360817707</v>
      </c>
      <c r="K64" s="138">
        <f t="shared" si="1"/>
        <v>-0.21062705085378333</v>
      </c>
      <c r="Q64" s="50"/>
      <c r="R64" s="50"/>
      <c r="S64" s="70"/>
    </row>
    <row r="65" spans="1:49" s="20" customFormat="1" x14ac:dyDescent="0.2">
      <c r="A65" s="17" t="s">
        <v>45</v>
      </c>
      <c r="B65" s="48">
        <v>0.17464606487646978</v>
      </c>
      <c r="C65" s="49">
        <v>0</v>
      </c>
      <c r="D65" s="104">
        <v>4.858482358890404</v>
      </c>
      <c r="E65" s="131"/>
      <c r="F65" s="77">
        <v>2.4796628185051746E-2</v>
      </c>
      <c r="G65" s="118">
        <v>0.15509881284658791</v>
      </c>
      <c r="H65" s="50"/>
      <c r="I65" s="176"/>
      <c r="J65" s="15">
        <v>0.17464606487646978</v>
      </c>
      <c r="K65" s="138">
        <f t="shared" si="1"/>
        <v>-9.1260766473418894E-2</v>
      </c>
      <c r="Q65" s="50"/>
      <c r="R65" s="50"/>
      <c r="S65" s="70"/>
    </row>
    <row r="66" spans="1:49" s="20" customFormat="1" x14ac:dyDescent="0.2">
      <c r="A66" s="17" t="s">
        <v>46</v>
      </c>
      <c r="B66" s="48">
        <v>5.1284223257736716</v>
      </c>
      <c r="C66" s="49">
        <v>9.5000000000000001E-2</v>
      </c>
      <c r="D66" s="104">
        <v>14.276061357245116</v>
      </c>
      <c r="E66" s="131"/>
      <c r="F66" s="77">
        <v>0.78362879664115259</v>
      </c>
      <c r="G66" s="118">
        <v>1.2924213446303827</v>
      </c>
      <c r="H66" s="50"/>
      <c r="I66" s="176"/>
      <c r="J66" s="15">
        <v>5.1284223257736716</v>
      </c>
      <c r="K66" s="138">
        <f t="shared" si="1"/>
        <v>-2.8840439142941987</v>
      </c>
      <c r="Q66" s="50"/>
      <c r="R66" s="50"/>
      <c r="S66" s="70"/>
    </row>
    <row r="67" spans="1:49" s="20" customFormat="1" x14ac:dyDescent="0.2">
      <c r="A67" s="17" t="s">
        <v>47</v>
      </c>
      <c r="B67" s="48">
        <v>5.6422341504801757E-2</v>
      </c>
      <c r="C67" s="49">
        <v>0</v>
      </c>
      <c r="D67" s="104">
        <v>0.87668900369360803</v>
      </c>
      <c r="E67" s="131"/>
      <c r="F67" s="77">
        <v>2.0365006252731099E-3</v>
      </c>
      <c r="G67" s="118">
        <v>1.5448330557294046E-2</v>
      </c>
      <c r="H67" s="50"/>
      <c r="I67" s="176"/>
      <c r="J67" s="15">
        <v>5.6422341504801757E-2</v>
      </c>
      <c r="K67" s="138">
        <f t="shared" si="1"/>
        <v>-7.4950758062363957E-3</v>
      </c>
      <c r="Q67" s="50"/>
      <c r="R67" s="50"/>
      <c r="S67" s="70"/>
    </row>
    <row r="68" spans="1:49" s="20" customFormat="1" x14ac:dyDescent="0.2">
      <c r="A68" s="17" t="s">
        <v>48</v>
      </c>
      <c r="B68" s="48">
        <v>6.208273359409236E-2</v>
      </c>
      <c r="C68" s="49">
        <v>0</v>
      </c>
      <c r="D68" s="104">
        <v>2.0450016369521955</v>
      </c>
      <c r="E68" s="131"/>
      <c r="F68" s="77">
        <v>4.807190313159712E-3</v>
      </c>
      <c r="G68" s="118">
        <v>8.7018003926657372E-2</v>
      </c>
      <c r="H68" s="50"/>
      <c r="I68" s="176"/>
      <c r="J68" s="15">
        <v>6.208273359409236E-2</v>
      </c>
      <c r="K68" s="138">
        <f t="shared" si="1"/>
        <v>-1.769223901284361E-2</v>
      </c>
      <c r="Q68" s="50"/>
      <c r="R68" s="50"/>
      <c r="S68" s="70"/>
    </row>
    <row r="69" spans="1:49" s="20" customFormat="1" x14ac:dyDescent="0.2">
      <c r="A69" s="17" t="s">
        <v>49</v>
      </c>
      <c r="B69" s="48">
        <v>76.44489428483017</v>
      </c>
      <c r="C69" s="49"/>
      <c r="D69" s="104">
        <v>209.12163724249473</v>
      </c>
      <c r="E69" s="131"/>
      <c r="F69" s="77">
        <v>0.90065288520699971</v>
      </c>
      <c r="G69" s="118">
        <v>2.1089871516907426</v>
      </c>
      <c r="H69" s="50"/>
      <c r="I69" s="176"/>
      <c r="J69" s="15">
        <v>76.44489428483017</v>
      </c>
      <c r="K69" s="138">
        <f t="shared" si="1"/>
        <v>-3.3147358591292857</v>
      </c>
      <c r="Q69" s="50"/>
      <c r="R69" s="50"/>
      <c r="S69" s="70"/>
    </row>
    <row r="70" spans="1:49" s="20" customFormat="1" x14ac:dyDescent="0.2">
      <c r="A70" s="17" t="s">
        <v>50</v>
      </c>
      <c r="B70" s="48">
        <v>0.10683793113784565</v>
      </c>
      <c r="C70" s="49"/>
      <c r="D70" s="104">
        <v>1.2279126302754932</v>
      </c>
      <c r="E70" s="131"/>
      <c r="F70" s="77">
        <v>7.1159187386613228E-3</v>
      </c>
      <c r="G70" s="118">
        <v>2.0216133621204301E-2</v>
      </c>
      <c r="H70" s="50"/>
      <c r="I70" s="176"/>
      <c r="J70" s="15">
        <v>0.10683793113784565</v>
      </c>
      <c r="K70" s="138">
        <f t="shared" si="1"/>
        <v>-2.6189213848206973E-2</v>
      </c>
      <c r="Q70" s="50"/>
      <c r="R70" s="50"/>
      <c r="S70" s="70"/>
    </row>
    <row r="71" spans="1:49" s="18" customFormat="1" x14ac:dyDescent="0.2">
      <c r="A71" s="51" t="s">
        <v>51</v>
      </c>
      <c r="B71" s="52">
        <v>2095.2067171053459</v>
      </c>
      <c r="C71" s="53">
        <v>16812.34522819757</v>
      </c>
      <c r="D71" s="38">
        <v>79903.990852171308</v>
      </c>
      <c r="E71" s="133"/>
      <c r="F71" s="78">
        <v>454.08839828526544</v>
      </c>
      <c r="G71" s="76">
        <v>1231.1990885971331</v>
      </c>
      <c r="H71" s="39"/>
      <c r="I71" s="80"/>
      <c r="J71" s="15">
        <v>2095.2067171053459</v>
      </c>
      <c r="K71" s="138">
        <f t="shared" si="1"/>
        <v>-1671.2133183971423</v>
      </c>
      <c r="Q71" s="39"/>
      <c r="R71" s="39"/>
      <c r="S71" s="39"/>
    </row>
    <row r="72" spans="1:49" x14ac:dyDescent="0.2">
      <c r="A72" s="84" t="s">
        <v>77</v>
      </c>
      <c r="B72" s="100"/>
      <c r="C72" s="81"/>
      <c r="D72" s="60"/>
      <c r="E72" s="135"/>
      <c r="F72" s="81"/>
      <c r="G72" s="125"/>
      <c r="H72" s="50"/>
      <c r="I72" s="103"/>
      <c r="J72" s="81"/>
      <c r="K72" s="16"/>
      <c r="P72" s="60"/>
      <c r="Q72" s="60"/>
      <c r="R72" s="60"/>
      <c r="S72" s="60"/>
      <c r="T72" s="97"/>
    </row>
    <row r="73" spans="1:49" x14ac:dyDescent="0.2">
      <c r="A73" s="66" t="s">
        <v>87</v>
      </c>
      <c r="B73" s="100"/>
      <c r="C73" s="81"/>
      <c r="D73" s="60"/>
      <c r="E73" s="103"/>
      <c r="F73" s="81"/>
      <c r="G73" s="125">
        <v>1.3082000000000003</v>
      </c>
      <c r="H73" s="50"/>
      <c r="I73" s="177"/>
      <c r="J73" s="81"/>
      <c r="K73" s="16"/>
      <c r="P73" s="60"/>
      <c r="Q73" s="60"/>
      <c r="R73" s="60"/>
      <c r="S73" s="60"/>
      <c r="T73" s="97"/>
    </row>
    <row r="74" spans="1:49" x14ac:dyDescent="0.2">
      <c r="A74" s="67" t="s">
        <v>88</v>
      </c>
      <c r="B74" s="107"/>
      <c r="C74" s="113"/>
      <c r="D74" s="128"/>
      <c r="E74" s="136"/>
      <c r="F74" s="113"/>
      <c r="G74" s="126"/>
      <c r="H74" s="108"/>
      <c r="I74" s="177"/>
      <c r="J74" s="81"/>
      <c r="K74" s="16"/>
      <c r="O74" s="60"/>
      <c r="P74" s="60"/>
      <c r="Q74" s="60"/>
      <c r="R74" s="60"/>
      <c r="S74" s="60"/>
      <c r="T74" s="97"/>
      <c r="U74" s="60"/>
      <c r="V74" s="60"/>
      <c r="W74" s="60"/>
      <c r="X74" s="60"/>
      <c r="Y74" s="60"/>
      <c r="Z74" s="60"/>
      <c r="AA74" s="60"/>
      <c r="AB74" s="60"/>
      <c r="AC74" s="97"/>
    </row>
    <row r="75" spans="1:49" ht="16" x14ac:dyDescent="0.2">
      <c r="A75" s="6" t="s">
        <v>52</v>
      </c>
      <c r="B75" s="7"/>
      <c r="C75" s="7"/>
      <c r="D75" s="7"/>
      <c r="E75" s="7"/>
      <c r="F75" s="7"/>
      <c r="G75" s="7"/>
      <c r="H75" s="7"/>
      <c r="I75" s="7"/>
      <c r="J75" s="7"/>
      <c r="K75" s="8"/>
      <c r="L75" s="7"/>
      <c r="M75" s="7"/>
      <c r="N75" s="7"/>
      <c r="O75" s="60"/>
      <c r="P75" s="60"/>
      <c r="Q75" s="60"/>
      <c r="R75" s="60"/>
      <c r="S75" s="60"/>
      <c r="T75" s="97"/>
      <c r="U75" s="60"/>
      <c r="V75" s="60"/>
      <c r="W75" s="60"/>
      <c r="X75" s="60"/>
      <c r="Y75" s="60"/>
      <c r="Z75" s="60"/>
      <c r="AA75" s="60"/>
      <c r="AB75" s="60"/>
      <c r="AC75" s="97"/>
    </row>
    <row r="76" spans="1:49" s="10" customFormat="1" x14ac:dyDescent="0.2">
      <c r="A76" s="183" t="s">
        <v>120</v>
      </c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5"/>
      <c r="M76" s="92"/>
      <c r="N76" s="92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55"/>
      <c r="AA76" s="55"/>
      <c r="AB76" s="55"/>
      <c r="AC76" s="55"/>
      <c r="AD76" s="13"/>
      <c r="AG76" s="13"/>
      <c r="AN76" s="13"/>
    </row>
    <row r="77" spans="1:49" s="10" customFormat="1" x14ac:dyDescent="0.2">
      <c r="A77" s="54" t="s">
        <v>53</v>
      </c>
      <c r="B77" s="55" t="s">
        <v>54</v>
      </c>
      <c r="C77" s="56" t="s">
        <v>81</v>
      </c>
      <c r="D77" s="56" t="s">
        <v>80</v>
      </c>
      <c r="E77" s="56" t="s">
        <v>57</v>
      </c>
      <c r="F77" s="56" t="s">
        <v>4</v>
      </c>
      <c r="G77" s="57" t="s">
        <v>5</v>
      </c>
      <c r="H77" s="56" t="s">
        <v>58</v>
      </c>
      <c r="I77" s="56" t="s">
        <v>59</v>
      </c>
      <c r="J77" s="56" t="s">
        <v>55</v>
      </c>
      <c r="K77" s="56" t="s">
        <v>56</v>
      </c>
      <c r="L77" s="58" t="s">
        <v>60</v>
      </c>
      <c r="O77" s="55"/>
      <c r="P77" s="55"/>
      <c r="Q77" s="55"/>
      <c r="R77" s="55"/>
      <c r="S77" s="55"/>
      <c r="T77" s="89"/>
      <c r="U77" s="55"/>
      <c r="V77" s="55"/>
      <c r="W77" s="55"/>
      <c r="X77" s="55"/>
      <c r="Y77" s="55"/>
      <c r="Z77" s="92"/>
      <c r="AA77" s="55"/>
      <c r="AB77" s="55"/>
      <c r="AC77" s="55"/>
      <c r="AF77" s="13"/>
      <c r="AI77" s="13"/>
      <c r="AP77" s="13"/>
    </row>
    <row r="78" spans="1:49" s="10" customFormat="1" x14ac:dyDescent="0.2">
      <c r="A78" s="85">
        <f>(1+B54/10^6)/1</f>
        <v>1.4598540145985401</v>
      </c>
      <c r="B78" s="114" t="s">
        <v>92</v>
      </c>
      <c r="C78" s="95" t="s">
        <v>102</v>
      </c>
      <c r="D78" s="95" t="s">
        <v>93</v>
      </c>
      <c r="E78" s="95" t="s">
        <v>93</v>
      </c>
      <c r="F78" s="95">
        <f>A78</f>
        <v>1.4598540145985401</v>
      </c>
      <c r="G78" s="62" t="s">
        <v>62</v>
      </c>
      <c r="H78" s="95" t="s">
        <v>63</v>
      </c>
      <c r="I78" s="95" t="s">
        <v>64</v>
      </c>
      <c r="J78" s="95" t="s">
        <v>61</v>
      </c>
      <c r="K78" s="95" t="s">
        <v>94</v>
      </c>
      <c r="L78" s="63" t="s">
        <v>123</v>
      </c>
      <c r="O78" s="55"/>
      <c r="P78" s="55"/>
      <c r="Q78" s="55"/>
      <c r="R78" s="55"/>
      <c r="S78" s="55"/>
      <c r="T78" s="89"/>
      <c r="U78" s="55"/>
      <c r="V78" s="55"/>
      <c r="W78" s="55"/>
      <c r="X78" s="55"/>
      <c r="Y78" s="55"/>
      <c r="Z78" s="92"/>
      <c r="AA78" s="55"/>
      <c r="AB78" s="55"/>
      <c r="AC78" s="55"/>
      <c r="AF78" s="13"/>
      <c r="AI78" s="13"/>
      <c r="AP78" s="13"/>
    </row>
    <row r="79" spans="1:49" s="10" customFormat="1" x14ac:dyDescent="0.2">
      <c r="A79" s="51">
        <f>E47</f>
        <v>-3.87</v>
      </c>
      <c r="B79" s="60" t="s">
        <v>100</v>
      </c>
      <c r="C79" s="95" t="s">
        <v>102</v>
      </c>
      <c r="D79" s="95" t="s">
        <v>99</v>
      </c>
      <c r="E79" s="95" t="s">
        <v>99</v>
      </c>
      <c r="F79" s="61">
        <f>A79*0.003412</f>
        <v>-1.3204440000000001E-2</v>
      </c>
      <c r="G79" s="61" t="s">
        <v>62</v>
      </c>
      <c r="H79" s="61" t="s">
        <v>63</v>
      </c>
      <c r="I79" s="61" t="s">
        <v>64</v>
      </c>
      <c r="J79" s="61" t="s">
        <v>61</v>
      </c>
      <c r="K79" s="61"/>
      <c r="L79" s="63" t="s">
        <v>131</v>
      </c>
      <c r="O79" s="115"/>
      <c r="P79" s="60"/>
      <c r="Q79" s="114"/>
      <c r="R79" s="55"/>
      <c r="S79" s="60"/>
      <c r="T79" s="60"/>
      <c r="U79" s="60"/>
      <c r="V79" s="60"/>
      <c r="W79" s="60"/>
      <c r="X79" s="60"/>
      <c r="Y79" s="60"/>
      <c r="Z79" s="92"/>
      <c r="AA79" s="55"/>
      <c r="AB79" s="55"/>
      <c r="AC79" s="55"/>
      <c r="AF79" s="13"/>
      <c r="AI79" s="13"/>
      <c r="AP79" s="13"/>
    </row>
    <row r="80" spans="1:49" x14ac:dyDescent="0.2">
      <c r="A80" s="73">
        <f>B61-J61</f>
        <v>0</v>
      </c>
      <c r="B80" s="60" t="s">
        <v>11</v>
      </c>
      <c r="C80" s="95" t="s">
        <v>102</v>
      </c>
      <c r="D80" s="95" t="s">
        <v>90</v>
      </c>
      <c r="E80" s="61" t="s">
        <v>8</v>
      </c>
      <c r="F80" s="61">
        <f t="shared" ref="F80:F112" si="2">A80/1000/10^6/0.001055</f>
        <v>0</v>
      </c>
      <c r="G80" s="61" t="s">
        <v>66</v>
      </c>
      <c r="H80" s="61" t="s">
        <v>67</v>
      </c>
      <c r="I80" s="61" t="s">
        <v>68</v>
      </c>
      <c r="J80" s="61" t="s">
        <v>61</v>
      </c>
      <c r="K80" s="61"/>
      <c r="L80" s="63" t="s">
        <v>70</v>
      </c>
      <c r="O80" s="117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97"/>
      <c r="AD80" s="5"/>
      <c r="AG80" s="5"/>
      <c r="AJ80" s="4"/>
      <c r="AM80" s="4"/>
      <c r="AN80" s="5"/>
      <c r="AP80" s="4"/>
      <c r="AW80" s="4"/>
    </row>
    <row r="81" spans="1:49" x14ac:dyDescent="0.2">
      <c r="A81" s="73">
        <f t="shared" ref="A81:A90" si="3">B62-J62</f>
        <v>0</v>
      </c>
      <c r="B81" s="60" t="s">
        <v>11</v>
      </c>
      <c r="C81" s="95" t="s">
        <v>102</v>
      </c>
      <c r="D81" s="61" t="s">
        <v>90</v>
      </c>
      <c r="E81" s="86" t="s">
        <v>12</v>
      </c>
      <c r="F81" s="61">
        <f t="shared" si="2"/>
        <v>0</v>
      </c>
      <c r="G81" s="61" t="s">
        <v>66</v>
      </c>
      <c r="H81" s="61" t="s">
        <v>67</v>
      </c>
      <c r="I81" s="61" t="s">
        <v>68</v>
      </c>
      <c r="J81" s="61" t="s">
        <v>61</v>
      </c>
      <c r="K81" s="61"/>
      <c r="L81" s="63" t="s">
        <v>70</v>
      </c>
      <c r="O81" s="117"/>
      <c r="P81" s="60"/>
      <c r="Q81" s="60"/>
      <c r="R81" s="2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97"/>
      <c r="AD81" s="5"/>
      <c r="AG81" s="5"/>
      <c r="AJ81" s="4"/>
      <c r="AM81" s="4"/>
      <c r="AN81" s="5"/>
      <c r="AP81" s="4"/>
      <c r="AW81" s="4"/>
    </row>
    <row r="82" spans="1:49" x14ac:dyDescent="0.2">
      <c r="A82" s="73">
        <f t="shared" si="3"/>
        <v>0</v>
      </c>
      <c r="B82" s="60" t="s">
        <v>11</v>
      </c>
      <c r="C82" s="95" t="s">
        <v>102</v>
      </c>
      <c r="D82" s="61" t="s">
        <v>90</v>
      </c>
      <c r="E82" s="86" t="s">
        <v>13</v>
      </c>
      <c r="F82" s="61">
        <f t="shared" si="2"/>
        <v>0</v>
      </c>
      <c r="G82" s="61" t="s">
        <v>66</v>
      </c>
      <c r="H82" s="61" t="s">
        <v>67</v>
      </c>
      <c r="I82" s="61" t="s">
        <v>68</v>
      </c>
      <c r="J82" s="61" t="s">
        <v>61</v>
      </c>
      <c r="K82" s="61"/>
      <c r="L82" s="63" t="s">
        <v>70</v>
      </c>
      <c r="O82" s="117"/>
      <c r="P82" s="60"/>
      <c r="Q82" s="60"/>
      <c r="R82" s="2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97"/>
      <c r="AD82" s="5"/>
      <c r="AG82" s="5"/>
      <c r="AJ82" s="4"/>
      <c r="AM82" s="4"/>
      <c r="AN82" s="5"/>
      <c r="AP82" s="4"/>
      <c r="AW82" s="4"/>
    </row>
    <row r="83" spans="1:49" x14ac:dyDescent="0.2">
      <c r="A83" s="73">
        <f t="shared" si="3"/>
        <v>0</v>
      </c>
      <c r="B83" s="60" t="s">
        <v>11</v>
      </c>
      <c r="C83" s="95" t="s">
        <v>102</v>
      </c>
      <c r="D83" s="61" t="s">
        <v>90</v>
      </c>
      <c r="E83" s="86" t="s">
        <v>14</v>
      </c>
      <c r="F83" s="61">
        <f t="shared" si="2"/>
        <v>0</v>
      </c>
      <c r="G83" s="61" t="s">
        <v>66</v>
      </c>
      <c r="H83" s="61" t="s">
        <v>67</v>
      </c>
      <c r="I83" s="61" t="s">
        <v>68</v>
      </c>
      <c r="J83" s="61" t="s">
        <v>61</v>
      </c>
      <c r="K83" s="61"/>
      <c r="L83" s="63" t="s">
        <v>70</v>
      </c>
      <c r="O83" s="117"/>
      <c r="P83" s="60"/>
      <c r="Q83" s="60"/>
      <c r="R83" s="2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97"/>
      <c r="AD83" s="5"/>
      <c r="AG83" s="5"/>
      <c r="AJ83" s="4"/>
      <c r="AM83" s="4"/>
      <c r="AN83" s="5"/>
      <c r="AP83" s="4"/>
      <c r="AW83" s="4"/>
    </row>
    <row r="84" spans="1:49" x14ac:dyDescent="0.2">
      <c r="A84" s="73">
        <f t="shared" si="3"/>
        <v>0</v>
      </c>
      <c r="B84" s="60" t="s">
        <v>11</v>
      </c>
      <c r="C84" s="95" t="s">
        <v>102</v>
      </c>
      <c r="D84" s="61" t="s">
        <v>90</v>
      </c>
      <c r="E84" s="86" t="s">
        <v>15</v>
      </c>
      <c r="F84" s="61">
        <f t="shared" si="2"/>
        <v>0</v>
      </c>
      <c r="G84" s="61" t="s">
        <v>66</v>
      </c>
      <c r="H84" s="61" t="s">
        <v>67</v>
      </c>
      <c r="I84" s="61" t="s">
        <v>68</v>
      </c>
      <c r="J84" s="61" t="s">
        <v>61</v>
      </c>
      <c r="K84" s="61"/>
      <c r="L84" s="63" t="s">
        <v>70</v>
      </c>
      <c r="O84" s="117"/>
      <c r="P84" s="60"/>
      <c r="Q84" s="60"/>
      <c r="R84" s="2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97"/>
      <c r="AD84" s="5"/>
      <c r="AG84" s="5"/>
      <c r="AJ84" s="4"/>
      <c r="AM84" s="4"/>
      <c r="AN84" s="5"/>
      <c r="AP84" s="4"/>
      <c r="AW84" s="4"/>
    </row>
    <row r="85" spans="1:49" x14ac:dyDescent="0.2">
      <c r="A85" s="73">
        <f t="shared" si="3"/>
        <v>0</v>
      </c>
      <c r="B85" s="60" t="s">
        <v>11</v>
      </c>
      <c r="C85" s="95" t="s">
        <v>102</v>
      </c>
      <c r="D85" s="61" t="s">
        <v>90</v>
      </c>
      <c r="E85" s="86" t="s">
        <v>16</v>
      </c>
      <c r="F85" s="61">
        <f t="shared" si="2"/>
        <v>0</v>
      </c>
      <c r="G85" s="61" t="s">
        <v>66</v>
      </c>
      <c r="H85" s="61" t="s">
        <v>67</v>
      </c>
      <c r="I85" s="61" t="s">
        <v>68</v>
      </c>
      <c r="J85" s="61" t="s">
        <v>61</v>
      </c>
      <c r="K85" s="61"/>
      <c r="L85" s="63" t="s">
        <v>70</v>
      </c>
      <c r="O85" s="117"/>
      <c r="P85" s="60"/>
      <c r="Q85" s="60"/>
      <c r="R85" s="2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97"/>
      <c r="AD85" s="5"/>
      <c r="AG85" s="5"/>
      <c r="AJ85" s="4"/>
      <c r="AM85" s="4"/>
      <c r="AN85" s="5"/>
      <c r="AP85" s="4"/>
      <c r="AW85" s="4"/>
    </row>
    <row r="86" spans="1:49" x14ac:dyDescent="0.2">
      <c r="A86" s="73">
        <f t="shared" si="3"/>
        <v>0</v>
      </c>
      <c r="B86" s="60" t="s">
        <v>11</v>
      </c>
      <c r="C86" s="95" t="s">
        <v>102</v>
      </c>
      <c r="D86" s="61" t="s">
        <v>90</v>
      </c>
      <c r="E86" s="86" t="s">
        <v>17</v>
      </c>
      <c r="F86" s="61">
        <f t="shared" si="2"/>
        <v>0</v>
      </c>
      <c r="G86" s="61" t="s">
        <v>66</v>
      </c>
      <c r="H86" s="61" t="s">
        <v>67</v>
      </c>
      <c r="I86" s="61" t="s">
        <v>68</v>
      </c>
      <c r="J86" s="61" t="s">
        <v>61</v>
      </c>
      <c r="K86" s="61"/>
      <c r="L86" s="63" t="s">
        <v>70</v>
      </c>
      <c r="O86" s="117"/>
      <c r="P86" s="60"/>
      <c r="Q86" s="60"/>
      <c r="R86" s="2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97"/>
      <c r="AD86" s="5"/>
      <c r="AG86" s="5"/>
      <c r="AJ86" s="4"/>
      <c r="AM86" s="4"/>
      <c r="AN86" s="5"/>
      <c r="AP86" s="4"/>
      <c r="AW86" s="4"/>
    </row>
    <row r="87" spans="1:49" x14ac:dyDescent="0.2">
      <c r="A87" s="73">
        <f t="shared" si="3"/>
        <v>0</v>
      </c>
      <c r="B87" s="60" t="s">
        <v>11</v>
      </c>
      <c r="C87" s="95" t="s">
        <v>102</v>
      </c>
      <c r="D87" s="61" t="s">
        <v>90</v>
      </c>
      <c r="E87" s="86" t="s">
        <v>18</v>
      </c>
      <c r="F87" s="61">
        <f t="shared" si="2"/>
        <v>0</v>
      </c>
      <c r="G87" s="61" t="s">
        <v>66</v>
      </c>
      <c r="H87" s="61" t="s">
        <v>67</v>
      </c>
      <c r="I87" s="61" t="s">
        <v>68</v>
      </c>
      <c r="J87" s="61" t="s">
        <v>61</v>
      </c>
      <c r="K87" s="61"/>
      <c r="L87" s="63" t="s">
        <v>70</v>
      </c>
      <c r="O87" s="117"/>
      <c r="P87" s="60"/>
      <c r="Q87" s="60"/>
      <c r="R87" s="2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97"/>
      <c r="AD87" s="5"/>
      <c r="AG87" s="5"/>
      <c r="AJ87" s="4"/>
      <c r="AM87" s="4"/>
      <c r="AN87" s="5"/>
      <c r="AP87" s="4"/>
      <c r="AW87" s="4"/>
    </row>
    <row r="88" spans="1:49" x14ac:dyDescent="0.2">
      <c r="A88" s="73">
        <f t="shared" si="3"/>
        <v>0</v>
      </c>
      <c r="B88" s="60" t="s">
        <v>11</v>
      </c>
      <c r="C88" s="95" t="s">
        <v>102</v>
      </c>
      <c r="D88" s="61" t="s">
        <v>90</v>
      </c>
      <c r="E88" s="86" t="s">
        <v>78</v>
      </c>
      <c r="F88" s="61">
        <f t="shared" si="2"/>
        <v>0</v>
      </c>
      <c r="G88" s="61" t="s">
        <v>66</v>
      </c>
      <c r="H88" s="61" t="s">
        <v>67</v>
      </c>
      <c r="I88" s="61" t="s">
        <v>68</v>
      </c>
      <c r="J88" s="61" t="s">
        <v>61</v>
      </c>
      <c r="K88" s="61"/>
      <c r="L88" s="63" t="s">
        <v>70</v>
      </c>
      <c r="O88" s="117"/>
      <c r="P88" s="60"/>
      <c r="Q88" s="60"/>
      <c r="R88" s="2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97"/>
      <c r="AD88" s="5"/>
      <c r="AG88" s="5"/>
      <c r="AJ88" s="4"/>
      <c r="AM88" s="4"/>
      <c r="AN88" s="5"/>
      <c r="AP88" s="4"/>
      <c r="AW88" s="4"/>
    </row>
    <row r="89" spans="1:49" x14ac:dyDescent="0.2">
      <c r="A89" s="73">
        <f t="shared" si="3"/>
        <v>0</v>
      </c>
      <c r="B89" s="60" t="s">
        <v>11</v>
      </c>
      <c r="C89" s="95" t="s">
        <v>102</v>
      </c>
      <c r="D89" s="61" t="s">
        <v>90</v>
      </c>
      <c r="E89" s="86" t="s">
        <v>20</v>
      </c>
      <c r="F89" s="61">
        <f t="shared" si="2"/>
        <v>0</v>
      </c>
      <c r="G89" s="61" t="s">
        <v>66</v>
      </c>
      <c r="H89" s="61" t="s">
        <v>67</v>
      </c>
      <c r="I89" s="61" t="s">
        <v>68</v>
      </c>
      <c r="J89" s="61" t="s">
        <v>61</v>
      </c>
      <c r="K89" s="61"/>
      <c r="L89" s="63" t="s">
        <v>70</v>
      </c>
      <c r="O89" s="117"/>
      <c r="P89" s="60"/>
      <c r="Q89" s="60"/>
      <c r="R89" s="2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97"/>
      <c r="AD89" s="5"/>
      <c r="AG89" s="5"/>
      <c r="AJ89" s="4"/>
      <c r="AM89" s="4"/>
      <c r="AN89" s="5"/>
      <c r="AP89" s="4"/>
      <c r="AW89" s="4"/>
    </row>
    <row r="90" spans="1:49" x14ac:dyDescent="0.2">
      <c r="A90" s="73">
        <f t="shared" si="3"/>
        <v>0</v>
      </c>
      <c r="B90" s="60" t="s">
        <v>11</v>
      </c>
      <c r="C90" s="95" t="s">
        <v>102</v>
      </c>
      <c r="D90" s="61" t="s">
        <v>90</v>
      </c>
      <c r="E90" s="86" t="s">
        <v>21</v>
      </c>
      <c r="F90" s="61">
        <f>A90/1000/10^6/0.001055</f>
        <v>0</v>
      </c>
      <c r="G90" s="61" t="s">
        <v>66</v>
      </c>
      <c r="H90" s="61" t="s">
        <v>67</v>
      </c>
      <c r="I90" s="61" t="s">
        <v>68</v>
      </c>
      <c r="J90" s="61" t="s">
        <v>61</v>
      </c>
      <c r="K90" s="61"/>
      <c r="L90" s="63" t="s">
        <v>126</v>
      </c>
      <c r="O90" s="117"/>
      <c r="P90" s="60"/>
      <c r="Q90" s="60"/>
      <c r="R90" s="2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97"/>
      <c r="AD90" s="5"/>
      <c r="AG90" s="5"/>
      <c r="AJ90" s="4"/>
      <c r="AM90" s="4"/>
      <c r="AN90" s="5"/>
      <c r="AP90" s="4"/>
      <c r="AW90" s="4"/>
    </row>
    <row r="91" spans="1:49" x14ac:dyDescent="0.2">
      <c r="A91" s="59">
        <f t="shared" ref="A91:A101" si="4">C61</f>
        <v>0.57899999999999996</v>
      </c>
      <c r="B91" s="60" t="s">
        <v>11</v>
      </c>
      <c r="C91" s="95" t="s">
        <v>103</v>
      </c>
      <c r="D91" s="61" t="s">
        <v>90</v>
      </c>
      <c r="E91" s="61" t="s">
        <v>8</v>
      </c>
      <c r="F91" s="61">
        <f t="shared" si="2"/>
        <v>5.4881516587677725E-7</v>
      </c>
      <c r="G91" s="61" t="s">
        <v>66</v>
      </c>
      <c r="H91" s="61" t="s">
        <v>67</v>
      </c>
      <c r="I91" s="61" t="s">
        <v>68</v>
      </c>
      <c r="J91" s="61" t="s">
        <v>61</v>
      </c>
      <c r="K91" s="61"/>
      <c r="L91" s="63" t="s">
        <v>70</v>
      </c>
      <c r="O91" s="117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97"/>
    </row>
    <row r="92" spans="1:49" x14ac:dyDescent="0.2">
      <c r="A92" s="59">
        <f t="shared" si="4"/>
        <v>1.038</v>
      </c>
      <c r="B92" s="60" t="s">
        <v>11</v>
      </c>
      <c r="C92" s="95" t="s">
        <v>103</v>
      </c>
      <c r="D92" s="61" t="s">
        <v>90</v>
      </c>
      <c r="E92" s="61" t="s">
        <v>12</v>
      </c>
      <c r="F92" s="61">
        <f t="shared" si="2"/>
        <v>9.8388625592417078E-7</v>
      </c>
      <c r="G92" s="61" t="s">
        <v>66</v>
      </c>
      <c r="H92" s="61" t="s">
        <v>67</v>
      </c>
      <c r="I92" s="61" t="s">
        <v>68</v>
      </c>
      <c r="J92" s="61" t="s">
        <v>61</v>
      </c>
      <c r="K92" s="61"/>
      <c r="L92" s="63" t="s">
        <v>70</v>
      </c>
      <c r="O92" s="117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97"/>
    </row>
    <row r="93" spans="1:49" x14ac:dyDescent="0.2">
      <c r="A93" s="59">
        <f t="shared" si="4"/>
        <v>0.68200000000000005</v>
      </c>
      <c r="B93" s="60" t="s">
        <v>11</v>
      </c>
      <c r="C93" s="95" t="s">
        <v>103</v>
      </c>
      <c r="D93" s="61" t="s">
        <v>90</v>
      </c>
      <c r="E93" s="61" t="s">
        <v>13</v>
      </c>
      <c r="F93" s="61">
        <f t="shared" si="2"/>
        <v>6.4644549763033189E-7</v>
      </c>
      <c r="G93" s="61" t="s">
        <v>66</v>
      </c>
      <c r="H93" s="61" t="s">
        <v>67</v>
      </c>
      <c r="I93" s="61" t="s">
        <v>68</v>
      </c>
      <c r="J93" s="61" t="s">
        <v>61</v>
      </c>
      <c r="K93" s="61"/>
      <c r="L93" s="63" t="s">
        <v>70</v>
      </c>
      <c r="O93" s="117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97"/>
    </row>
    <row r="94" spans="1:49" x14ac:dyDescent="0.2">
      <c r="A94" s="59">
        <f t="shared" si="4"/>
        <v>0</v>
      </c>
      <c r="B94" s="60" t="s">
        <v>11</v>
      </c>
      <c r="C94" s="95" t="s">
        <v>103</v>
      </c>
      <c r="D94" s="61" t="s">
        <v>90</v>
      </c>
      <c r="E94" s="61" t="s">
        <v>14</v>
      </c>
      <c r="F94" s="61">
        <f t="shared" si="2"/>
        <v>0</v>
      </c>
      <c r="G94" s="61" t="s">
        <v>66</v>
      </c>
      <c r="H94" s="61" t="s">
        <v>67</v>
      </c>
      <c r="I94" s="61" t="s">
        <v>68</v>
      </c>
      <c r="J94" s="61" t="s">
        <v>61</v>
      </c>
      <c r="K94" s="61"/>
      <c r="L94" s="63" t="s">
        <v>70</v>
      </c>
      <c r="O94" s="117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97"/>
    </row>
    <row r="95" spans="1:49" x14ac:dyDescent="0.2">
      <c r="A95" s="127">
        <f t="shared" si="4"/>
        <v>0</v>
      </c>
      <c r="B95" s="60" t="s">
        <v>11</v>
      </c>
      <c r="C95" s="95" t="s">
        <v>103</v>
      </c>
      <c r="D95" s="61" t="s">
        <v>90</v>
      </c>
      <c r="E95" s="61" t="s">
        <v>15</v>
      </c>
      <c r="F95" s="61">
        <f t="shared" si="2"/>
        <v>0</v>
      </c>
      <c r="G95" s="61" t="s">
        <v>66</v>
      </c>
      <c r="H95" s="61" t="s">
        <v>67</v>
      </c>
      <c r="I95" s="61" t="s">
        <v>68</v>
      </c>
      <c r="J95" s="61" t="s">
        <v>61</v>
      </c>
      <c r="K95" s="61"/>
      <c r="L95" s="63" t="s">
        <v>70</v>
      </c>
      <c r="O95" s="117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97"/>
    </row>
    <row r="96" spans="1:49" x14ac:dyDescent="0.2">
      <c r="A96" s="59">
        <f t="shared" si="4"/>
        <v>9.5000000000000001E-2</v>
      </c>
      <c r="B96" s="60" t="s">
        <v>11</v>
      </c>
      <c r="C96" s="95" t="s">
        <v>103</v>
      </c>
      <c r="D96" s="61" t="s">
        <v>90</v>
      </c>
      <c r="E96" s="61" t="s">
        <v>16</v>
      </c>
      <c r="F96" s="61">
        <f t="shared" si="2"/>
        <v>9.004739336492892E-8</v>
      </c>
      <c r="G96" s="61" t="s">
        <v>66</v>
      </c>
      <c r="H96" s="61" t="s">
        <v>67</v>
      </c>
      <c r="I96" s="61" t="s">
        <v>68</v>
      </c>
      <c r="J96" s="61" t="s">
        <v>61</v>
      </c>
      <c r="K96" s="61"/>
      <c r="L96" s="63" t="s">
        <v>70</v>
      </c>
      <c r="O96" s="117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97"/>
    </row>
    <row r="97" spans="1:29" x14ac:dyDescent="0.2">
      <c r="A97" s="127">
        <f t="shared" si="4"/>
        <v>0</v>
      </c>
      <c r="B97" s="60" t="s">
        <v>11</v>
      </c>
      <c r="C97" s="95" t="s">
        <v>103</v>
      </c>
      <c r="D97" s="61" t="s">
        <v>90</v>
      </c>
      <c r="E97" s="61" t="s">
        <v>17</v>
      </c>
      <c r="F97" s="61">
        <f t="shared" si="2"/>
        <v>0</v>
      </c>
      <c r="G97" s="61" t="s">
        <v>66</v>
      </c>
      <c r="H97" s="61" t="s">
        <v>67</v>
      </c>
      <c r="I97" s="61" t="s">
        <v>68</v>
      </c>
      <c r="J97" s="61" t="s">
        <v>61</v>
      </c>
      <c r="K97" s="61"/>
      <c r="L97" s="63" t="s">
        <v>70</v>
      </c>
      <c r="O97" s="117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97"/>
    </row>
    <row r="98" spans="1:29" x14ac:dyDescent="0.2">
      <c r="A98" s="59">
        <f t="shared" si="4"/>
        <v>0</v>
      </c>
      <c r="B98" s="60" t="s">
        <v>11</v>
      </c>
      <c r="C98" s="95" t="s">
        <v>103</v>
      </c>
      <c r="D98" s="61" t="s">
        <v>90</v>
      </c>
      <c r="E98" s="61" t="s">
        <v>18</v>
      </c>
      <c r="F98" s="61">
        <f t="shared" si="2"/>
        <v>0</v>
      </c>
      <c r="G98" s="61" t="s">
        <v>66</v>
      </c>
      <c r="H98" s="61" t="s">
        <v>67</v>
      </c>
      <c r="I98" s="61" t="s">
        <v>68</v>
      </c>
      <c r="J98" s="61" t="s">
        <v>61</v>
      </c>
      <c r="K98" s="61"/>
      <c r="L98" s="63" t="s">
        <v>70</v>
      </c>
      <c r="O98" s="117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97"/>
    </row>
    <row r="99" spans="1:29" x14ac:dyDescent="0.2">
      <c r="A99" s="59">
        <f t="shared" si="4"/>
        <v>0</v>
      </c>
      <c r="B99" s="60" t="s">
        <v>11</v>
      </c>
      <c r="C99" s="95" t="s">
        <v>103</v>
      </c>
      <c r="D99" s="61" t="s">
        <v>90</v>
      </c>
      <c r="E99" s="61" t="s">
        <v>78</v>
      </c>
      <c r="F99" s="61">
        <f t="shared" si="2"/>
        <v>0</v>
      </c>
      <c r="G99" s="61" t="s">
        <v>66</v>
      </c>
      <c r="H99" s="61" t="s">
        <v>67</v>
      </c>
      <c r="I99" s="61" t="s">
        <v>68</v>
      </c>
      <c r="J99" s="61" t="s">
        <v>61</v>
      </c>
      <c r="K99" s="61"/>
      <c r="L99" s="63" t="s">
        <v>70</v>
      </c>
      <c r="O99" s="117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97"/>
    </row>
    <row r="100" spans="1:29" x14ac:dyDescent="0.2">
      <c r="A100" s="59">
        <f t="shared" si="4"/>
        <v>0</v>
      </c>
      <c r="B100" s="60" t="s">
        <v>11</v>
      </c>
      <c r="C100" s="95" t="s">
        <v>103</v>
      </c>
      <c r="D100" s="61" t="s">
        <v>90</v>
      </c>
      <c r="E100" s="61" t="s">
        <v>20</v>
      </c>
      <c r="F100" s="61">
        <f t="shared" si="2"/>
        <v>0</v>
      </c>
      <c r="G100" s="61" t="s">
        <v>66</v>
      </c>
      <c r="H100" s="61" t="s">
        <v>67</v>
      </c>
      <c r="I100" s="61" t="s">
        <v>68</v>
      </c>
      <c r="J100" s="61" t="s">
        <v>61</v>
      </c>
      <c r="K100" s="61"/>
      <c r="L100" s="63" t="s">
        <v>70</v>
      </c>
      <c r="O100" s="117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97"/>
    </row>
    <row r="101" spans="1:29" x14ac:dyDescent="0.2">
      <c r="A101" s="64">
        <f t="shared" si="4"/>
        <v>16812.34522819757</v>
      </c>
      <c r="B101" s="60" t="s">
        <v>11</v>
      </c>
      <c r="C101" s="95" t="s">
        <v>103</v>
      </c>
      <c r="D101" s="61" t="s">
        <v>90</v>
      </c>
      <c r="E101" s="61" t="s">
        <v>21</v>
      </c>
      <c r="F101" s="61">
        <f t="shared" si="2"/>
        <v>1.5935872254215704E-2</v>
      </c>
      <c r="G101" s="61" t="s">
        <v>66</v>
      </c>
      <c r="H101" s="61" t="s">
        <v>67</v>
      </c>
      <c r="I101" s="61" t="s">
        <v>68</v>
      </c>
      <c r="J101" s="61" t="s">
        <v>61</v>
      </c>
      <c r="K101" s="61"/>
      <c r="L101" s="63" t="s">
        <v>126</v>
      </c>
      <c r="O101" s="117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97"/>
    </row>
    <row r="102" spans="1:29" x14ac:dyDescent="0.2">
      <c r="A102" s="59">
        <f>K61</f>
        <v>-0.18892344346893455</v>
      </c>
      <c r="B102" s="60" t="s">
        <v>11</v>
      </c>
      <c r="C102" s="95" t="s">
        <v>84</v>
      </c>
      <c r="D102" s="61" t="s">
        <v>90</v>
      </c>
      <c r="E102" s="61" t="s">
        <v>8</v>
      </c>
      <c r="F102" s="61">
        <f t="shared" si="2"/>
        <v>-1.7907435399899012E-7</v>
      </c>
      <c r="G102" s="61" t="s">
        <v>66</v>
      </c>
      <c r="H102" s="61" t="s">
        <v>67</v>
      </c>
      <c r="I102" s="61" t="s">
        <v>68</v>
      </c>
      <c r="J102" s="61" t="s">
        <v>61</v>
      </c>
      <c r="K102" s="61"/>
      <c r="L102" s="63" t="s">
        <v>70</v>
      </c>
      <c r="O102" s="117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97"/>
    </row>
    <row r="103" spans="1:29" x14ac:dyDescent="0.2">
      <c r="A103" s="59">
        <f t="shared" ref="A103:A111" si="5">K62</f>
        <v>-0.59863689498346739</v>
      </c>
      <c r="B103" s="60" t="s">
        <v>11</v>
      </c>
      <c r="C103" s="95" t="s">
        <v>84</v>
      </c>
      <c r="D103" s="61" t="s">
        <v>90</v>
      </c>
      <c r="E103" s="61" t="s">
        <v>12</v>
      </c>
      <c r="F103" s="61">
        <f t="shared" si="2"/>
        <v>-5.6742833647722031E-7</v>
      </c>
      <c r="G103" s="61" t="s">
        <v>66</v>
      </c>
      <c r="H103" s="61" t="s">
        <v>67</v>
      </c>
      <c r="I103" s="61" t="s">
        <v>68</v>
      </c>
      <c r="J103" s="61" t="s">
        <v>61</v>
      </c>
      <c r="K103" s="61"/>
      <c r="L103" s="63" t="s">
        <v>70</v>
      </c>
      <c r="O103" s="117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97"/>
    </row>
    <row r="104" spans="1:29" x14ac:dyDescent="0.2">
      <c r="A104" s="59">
        <f t="shared" si="5"/>
        <v>-1.1726475988705669</v>
      </c>
      <c r="B104" s="60" t="s">
        <v>11</v>
      </c>
      <c r="C104" s="95" t="s">
        <v>84</v>
      </c>
      <c r="D104" s="61" t="s">
        <v>90</v>
      </c>
      <c r="E104" s="61" t="s">
        <v>13</v>
      </c>
      <c r="F104" s="61">
        <f t="shared" si="2"/>
        <v>-1.1115143117256559E-6</v>
      </c>
      <c r="G104" s="61" t="s">
        <v>66</v>
      </c>
      <c r="H104" s="61" t="s">
        <v>67</v>
      </c>
      <c r="I104" s="61" t="s">
        <v>68</v>
      </c>
      <c r="J104" s="61" t="s">
        <v>61</v>
      </c>
      <c r="K104" s="61"/>
      <c r="L104" s="63" t="s">
        <v>70</v>
      </c>
      <c r="O104" s="117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97"/>
    </row>
    <row r="105" spans="1:29" x14ac:dyDescent="0.2">
      <c r="A105" s="59">
        <f t="shared" si="5"/>
        <v>-0.21062705085378333</v>
      </c>
      <c r="B105" s="60" t="s">
        <v>11</v>
      </c>
      <c r="C105" s="95" t="s">
        <v>84</v>
      </c>
      <c r="D105" s="61" t="s">
        <v>90</v>
      </c>
      <c r="E105" s="61" t="s">
        <v>14</v>
      </c>
      <c r="F105" s="61">
        <f t="shared" si="2"/>
        <v>-1.9964649370026856E-7</v>
      </c>
      <c r="G105" s="61" t="s">
        <v>66</v>
      </c>
      <c r="H105" s="61" t="s">
        <v>67</v>
      </c>
      <c r="I105" s="61" t="s">
        <v>68</v>
      </c>
      <c r="J105" s="61" t="s">
        <v>61</v>
      </c>
      <c r="K105" s="61"/>
      <c r="L105" s="63" t="s">
        <v>70</v>
      </c>
      <c r="O105" s="117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97"/>
    </row>
    <row r="106" spans="1:29" x14ac:dyDescent="0.2">
      <c r="A106" s="59">
        <f t="shared" si="5"/>
        <v>-9.1260766473418894E-2</v>
      </c>
      <c r="B106" s="60" t="s">
        <v>11</v>
      </c>
      <c r="C106" s="95" t="s">
        <v>84</v>
      </c>
      <c r="D106" s="61" t="s">
        <v>90</v>
      </c>
      <c r="E106" s="61" t="s">
        <v>15</v>
      </c>
      <c r="F106" s="61">
        <f t="shared" si="2"/>
        <v>-8.6503096183335445E-8</v>
      </c>
      <c r="G106" s="61" t="s">
        <v>66</v>
      </c>
      <c r="H106" s="61" t="s">
        <v>67</v>
      </c>
      <c r="I106" s="61" t="s">
        <v>68</v>
      </c>
      <c r="J106" s="61" t="s">
        <v>61</v>
      </c>
      <c r="K106" s="61"/>
      <c r="L106" s="63" t="s">
        <v>70</v>
      </c>
      <c r="O106" s="117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97"/>
    </row>
    <row r="107" spans="1:29" x14ac:dyDescent="0.2">
      <c r="A107" s="59">
        <f t="shared" si="5"/>
        <v>-2.8840439142941987</v>
      </c>
      <c r="B107" s="60" t="s">
        <v>11</v>
      </c>
      <c r="C107" s="95" t="s">
        <v>84</v>
      </c>
      <c r="D107" s="61" t="s">
        <v>90</v>
      </c>
      <c r="E107" s="61" t="s">
        <v>16</v>
      </c>
      <c r="F107" s="61">
        <f t="shared" si="2"/>
        <v>-2.7336909140229373E-6</v>
      </c>
      <c r="G107" s="61" t="s">
        <v>66</v>
      </c>
      <c r="H107" s="61" t="s">
        <v>67</v>
      </c>
      <c r="I107" s="61" t="s">
        <v>68</v>
      </c>
      <c r="J107" s="61" t="s">
        <v>61</v>
      </c>
      <c r="K107" s="61"/>
      <c r="L107" s="63" t="s">
        <v>70</v>
      </c>
      <c r="O107" s="117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97"/>
    </row>
    <row r="108" spans="1:29" x14ac:dyDescent="0.2">
      <c r="A108" s="59">
        <f t="shared" si="5"/>
        <v>-7.4950758062363957E-3</v>
      </c>
      <c r="B108" s="60" t="s">
        <v>11</v>
      </c>
      <c r="C108" s="95" t="s">
        <v>84</v>
      </c>
      <c r="D108" s="61" t="s">
        <v>90</v>
      </c>
      <c r="E108" s="61" t="s">
        <v>17</v>
      </c>
      <c r="F108" s="61">
        <f t="shared" si="2"/>
        <v>-7.1043372570961106E-9</v>
      </c>
      <c r="G108" s="61" t="s">
        <v>66</v>
      </c>
      <c r="H108" s="61" t="s">
        <v>67</v>
      </c>
      <c r="I108" s="61" t="s">
        <v>68</v>
      </c>
      <c r="J108" s="61" t="s">
        <v>61</v>
      </c>
      <c r="K108" s="61"/>
      <c r="L108" s="63" t="s">
        <v>70</v>
      </c>
      <c r="O108" s="117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97"/>
    </row>
    <row r="109" spans="1:29" x14ac:dyDescent="0.2">
      <c r="A109" s="59">
        <f t="shared" si="5"/>
        <v>-1.769223901284361E-2</v>
      </c>
      <c r="B109" s="60" t="s">
        <v>11</v>
      </c>
      <c r="C109" s="95" t="s">
        <v>84</v>
      </c>
      <c r="D109" s="61" t="s">
        <v>90</v>
      </c>
      <c r="E109" s="61" t="s">
        <v>18</v>
      </c>
      <c r="F109" s="61">
        <f t="shared" si="2"/>
        <v>-1.6769894798903897E-8</v>
      </c>
      <c r="G109" s="61" t="s">
        <v>66</v>
      </c>
      <c r="H109" s="61" t="s">
        <v>67</v>
      </c>
      <c r="I109" s="61" t="s">
        <v>68</v>
      </c>
      <c r="J109" s="61" t="s">
        <v>61</v>
      </c>
      <c r="K109" s="61"/>
      <c r="L109" s="63" t="s">
        <v>70</v>
      </c>
      <c r="O109" s="117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97"/>
    </row>
    <row r="110" spans="1:29" x14ac:dyDescent="0.2">
      <c r="A110" s="59">
        <f t="shared" si="5"/>
        <v>-3.3147358591292857</v>
      </c>
      <c r="B110" s="60" t="s">
        <v>11</v>
      </c>
      <c r="C110" s="95" t="s">
        <v>84</v>
      </c>
      <c r="D110" s="61" t="s">
        <v>90</v>
      </c>
      <c r="E110" s="61" t="s">
        <v>78</v>
      </c>
      <c r="F110" s="61">
        <f t="shared" si="2"/>
        <v>-3.1419297242931617E-6</v>
      </c>
      <c r="G110" s="61" t="s">
        <v>66</v>
      </c>
      <c r="H110" s="61" t="s">
        <v>67</v>
      </c>
      <c r="I110" s="61" t="s">
        <v>68</v>
      </c>
      <c r="J110" s="61" t="s">
        <v>61</v>
      </c>
      <c r="K110" s="61"/>
      <c r="L110" s="63" t="s">
        <v>70</v>
      </c>
      <c r="O110" s="117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97"/>
    </row>
    <row r="111" spans="1:29" x14ac:dyDescent="0.2">
      <c r="A111" s="59">
        <f t="shared" si="5"/>
        <v>-2.6189213848206973E-2</v>
      </c>
      <c r="B111" s="60" t="s">
        <v>11</v>
      </c>
      <c r="C111" s="95" t="s">
        <v>84</v>
      </c>
      <c r="D111" s="61" t="s">
        <v>90</v>
      </c>
      <c r="E111" s="61" t="s">
        <v>20</v>
      </c>
      <c r="F111" s="61">
        <f t="shared" si="2"/>
        <v>-2.4823899382186707E-8</v>
      </c>
      <c r="G111" s="61" t="s">
        <v>66</v>
      </c>
      <c r="H111" s="61" t="s">
        <v>67</v>
      </c>
      <c r="I111" s="61" t="s">
        <v>68</v>
      </c>
      <c r="J111" s="61" t="s">
        <v>61</v>
      </c>
      <c r="K111" s="61"/>
      <c r="L111" s="63" t="s">
        <v>70</v>
      </c>
      <c r="O111" s="117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97"/>
    </row>
    <row r="112" spans="1:29" x14ac:dyDescent="0.2">
      <c r="A112" s="59">
        <f>K71</f>
        <v>-1671.2133183971423</v>
      </c>
      <c r="B112" s="60" t="s">
        <v>11</v>
      </c>
      <c r="C112" s="95" t="s">
        <v>84</v>
      </c>
      <c r="D112" s="61" t="s">
        <v>90</v>
      </c>
      <c r="E112" s="61" t="s">
        <v>21</v>
      </c>
      <c r="F112" s="61">
        <f t="shared" si="2"/>
        <v>-1.584088453457007E-3</v>
      </c>
      <c r="G112" s="61" t="s">
        <v>66</v>
      </c>
      <c r="H112" s="61" t="s">
        <v>67</v>
      </c>
      <c r="I112" s="61" t="s">
        <v>68</v>
      </c>
      <c r="J112" s="61" t="s">
        <v>61</v>
      </c>
      <c r="K112" s="61"/>
      <c r="L112" s="63" t="s">
        <v>126</v>
      </c>
      <c r="O112" s="117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97"/>
    </row>
  </sheetData>
  <mergeCells count="3">
    <mergeCell ref="A76:L76"/>
    <mergeCell ref="O76:Y76"/>
    <mergeCell ref="B41:H4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7A9F-900F-424C-BF02-CC66437571BE}">
  <dimension ref="A1:AW101"/>
  <sheetViews>
    <sheetView topLeftCell="A69" zoomScaleNormal="100" workbookViewId="0">
      <selection activeCell="C78" sqref="C78:L101"/>
    </sheetView>
  </sheetViews>
  <sheetFormatPr baseColWidth="10" defaultColWidth="8.6640625" defaultRowHeight="15" x14ac:dyDescent="0.2"/>
  <cols>
    <col min="1" max="1" width="21.6640625" style="4" customWidth="1"/>
    <col min="2" max="8" width="9.6640625" style="4" customWidth="1"/>
    <col min="9" max="9" width="11.83203125" style="4" bestFit="1" customWidth="1"/>
    <col min="10" max="10" width="15.6640625" style="4" customWidth="1"/>
    <col min="11" max="11" width="18.33203125" style="14" customWidth="1"/>
    <col min="12" max="12" width="44.16406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18.33203125" style="4" bestFit="1" customWidth="1"/>
    <col min="25" max="25" width="11.83203125" style="4" bestFit="1" customWidth="1"/>
    <col min="26" max="27" width="8.6640625" style="4"/>
    <col min="28" max="28" width="8.6640625" style="4" customWidth="1"/>
    <col min="29" max="29" width="72.83203125" style="5" bestFit="1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49" ht="2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49" ht="16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O2" s="6" t="s">
        <v>121</v>
      </c>
      <c r="P2" s="7"/>
      <c r="Q2" s="7"/>
      <c r="R2" s="7"/>
      <c r="S2" s="7"/>
      <c r="T2" s="9"/>
      <c r="U2" s="7"/>
      <c r="V2" s="7"/>
    </row>
    <row r="3" spans="1:49" s="10" customForma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O3" s="12" t="s">
        <v>3</v>
      </c>
      <c r="P3" s="12" t="s">
        <v>5</v>
      </c>
      <c r="Q3" s="12" t="s">
        <v>120</v>
      </c>
      <c r="R3" s="11"/>
      <c r="AC3" s="13"/>
      <c r="AJ3" s="13"/>
      <c r="AM3" s="13"/>
      <c r="AP3" s="13"/>
      <c r="AW3" s="13"/>
    </row>
    <row r="4" spans="1:49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4" t="s">
        <v>10</v>
      </c>
      <c r="L4" s="14"/>
      <c r="R4" s="14"/>
    </row>
    <row r="5" spans="1:49" x14ac:dyDescent="0.2">
      <c r="A5" s="4" t="s">
        <v>7</v>
      </c>
      <c r="B5" s="17" t="s">
        <v>12</v>
      </c>
      <c r="C5" s="4">
        <v>4.7669977480988689E-5</v>
      </c>
      <c r="D5" s="4" t="s">
        <v>9</v>
      </c>
      <c r="E5" s="14" t="s">
        <v>10</v>
      </c>
      <c r="F5" s="20"/>
      <c r="G5" s="20"/>
      <c r="H5" s="20"/>
      <c r="R5" s="14"/>
      <c r="AB5" s="5"/>
      <c r="AC5" s="4"/>
      <c r="AI5" s="5"/>
      <c r="AJ5" s="4"/>
      <c r="AL5" s="5"/>
      <c r="AM5" s="4"/>
      <c r="AO5" s="5"/>
      <c r="AP5" s="4"/>
      <c r="AV5" s="5"/>
      <c r="AW5" s="4"/>
    </row>
    <row r="6" spans="1:49" x14ac:dyDescent="0.2">
      <c r="A6" s="4" t="s">
        <v>7</v>
      </c>
      <c r="B6" s="17" t="s">
        <v>13</v>
      </c>
      <c r="C6" s="4">
        <v>9.3378949910595115E-5</v>
      </c>
      <c r="D6" s="4" t="s">
        <v>9</v>
      </c>
      <c r="E6" s="14" t="s">
        <v>10</v>
      </c>
      <c r="F6" s="20"/>
      <c r="G6" s="20"/>
      <c r="H6" s="20"/>
      <c r="R6" s="14"/>
      <c r="AB6" s="5"/>
      <c r="AC6" s="4"/>
      <c r="AI6" s="5"/>
      <c r="AJ6" s="4"/>
      <c r="AL6" s="5"/>
      <c r="AM6" s="4"/>
      <c r="AO6" s="5"/>
      <c r="AP6" s="4"/>
      <c r="AV6" s="5"/>
      <c r="AW6" s="4"/>
    </row>
    <row r="7" spans="1:49" x14ac:dyDescent="0.2">
      <c r="A7" s="4" t="s">
        <v>7</v>
      </c>
      <c r="B7" s="17" t="s">
        <v>14</v>
      </c>
      <c r="C7" s="4">
        <v>1.6772415558122596E-5</v>
      </c>
      <c r="D7" s="4" t="s">
        <v>9</v>
      </c>
      <c r="E7" s="14" t="s">
        <v>10</v>
      </c>
      <c r="F7" s="20"/>
      <c r="G7" s="20"/>
      <c r="H7" s="20"/>
      <c r="R7" s="14"/>
      <c r="AB7" s="5"/>
      <c r="AC7" s="4"/>
      <c r="AI7" s="5"/>
      <c r="AJ7" s="4"/>
      <c r="AL7" s="5"/>
      <c r="AM7" s="4"/>
      <c r="AO7" s="5"/>
      <c r="AP7" s="4"/>
      <c r="AV7" s="5"/>
      <c r="AW7" s="4"/>
    </row>
    <row r="8" spans="1:49" x14ac:dyDescent="0.2">
      <c r="A8" s="4" t="s">
        <v>7</v>
      </c>
      <c r="B8" s="17" t="s">
        <v>15</v>
      </c>
      <c r="C8" s="4">
        <v>7.2671743408093681E-6</v>
      </c>
      <c r="D8" s="4" t="s">
        <v>9</v>
      </c>
      <c r="E8" s="14" t="s">
        <v>10</v>
      </c>
      <c r="F8" s="20"/>
      <c r="G8" s="20"/>
      <c r="H8" s="20"/>
      <c r="R8" s="14"/>
      <c r="AB8" s="5"/>
      <c r="AC8" s="4"/>
      <c r="AI8" s="5"/>
      <c r="AJ8" s="4"/>
      <c r="AL8" s="5"/>
      <c r="AM8" s="4"/>
      <c r="AO8" s="5"/>
      <c r="AP8" s="4"/>
      <c r="AV8" s="5"/>
      <c r="AW8" s="4"/>
    </row>
    <row r="9" spans="1:49" x14ac:dyDescent="0.2">
      <c r="A9" s="4" t="s">
        <v>7</v>
      </c>
      <c r="B9" s="17" t="s">
        <v>16</v>
      </c>
      <c r="C9" s="4">
        <v>2.2965892947908565E-4</v>
      </c>
      <c r="D9" s="4" t="s">
        <v>9</v>
      </c>
      <c r="E9" s="14" t="s">
        <v>10</v>
      </c>
      <c r="F9" s="20"/>
      <c r="G9" s="20"/>
      <c r="H9" s="20"/>
      <c r="R9" s="14"/>
      <c r="AB9" s="5"/>
      <c r="AC9" s="4"/>
      <c r="AI9" s="5"/>
      <c r="AJ9" s="4"/>
      <c r="AL9" s="5"/>
      <c r="AM9" s="4"/>
      <c r="AO9" s="5"/>
      <c r="AP9" s="4"/>
      <c r="AV9" s="5"/>
      <c r="AW9" s="4"/>
    </row>
    <row r="10" spans="1:49" x14ac:dyDescent="0.2">
      <c r="A10" s="4" t="s">
        <v>7</v>
      </c>
      <c r="B10" s="17" t="s">
        <v>17</v>
      </c>
      <c r="C10" s="4">
        <v>5.968394161730701E-7</v>
      </c>
      <c r="D10" s="4" t="s">
        <v>9</v>
      </c>
      <c r="E10" s="14" t="s">
        <v>10</v>
      </c>
      <c r="F10" s="20"/>
      <c r="G10" s="20"/>
      <c r="H10" s="20"/>
      <c r="R10" s="14"/>
      <c r="AB10" s="5"/>
      <c r="AC10" s="4"/>
      <c r="AI10" s="5"/>
      <c r="AJ10" s="4"/>
      <c r="AL10" s="5"/>
      <c r="AM10" s="4"/>
      <c r="AO10" s="5"/>
      <c r="AP10" s="4"/>
      <c r="AV10" s="5"/>
      <c r="AW10" s="4"/>
    </row>
    <row r="11" spans="1:49" x14ac:dyDescent="0.2">
      <c r="A11" s="4" t="s">
        <v>7</v>
      </c>
      <c r="B11" s="17" t="s">
        <v>18</v>
      </c>
      <c r="C11" s="4">
        <v>1.4088484061006906E-6</v>
      </c>
      <c r="D11" s="4" t="s">
        <v>9</v>
      </c>
      <c r="E11" s="14" t="s">
        <v>10</v>
      </c>
      <c r="F11" s="20"/>
      <c r="G11" s="20"/>
      <c r="H11" s="20"/>
      <c r="R11" s="14"/>
      <c r="AB11" s="5"/>
      <c r="AC11" s="4"/>
      <c r="AI11" s="5"/>
      <c r="AJ11" s="4"/>
      <c r="AL11" s="5"/>
      <c r="AM11" s="4"/>
      <c r="AO11" s="5"/>
      <c r="AP11" s="4"/>
      <c r="AV11" s="5"/>
      <c r="AW11" s="4"/>
    </row>
    <row r="12" spans="1:49" x14ac:dyDescent="0.2">
      <c r="A12" s="4" t="s">
        <v>7</v>
      </c>
      <c r="B12" s="17" t="s">
        <v>19</v>
      </c>
      <c r="C12" s="4">
        <v>2.6395530426583986E-4</v>
      </c>
      <c r="D12" s="4" t="s">
        <v>9</v>
      </c>
      <c r="E12" s="14" t="s">
        <v>10</v>
      </c>
      <c r="F12" s="20"/>
      <c r="G12" s="20"/>
      <c r="H12" s="20"/>
      <c r="R12" s="14"/>
      <c r="AB12" s="5"/>
      <c r="AC12" s="4"/>
      <c r="AI12" s="5"/>
      <c r="AJ12" s="4"/>
      <c r="AL12" s="5"/>
      <c r="AM12" s="4"/>
      <c r="AO12" s="5"/>
      <c r="AP12" s="4"/>
      <c r="AV12" s="5"/>
      <c r="AW12" s="4"/>
    </row>
    <row r="13" spans="1:49" x14ac:dyDescent="0.2">
      <c r="A13" s="4" t="s">
        <v>7</v>
      </c>
      <c r="B13" s="17" t="s">
        <v>20</v>
      </c>
      <c r="C13" s="4">
        <v>2.085469914819236E-6</v>
      </c>
      <c r="D13" s="4" t="s">
        <v>9</v>
      </c>
      <c r="E13" s="14" t="s">
        <v>10</v>
      </c>
      <c r="F13" s="20"/>
      <c r="G13" s="20"/>
      <c r="H13" s="20"/>
      <c r="R13" s="14"/>
      <c r="AB13" s="5"/>
      <c r="AC13" s="4"/>
      <c r="AI13" s="5"/>
      <c r="AJ13" s="4"/>
      <c r="AL13" s="5"/>
      <c r="AM13" s="4"/>
      <c r="AO13" s="5"/>
      <c r="AP13" s="4"/>
      <c r="AV13" s="5"/>
      <c r="AW13" s="4"/>
    </row>
    <row r="14" spans="1:49" x14ac:dyDescent="0.2">
      <c r="A14" s="4" t="s">
        <v>7</v>
      </c>
      <c r="B14" s="17" t="s">
        <v>21</v>
      </c>
      <c r="C14" s="4">
        <v>0.13308017250777757</v>
      </c>
      <c r="D14" s="4" t="s">
        <v>9</v>
      </c>
      <c r="E14" s="4" t="s">
        <v>22</v>
      </c>
      <c r="F14" s="20"/>
      <c r="G14" s="20"/>
      <c r="H14" s="20"/>
      <c r="R14" s="14"/>
      <c r="AB14" s="5"/>
      <c r="AC14" s="4"/>
      <c r="AI14" s="5"/>
      <c r="AJ14" s="4"/>
      <c r="AL14" s="5"/>
      <c r="AM14" s="4"/>
      <c r="AO14" s="5"/>
      <c r="AP14" s="4"/>
      <c r="AV14" s="5"/>
      <c r="AW14" s="4"/>
    </row>
    <row r="15" spans="1:49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4" t="s">
        <v>10</v>
      </c>
      <c r="R15" s="14"/>
      <c r="AB15" s="5"/>
      <c r="AC15" s="4"/>
      <c r="AI15" s="5"/>
      <c r="AJ15" s="4"/>
      <c r="AL15" s="5"/>
      <c r="AM15" s="4"/>
      <c r="AO15" s="5"/>
      <c r="AP15" s="4"/>
      <c r="AV15" s="5"/>
      <c r="AW15" s="4"/>
    </row>
    <row r="16" spans="1:49" x14ac:dyDescent="0.2">
      <c r="A16" s="4" t="s">
        <v>23</v>
      </c>
      <c r="B16" s="17" t="s">
        <v>12</v>
      </c>
      <c r="C16" s="4">
        <v>1.6946156527293992E-5</v>
      </c>
      <c r="D16" s="4" t="s">
        <v>24</v>
      </c>
      <c r="E16" s="14" t="s">
        <v>10</v>
      </c>
      <c r="F16" s="20"/>
      <c r="G16" s="20"/>
      <c r="H16" s="20"/>
      <c r="R16" s="14"/>
      <c r="AB16" s="5"/>
      <c r="AC16" s="4"/>
      <c r="AI16" s="5"/>
      <c r="AJ16" s="4"/>
      <c r="AL16" s="5"/>
      <c r="AM16" s="4"/>
      <c r="AO16" s="5"/>
      <c r="AP16" s="4"/>
      <c r="AV16" s="5"/>
      <c r="AW16" s="4"/>
    </row>
    <row r="17" spans="1:49" x14ac:dyDescent="0.2">
      <c r="A17" s="4" t="s">
        <v>23</v>
      </c>
      <c r="B17" s="17" t="s">
        <v>13</v>
      </c>
      <c r="C17" s="4">
        <v>2.5486303833811076E-5</v>
      </c>
      <c r="D17" s="4" t="s">
        <v>24</v>
      </c>
      <c r="E17" s="14" t="s">
        <v>10</v>
      </c>
      <c r="F17" s="20"/>
      <c r="G17" s="20"/>
      <c r="H17" s="20"/>
      <c r="R17" s="14"/>
      <c r="AB17" s="5"/>
      <c r="AC17" s="4"/>
      <c r="AI17" s="5"/>
      <c r="AJ17" s="4"/>
      <c r="AL17" s="5"/>
      <c r="AM17" s="4"/>
      <c r="AO17" s="5"/>
      <c r="AP17" s="4"/>
      <c r="AV17" s="5"/>
      <c r="AW17" s="4"/>
    </row>
    <row r="18" spans="1:49" x14ac:dyDescent="0.2">
      <c r="A18" s="4" t="s">
        <v>23</v>
      </c>
      <c r="B18" s="17" t="s">
        <v>14</v>
      </c>
      <c r="C18" s="4">
        <v>2.93416485124248E-6</v>
      </c>
      <c r="D18" s="4" t="s">
        <v>24</v>
      </c>
      <c r="E18" s="14" t="s">
        <v>10</v>
      </c>
      <c r="F18" s="20"/>
      <c r="G18" s="20"/>
      <c r="H18" s="20"/>
      <c r="R18" s="14"/>
      <c r="AB18" s="5"/>
      <c r="AC18" s="4"/>
      <c r="AI18" s="5"/>
      <c r="AJ18" s="4"/>
      <c r="AL18" s="5"/>
      <c r="AM18" s="4"/>
      <c r="AO18" s="5"/>
      <c r="AP18" s="4"/>
      <c r="AV18" s="5"/>
      <c r="AW18" s="4"/>
    </row>
    <row r="19" spans="1:49" x14ac:dyDescent="0.2">
      <c r="A19" s="4" t="s">
        <v>23</v>
      </c>
      <c r="B19" s="17" t="s">
        <v>15</v>
      </c>
      <c r="C19" s="4">
        <v>2.7648616863662144E-6</v>
      </c>
      <c r="D19" s="4" t="s">
        <v>24</v>
      </c>
      <c r="E19" s="14" t="s">
        <v>10</v>
      </c>
      <c r="F19" s="20"/>
      <c r="G19" s="20"/>
      <c r="H19" s="20"/>
      <c r="R19" s="14"/>
      <c r="AB19" s="5"/>
      <c r="AC19" s="4"/>
      <c r="AI19" s="5"/>
      <c r="AJ19" s="4"/>
      <c r="AL19" s="5"/>
      <c r="AM19" s="4"/>
      <c r="AO19" s="5"/>
      <c r="AP19" s="4"/>
      <c r="AV19" s="5"/>
      <c r="AW19" s="4"/>
    </row>
    <row r="20" spans="1:49" x14ac:dyDescent="0.2">
      <c r="A20" s="4" t="s">
        <v>23</v>
      </c>
      <c r="B20" s="17" t="s">
        <v>16</v>
      </c>
      <c r="C20" s="4">
        <v>1.5224234585689231E-5</v>
      </c>
      <c r="D20" s="4" t="s">
        <v>24</v>
      </c>
      <c r="E20" s="14" t="s">
        <v>10</v>
      </c>
      <c r="F20" s="20"/>
      <c r="G20" s="20"/>
      <c r="H20" s="20"/>
      <c r="R20" s="14"/>
      <c r="AB20" s="5"/>
      <c r="AC20" s="4"/>
      <c r="AI20" s="5"/>
      <c r="AJ20" s="4"/>
      <c r="AL20" s="5"/>
      <c r="AM20" s="4"/>
      <c r="AO20" s="5"/>
      <c r="AP20" s="4"/>
      <c r="AV20" s="5"/>
      <c r="AW20" s="4"/>
    </row>
    <row r="21" spans="1:49" x14ac:dyDescent="0.2">
      <c r="A21" s="4" t="s">
        <v>23</v>
      </c>
      <c r="B21" s="17" t="s">
        <v>17</v>
      </c>
      <c r="C21" s="4">
        <v>3.7494638348416479E-7</v>
      </c>
      <c r="D21" s="4" t="s">
        <v>24</v>
      </c>
      <c r="E21" s="14" t="s">
        <v>10</v>
      </c>
      <c r="F21" s="20"/>
      <c r="G21" s="20"/>
      <c r="H21" s="20"/>
      <c r="R21" s="14"/>
      <c r="AB21" s="5"/>
      <c r="AC21" s="4"/>
      <c r="AI21" s="5"/>
      <c r="AJ21" s="4"/>
      <c r="AL21" s="5"/>
      <c r="AM21" s="4"/>
      <c r="AO21" s="5"/>
      <c r="AP21" s="4"/>
      <c r="AV21" s="5"/>
      <c r="AW21" s="4"/>
    </row>
    <row r="22" spans="1:49" x14ac:dyDescent="0.2">
      <c r="A22" s="4" t="s">
        <v>23</v>
      </c>
      <c r="B22" s="17" t="s">
        <v>18</v>
      </c>
      <c r="C22" s="4">
        <v>7.497579556321201E-7</v>
      </c>
      <c r="D22" s="4" t="s">
        <v>24</v>
      </c>
      <c r="E22" s="14" t="s">
        <v>10</v>
      </c>
      <c r="F22" s="20"/>
      <c r="G22" s="20"/>
      <c r="H22" s="20"/>
      <c r="R22" s="14"/>
      <c r="AB22" s="5"/>
      <c r="AC22" s="4"/>
      <c r="AI22" s="5"/>
      <c r="AJ22" s="4"/>
      <c r="AL22" s="5"/>
      <c r="AM22" s="4"/>
      <c r="AO22" s="5"/>
      <c r="AP22" s="4"/>
      <c r="AV22" s="5"/>
      <c r="AW22" s="4"/>
    </row>
    <row r="23" spans="1:49" x14ac:dyDescent="0.2">
      <c r="A23" s="4" t="s">
        <v>23</v>
      </c>
      <c r="B23" s="17" t="s">
        <v>19</v>
      </c>
      <c r="C23" s="4">
        <v>2.0355243007445781E-4</v>
      </c>
      <c r="D23" s="4" t="s">
        <v>24</v>
      </c>
      <c r="E23" s="14" t="s">
        <v>10</v>
      </c>
      <c r="F23" s="20"/>
      <c r="G23" s="20"/>
      <c r="H23" s="20"/>
      <c r="R23" s="14"/>
      <c r="AB23" s="5"/>
      <c r="AC23" s="4"/>
      <c r="AI23" s="5"/>
      <c r="AJ23" s="4"/>
      <c r="AL23" s="5"/>
      <c r="AM23" s="4"/>
      <c r="AO23" s="5"/>
      <c r="AP23" s="4"/>
      <c r="AV23" s="5"/>
      <c r="AW23" s="4"/>
    </row>
    <row r="24" spans="1:49" x14ac:dyDescent="0.2">
      <c r="A24" s="4" t="s">
        <v>23</v>
      </c>
      <c r="B24" s="17" t="s">
        <v>20</v>
      </c>
      <c r="C24" s="4">
        <v>5.8436914656886474E-7</v>
      </c>
      <c r="D24" s="4" t="s">
        <v>24</v>
      </c>
      <c r="E24" s="14" t="s">
        <v>10</v>
      </c>
      <c r="F24" s="20"/>
      <c r="G24" s="20"/>
      <c r="H24" s="20"/>
      <c r="R24" s="14"/>
      <c r="AB24" s="5"/>
      <c r="AC24" s="4"/>
      <c r="AI24" s="5"/>
      <c r="AJ24" s="4"/>
      <c r="AL24" s="5"/>
      <c r="AM24" s="4"/>
      <c r="AO24" s="5"/>
      <c r="AP24" s="4"/>
      <c r="AV24" s="5"/>
      <c r="AW24" s="4"/>
    </row>
    <row r="25" spans="1:49" x14ac:dyDescent="0.2">
      <c r="A25" s="4" t="s">
        <v>23</v>
      </c>
      <c r="B25" s="17" t="s">
        <v>21</v>
      </c>
      <c r="C25" s="4">
        <v>7.8399733293996687E-2</v>
      </c>
      <c r="D25" s="4" t="s">
        <v>24</v>
      </c>
      <c r="E25" s="14" t="s">
        <v>25</v>
      </c>
      <c r="F25" s="20"/>
      <c r="G25" s="20"/>
      <c r="H25" s="20"/>
      <c r="R25" s="14"/>
      <c r="AB25" s="5"/>
      <c r="AC25" s="4"/>
      <c r="AI25" s="5"/>
      <c r="AJ25" s="4"/>
      <c r="AL25" s="5"/>
      <c r="AM25" s="4"/>
      <c r="AO25" s="5"/>
      <c r="AP25" s="4"/>
      <c r="AV25" s="5"/>
      <c r="AW25" s="4"/>
    </row>
    <row r="26" spans="1:49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4" t="s">
        <v>10</v>
      </c>
      <c r="M26" s="18"/>
      <c r="S26" s="19"/>
      <c r="T26" s="4"/>
      <c r="U26" s="5"/>
    </row>
    <row r="27" spans="1:49" x14ac:dyDescent="0.2">
      <c r="A27" s="4" t="s">
        <v>26</v>
      </c>
      <c r="B27" s="17" t="s">
        <v>12</v>
      </c>
      <c r="C27" s="4">
        <v>4.6476039810074237E-5</v>
      </c>
      <c r="D27" s="4" t="s">
        <v>27</v>
      </c>
      <c r="E27" s="14" t="s">
        <v>10</v>
      </c>
      <c r="F27" s="20"/>
      <c r="G27" s="20"/>
      <c r="H27" s="20"/>
      <c r="S27" s="19"/>
      <c r="T27" s="4"/>
      <c r="U27" s="5"/>
    </row>
    <row r="28" spans="1:49" x14ac:dyDescent="0.2">
      <c r="A28" s="4" t="s">
        <v>26</v>
      </c>
      <c r="B28" s="17" t="s">
        <v>13</v>
      </c>
      <c r="C28" s="4">
        <v>7.0306145163397999E-5</v>
      </c>
      <c r="D28" s="4" t="s">
        <v>27</v>
      </c>
      <c r="E28" s="14" t="s">
        <v>10</v>
      </c>
      <c r="F28" s="20"/>
      <c r="G28" s="20"/>
      <c r="H28" s="20"/>
      <c r="S28" s="19"/>
      <c r="T28" s="4"/>
      <c r="U28" s="5"/>
    </row>
    <row r="29" spans="1:49" x14ac:dyDescent="0.2">
      <c r="A29" s="4" t="s">
        <v>26</v>
      </c>
      <c r="B29" s="17" t="s">
        <v>14</v>
      </c>
      <c r="C29" s="4">
        <v>4.9155539731015921E-6</v>
      </c>
      <c r="D29" s="4" t="s">
        <v>27</v>
      </c>
      <c r="E29" s="14" t="s">
        <v>10</v>
      </c>
      <c r="F29" s="20"/>
      <c r="G29" s="20"/>
      <c r="H29" s="20"/>
      <c r="S29" s="19"/>
      <c r="T29" s="4"/>
      <c r="U29" s="5"/>
    </row>
    <row r="30" spans="1:49" x14ac:dyDescent="0.2">
      <c r="A30" s="4" t="s">
        <v>26</v>
      </c>
      <c r="B30" s="17" t="s">
        <v>15</v>
      </c>
      <c r="C30" s="4">
        <v>4.8584823588904043E-6</v>
      </c>
      <c r="D30" s="4" t="s">
        <v>27</v>
      </c>
      <c r="E30" s="14" t="s">
        <v>10</v>
      </c>
      <c r="F30" s="20"/>
      <c r="G30" s="20"/>
      <c r="H30" s="20"/>
      <c r="S30" s="19"/>
      <c r="T30" s="4"/>
      <c r="U30" s="5"/>
    </row>
    <row r="31" spans="1:49" x14ac:dyDescent="0.2">
      <c r="A31" s="4" t="s">
        <v>26</v>
      </c>
      <c r="B31" s="17" t="s">
        <v>16</v>
      </c>
      <c r="C31" s="4">
        <v>1.4276061357245116E-5</v>
      </c>
      <c r="D31" s="4" t="s">
        <v>27</v>
      </c>
      <c r="E31" s="14" t="s">
        <v>10</v>
      </c>
      <c r="F31" s="20"/>
      <c r="G31" s="20"/>
      <c r="H31" s="20"/>
      <c r="S31" s="19"/>
      <c r="T31" s="4"/>
      <c r="U31" s="5"/>
    </row>
    <row r="32" spans="1:49" x14ac:dyDescent="0.2">
      <c r="A32" s="4" t="s">
        <v>26</v>
      </c>
      <c r="B32" s="17" t="s">
        <v>17</v>
      </c>
      <c r="C32" s="4">
        <v>8.76689003693608E-7</v>
      </c>
      <c r="D32" s="4" t="s">
        <v>27</v>
      </c>
      <c r="E32" s="14" t="s">
        <v>10</v>
      </c>
      <c r="F32" s="20"/>
      <c r="G32" s="20"/>
      <c r="H32" s="20"/>
      <c r="S32" s="19"/>
      <c r="T32" s="4"/>
      <c r="U32" s="5"/>
    </row>
    <row r="33" spans="1:49" x14ac:dyDescent="0.2">
      <c r="A33" s="4" t="s">
        <v>26</v>
      </c>
      <c r="B33" s="17" t="s">
        <v>18</v>
      </c>
      <c r="C33" s="4">
        <v>2.0450016369521954E-6</v>
      </c>
      <c r="D33" s="4" t="s">
        <v>27</v>
      </c>
      <c r="E33" s="14" t="s">
        <v>10</v>
      </c>
      <c r="F33" s="20"/>
      <c r="G33" s="20"/>
      <c r="H33" s="20"/>
      <c r="S33" s="19"/>
      <c r="T33" s="4"/>
      <c r="U33" s="5"/>
    </row>
    <row r="34" spans="1:49" x14ac:dyDescent="0.2">
      <c r="A34" s="4" t="s">
        <v>26</v>
      </c>
      <c r="B34" s="17" t="s">
        <v>19</v>
      </c>
      <c r="C34" s="4">
        <v>2.0912163724249474E-4</v>
      </c>
      <c r="D34" s="4" t="s">
        <v>27</v>
      </c>
      <c r="E34" s="14" t="s">
        <v>10</v>
      </c>
      <c r="F34" s="20"/>
      <c r="G34" s="20"/>
      <c r="H34" s="20"/>
      <c r="S34" s="19"/>
      <c r="T34" s="4"/>
      <c r="U34" s="5"/>
    </row>
    <row r="35" spans="1:49" x14ac:dyDescent="0.2">
      <c r="A35" s="4" t="s">
        <v>26</v>
      </c>
      <c r="B35" s="17" t="s">
        <v>20</v>
      </c>
      <c r="C35" s="4">
        <v>1.2279126302754932E-6</v>
      </c>
      <c r="D35" s="4" t="s">
        <v>27</v>
      </c>
      <c r="E35" s="14" t="s">
        <v>10</v>
      </c>
      <c r="F35" s="20"/>
      <c r="G35" s="20"/>
      <c r="H35" s="20"/>
      <c r="S35" s="19"/>
      <c r="T35" s="4"/>
      <c r="U35" s="5"/>
    </row>
    <row r="36" spans="1:49" x14ac:dyDescent="0.2">
      <c r="A36" s="4" t="s">
        <v>26</v>
      </c>
      <c r="B36" s="17" t="s">
        <v>21</v>
      </c>
      <c r="C36" s="4">
        <v>7.9903990852171314E-2</v>
      </c>
      <c r="D36" s="4" t="s">
        <v>27</v>
      </c>
      <c r="E36" s="14" t="s">
        <v>28</v>
      </c>
      <c r="F36" s="20"/>
      <c r="G36" s="20"/>
      <c r="H36" s="20"/>
      <c r="S36" s="19"/>
      <c r="T36" s="4"/>
      <c r="U36" s="5"/>
    </row>
    <row r="37" spans="1:49" x14ac:dyDescent="0.2">
      <c r="B37" s="20"/>
      <c r="C37" s="20"/>
      <c r="D37" s="20"/>
      <c r="E37" s="20"/>
      <c r="F37" s="20"/>
      <c r="G37" s="20"/>
      <c r="H37" s="20"/>
    </row>
    <row r="38" spans="1:49" ht="16" x14ac:dyDescent="0.2">
      <c r="A38" s="6" t="s">
        <v>79</v>
      </c>
      <c r="I38" s="21"/>
    </row>
    <row r="39" spans="1:49" ht="16" x14ac:dyDescent="0.2">
      <c r="A39" s="22" t="s">
        <v>29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</row>
    <row r="40" spans="1:49" s="20" customFormat="1" x14ac:dyDescent="0.2">
      <c r="A40" s="65" t="s">
        <v>71</v>
      </c>
      <c r="B40"/>
      <c r="C40"/>
      <c r="D40"/>
      <c r="E40"/>
      <c r="F40"/>
      <c r="G40"/>
      <c r="H40"/>
      <c r="I40"/>
      <c r="J40"/>
      <c r="K40"/>
      <c r="L40"/>
      <c r="T40" s="23"/>
      <c r="AC40" s="23"/>
      <c r="AJ40" s="23"/>
      <c r="AM40" s="23"/>
      <c r="AP40" s="23"/>
      <c r="AW40" s="23"/>
    </row>
    <row r="41" spans="1:49" s="20" customFormat="1" ht="12.75" customHeight="1" x14ac:dyDescent="0.15">
      <c r="A41" s="24"/>
      <c r="B41" s="187" t="s">
        <v>122</v>
      </c>
      <c r="C41" s="188"/>
      <c r="D41" s="188"/>
      <c r="E41" s="188"/>
      <c r="F41" s="188"/>
      <c r="G41" s="188"/>
      <c r="H41" s="188"/>
      <c r="I41" s="146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1:49" s="20" customFormat="1" ht="156" customHeight="1" x14ac:dyDescent="0.2">
      <c r="A42" s="17"/>
      <c r="B42" s="178" t="s">
        <v>102</v>
      </c>
      <c r="C42" s="178" t="s">
        <v>103</v>
      </c>
      <c r="D42" s="178" t="s">
        <v>83</v>
      </c>
      <c r="E42" s="178" t="s">
        <v>104</v>
      </c>
      <c r="F42" s="178" t="s">
        <v>84</v>
      </c>
      <c r="G42" s="182" t="s">
        <v>105</v>
      </c>
      <c r="H42" s="182" t="s">
        <v>106</v>
      </c>
      <c r="I42" s="172"/>
      <c r="J42" s="93"/>
      <c r="Q42" s="93"/>
      <c r="R42" s="93"/>
      <c r="S42" s="25"/>
    </row>
    <row r="43" spans="1:49" s="20" customFormat="1" x14ac:dyDescent="0.2">
      <c r="A43" s="26" t="s">
        <v>30</v>
      </c>
      <c r="B43" s="71">
        <v>0.68500000000000005</v>
      </c>
      <c r="C43" s="72"/>
      <c r="D43" s="179">
        <v>0.8</v>
      </c>
      <c r="E43" s="71"/>
      <c r="F43" s="72"/>
      <c r="G43" s="82"/>
      <c r="H43" s="27"/>
      <c r="I43" s="173"/>
      <c r="J43" s="30"/>
      <c r="Q43" s="30"/>
      <c r="R43" s="30"/>
      <c r="S43" s="30"/>
    </row>
    <row r="44" spans="1:49" s="23" customFormat="1" x14ac:dyDescent="0.2">
      <c r="A44" s="28" t="s">
        <v>31</v>
      </c>
      <c r="B44" s="29">
        <v>0.1</v>
      </c>
      <c r="C44" s="30"/>
      <c r="D44" s="180">
        <v>0.1</v>
      </c>
      <c r="E44" s="29"/>
      <c r="F44" s="30"/>
      <c r="G44" s="32">
        <v>0.67</v>
      </c>
      <c r="H44" s="30">
        <v>0.7</v>
      </c>
      <c r="I44" s="174"/>
      <c r="J44" s="30"/>
      <c r="Q44" s="30"/>
      <c r="R44" s="30"/>
      <c r="S44" s="30"/>
    </row>
    <row r="45" spans="1:49" s="20" customFormat="1" x14ac:dyDescent="0.2">
      <c r="A45" s="33" t="s">
        <v>32</v>
      </c>
      <c r="B45" s="74">
        <v>1</v>
      </c>
      <c r="C45" s="34"/>
      <c r="D45" s="181"/>
      <c r="E45" s="129"/>
      <c r="F45" s="104"/>
      <c r="G45" s="118">
        <v>1.0000358118451151</v>
      </c>
      <c r="H45" s="119">
        <v>1</v>
      </c>
      <c r="I45" s="175"/>
      <c r="J45" s="94"/>
      <c r="Q45" s="94"/>
      <c r="R45" s="94"/>
      <c r="S45" s="70"/>
    </row>
    <row r="46" spans="1:49" s="20" customFormat="1" ht="57" x14ac:dyDescent="0.2">
      <c r="A46" s="105" t="s">
        <v>85</v>
      </c>
      <c r="B46" s="109">
        <v>1</v>
      </c>
      <c r="C46" s="104"/>
      <c r="D46" s="110"/>
      <c r="E46" s="111"/>
      <c r="F46" s="110"/>
      <c r="G46" s="120"/>
      <c r="H46" s="121"/>
      <c r="I46" s="175"/>
      <c r="J46" s="94"/>
      <c r="Q46" s="94"/>
      <c r="R46" s="94"/>
      <c r="S46" s="70"/>
    </row>
    <row r="47" spans="1:49" s="20" customFormat="1" ht="71" x14ac:dyDescent="0.2">
      <c r="A47" s="106" t="s">
        <v>86</v>
      </c>
      <c r="B47" s="74">
        <v>0</v>
      </c>
      <c r="C47" s="34"/>
      <c r="D47" s="34"/>
      <c r="E47" s="141">
        <v>-3.87</v>
      </c>
      <c r="F47" s="34"/>
      <c r="G47" s="122"/>
      <c r="H47" s="121"/>
      <c r="I47" s="175"/>
      <c r="J47" s="94"/>
      <c r="Q47" s="94"/>
      <c r="R47" s="94"/>
      <c r="S47" s="70"/>
    </row>
    <row r="48" spans="1:49" s="20" customFormat="1" x14ac:dyDescent="0.2">
      <c r="A48" s="35" t="s">
        <v>72</v>
      </c>
      <c r="B48" s="17"/>
      <c r="E48" s="101"/>
      <c r="F48" s="23"/>
      <c r="G48" s="123"/>
      <c r="H48" s="36"/>
      <c r="I48" s="101"/>
      <c r="J48" s="23"/>
      <c r="Q48" s="23"/>
      <c r="R48" s="23"/>
      <c r="S48" s="23"/>
    </row>
    <row r="49" spans="1:19" s="20" customFormat="1" x14ac:dyDescent="0.2">
      <c r="A49" s="66" t="s">
        <v>33</v>
      </c>
      <c r="B49" s="68">
        <v>0</v>
      </c>
      <c r="C49" s="38"/>
      <c r="D49" s="38">
        <v>0</v>
      </c>
      <c r="E49" s="37"/>
      <c r="F49" s="38"/>
      <c r="G49" s="40"/>
      <c r="H49" s="39"/>
      <c r="I49" s="102"/>
      <c r="J49" s="39"/>
      <c r="Q49" s="39"/>
      <c r="R49" s="39"/>
      <c r="S49" s="39"/>
    </row>
    <row r="50" spans="1:19" s="20" customFormat="1" x14ac:dyDescent="0.2">
      <c r="A50" s="66" t="s">
        <v>34</v>
      </c>
      <c r="B50" s="68">
        <v>0</v>
      </c>
      <c r="C50" s="38"/>
      <c r="D50" s="38">
        <v>0</v>
      </c>
      <c r="E50" s="37"/>
      <c r="F50" s="38"/>
      <c r="G50" s="40"/>
      <c r="H50" s="39"/>
      <c r="I50" s="102"/>
      <c r="J50" s="39"/>
      <c r="Q50" s="39"/>
      <c r="R50" s="39"/>
      <c r="S50" s="39"/>
    </row>
    <row r="51" spans="1:19" s="20" customFormat="1" x14ac:dyDescent="0.2">
      <c r="A51" s="66" t="s">
        <v>35</v>
      </c>
      <c r="B51" s="68">
        <v>0</v>
      </c>
      <c r="C51" s="38"/>
      <c r="D51" s="38">
        <v>0</v>
      </c>
      <c r="E51" s="37"/>
      <c r="F51" s="38"/>
      <c r="G51" s="40"/>
      <c r="H51" s="39"/>
      <c r="I51" s="102"/>
      <c r="J51" s="39"/>
      <c r="Q51" s="39"/>
      <c r="R51" s="39"/>
      <c r="S51" s="39"/>
    </row>
    <row r="52" spans="1:19" s="20" customFormat="1" x14ac:dyDescent="0.2">
      <c r="A52" s="66" t="s">
        <v>73</v>
      </c>
      <c r="B52" s="68">
        <v>0</v>
      </c>
      <c r="C52" s="38"/>
      <c r="D52" s="38">
        <v>1250000</v>
      </c>
      <c r="E52" s="37"/>
      <c r="F52" s="38"/>
      <c r="G52" s="40"/>
      <c r="H52" s="39"/>
      <c r="I52" s="102"/>
      <c r="J52" s="39"/>
      <c r="Q52" s="39"/>
      <c r="R52" s="39"/>
      <c r="S52" s="39"/>
    </row>
    <row r="53" spans="1:19" s="20" customFormat="1" x14ac:dyDescent="0.2">
      <c r="A53" s="66" t="s">
        <v>36</v>
      </c>
      <c r="B53" s="68"/>
      <c r="C53" s="38"/>
      <c r="D53" s="38"/>
      <c r="E53" s="37"/>
      <c r="F53" s="38"/>
      <c r="G53" s="40"/>
      <c r="H53" s="39"/>
      <c r="I53" s="102"/>
      <c r="J53" s="39"/>
      <c r="Q53" s="39"/>
      <c r="R53" s="39"/>
      <c r="S53" s="39"/>
    </row>
    <row r="54" spans="1:19" s="20" customFormat="1" x14ac:dyDescent="0.2">
      <c r="A54" s="66" t="s">
        <v>74</v>
      </c>
      <c r="B54" s="75">
        <v>459854.01459854003</v>
      </c>
      <c r="C54" s="38"/>
      <c r="D54" s="38"/>
      <c r="E54" s="37"/>
      <c r="F54" s="38"/>
      <c r="G54" s="40"/>
      <c r="H54" s="39"/>
      <c r="I54" s="102"/>
      <c r="J54" s="39"/>
      <c r="Q54" s="39"/>
      <c r="R54" s="39"/>
      <c r="S54" s="39"/>
    </row>
    <row r="55" spans="1:19" s="20" customFormat="1" x14ac:dyDescent="0.2">
      <c r="A55" s="66" t="s">
        <v>39</v>
      </c>
      <c r="B55" s="68"/>
      <c r="C55" s="38"/>
      <c r="D55" s="38"/>
      <c r="E55" s="37"/>
      <c r="F55" s="38"/>
      <c r="G55" s="40"/>
      <c r="H55" s="39"/>
      <c r="I55" s="102"/>
      <c r="J55" s="39"/>
      <c r="Q55" s="39"/>
      <c r="R55" s="39"/>
      <c r="S55" s="39"/>
    </row>
    <row r="56" spans="1:19" s="20" customFormat="1" x14ac:dyDescent="0.2">
      <c r="A56" s="66" t="s">
        <v>75</v>
      </c>
      <c r="B56" s="68"/>
      <c r="C56" s="38"/>
      <c r="D56" s="38"/>
      <c r="E56" s="37"/>
      <c r="F56" s="38"/>
      <c r="G56" s="40"/>
      <c r="H56" s="39"/>
      <c r="I56" s="102"/>
      <c r="J56" s="39"/>
      <c r="Q56" s="39"/>
      <c r="R56" s="39"/>
      <c r="S56" s="39"/>
    </row>
    <row r="57" spans="1:19" s="20" customFormat="1" x14ac:dyDescent="0.2">
      <c r="A57" s="66" t="s">
        <v>38</v>
      </c>
      <c r="B57" s="68"/>
      <c r="C57" s="38"/>
      <c r="D57" s="38"/>
      <c r="E57" s="37"/>
      <c r="F57" s="38"/>
      <c r="G57" s="40"/>
      <c r="H57" s="39"/>
      <c r="I57" s="102"/>
      <c r="J57" s="39"/>
      <c r="Q57" s="39"/>
      <c r="R57" s="39"/>
      <c r="S57" s="39"/>
    </row>
    <row r="58" spans="1:19" s="20" customFormat="1" x14ac:dyDescent="0.2">
      <c r="A58" s="66" t="s">
        <v>37</v>
      </c>
      <c r="B58" s="68">
        <v>0</v>
      </c>
      <c r="C58" s="38"/>
      <c r="D58" s="38">
        <v>0</v>
      </c>
      <c r="E58" s="37"/>
      <c r="F58" s="38"/>
      <c r="G58" s="40"/>
      <c r="H58" s="39"/>
      <c r="I58" s="102"/>
      <c r="J58" s="39"/>
      <c r="Q58" s="39"/>
      <c r="R58" s="39"/>
      <c r="S58" s="39"/>
    </row>
    <row r="59" spans="1:19" s="20" customFormat="1" x14ac:dyDescent="0.2">
      <c r="A59" s="67" t="s">
        <v>76</v>
      </c>
      <c r="B59" s="69">
        <v>0</v>
      </c>
      <c r="C59" s="18"/>
      <c r="D59" s="44">
        <v>0</v>
      </c>
      <c r="E59" s="42"/>
      <c r="F59" s="43"/>
      <c r="G59" s="40">
        <v>35.811845115141239</v>
      </c>
      <c r="H59" s="124">
        <v>0</v>
      </c>
      <c r="I59" s="102"/>
      <c r="J59" s="41"/>
      <c r="Q59" s="41"/>
      <c r="R59" s="41"/>
      <c r="S59" s="41"/>
    </row>
    <row r="60" spans="1:19" s="20" customFormat="1" x14ac:dyDescent="0.2">
      <c r="A60" s="45" t="s">
        <v>40</v>
      </c>
      <c r="B60" s="46"/>
      <c r="C60" s="47"/>
      <c r="D60" s="47"/>
      <c r="E60" s="80"/>
      <c r="F60" s="41"/>
      <c r="G60" s="83"/>
      <c r="H60" s="18"/>
      <c r="I60" s="51"/>
      <c r="J60" s="142" t="s">
        <v>95</v>
      </c>
      <c r="K60" s="137" t="s">
        <v>107</v>
      </c>
      <c r="Q60" s="39"/>
      <c r="R60" s="39"/>
      <c r="S60" s="41"/>
    </row>
    <row r="61" spans="1:19" s="20" customFormat="1" x14ac:dyDescent="0.2">
      <c r="A61" s="17" t="s">
        <v>41</v>
      </c>
      <c r="B61" s="48">
        <v>3.1251626070182028</v>
      </c>
      <c r="C61" s="104">
        <v>0.57145395726434112</v>
      </c>
      <c r="D61" s="104">
        <v>11.921136289292997</v>
      </c>
      <c r="E61" s="131"/>
      <c r="F61" s="77">
        <v>5.1332731075662108E-2</v>
      </c>
      <c r="G61" s="118">
        <v>0.30173560850882458</v>
      </c>
      <c r="H61" s="50"/>
      <c r="I61" s="176"/>
      <c r="J61" s="139">
        <v>3.1251626070182028</v>
      </c>
      <c r="K61" s="138">
        <v>0.98696711099195367</v>
      </c>
      <c r="Q61" s="50"/>
      <c r="R61" s="50"/>
      <c r="S61" s="70"/>
    </row>
    <row r="62" spans="1:19" s="20" customFormat="1" x14ac:dyDescent="0.2">
      <c r="A62" s="17" t="s">
        <v>42</v>
      </c>
      <c r="B62" s="48">
        <v>6.6867074700156559</v>
      </c>
      <c r="C62" s="104">
        <v>1.0244718612096479</v>
      </c>
      <c r="D62" s="104">
        <v>46.476039810074234</v>
      </c>
      <c r="E62" s="131"/>
      <c r="F62" s="77">
        <v>0.16265671521707528</v>
      </c>
      <c r="G62" s="118">
        <v>1.0512311569573918</v>
      </c>
      <c r="H62" s="50"/>
      <c r="I62" s="176"/>
      <c r="J62" s="139">
        <v>6.6867074700156559</v>
      </c>
      <c r="Q62" s="50"/>
      <c r="R62" s="50"/>
      <c r="S62" s="70"/>
    </row>
    <row r="63" spans="1:19" s="20" customFormat="1" x14ac:dyDescent="0.2">
      <c r="A63" s="17" t="s">
        <v>43</v>
      </c>
      <c r="B63" s="48">
        <v>8.8637124696788305</v>
      </c>
      <c r="C63" s="104">
        <v>0.67311156969651242</v>
      </c>
      <c r="D63" s="104">
        <v>70.306145163398</v>
      </c>
      <c r="E63" s="131"/>
      <c r="F63" s="77">
        <v>0.31862220343893871</v>
      </c>
      <c r="G63" s="118">
        <v>4.5111544228479508</v>
      </c>
      <c r="H63" s="50"/>
      <c r="I63" s="176"/>
      <c r="J63" s="139">
        <v>8.8637124696788305</v>
      </c>
      <c r="Q63" s="50"/>
      <c r="R63" s="50"/>
      <c r="S63" s="70"/>
    </row>
    <row r="64" spans="1:19" s="20" customFormat="1" x14ac:dyDescent="0.2">
      <c r="A64" s="17" t="s">
        <v>44</v>
      </c>
      <c r="B64" s="48">
        <v>0.19002378147655855</v>
      </c>
      <c r="C64" s="104">
        <v>0</v>
      </c>
      <c r="D64" s="104">
        <v>4.9155539731015923</v>
      </c>
      <c r="E64" s="131"/>
      <c r="F64" s="77">
        <v>5.722985755611075E-2</v>
      </c>
      <c r="G64" s="118">
        <v>0.21813333208420271</v>
      </c>
      <c r="H64" s="50"/>
      <c r="I64" s="176"/>
      <c r="J64" s="139">
        <v>0.19002378147655855</v>
      </c>
      <c r="Q64" s="50"/>
      <c r="R64" s="50"/>
      <c r="S64" s="70"/>
    </row>
    <row r="65" spans="1:49" s="20" customFormat="1" x14ac:dyDescent="0.2">
      <c r="A65" s="17" t="s">
        <v>45</v>
      </c>
      <c r="B65" s="48">
        <v>0.16963099673647616</v>
      </c>
      <c r="C65" s="104">
        <v>0</v>
      </c>
      <c r="D65" s="104">
        <v>4.858482358890404</v>
      </c>
      <c r="E65" s="131"/>
      <c r="F65" s="77">
        <v>2.4796628185051746E-2</v>
      </c>
      <c r="G65" s="118">
        <v>0.15509881284658791</v>
      </c>
      <c r="H65" s="50"/>
      <c r="I65" s="176"/>
      <c r="J65" s="139">
        <v>0.16963099673647616</v>
      </c>
      <c r="Q65" s="50"/>
      <c r="R65" s="50"/>
      <c r="S65" s="70"/>
    </row>
    <row r="66" spans="1:49" s="20" customFormat="1" x14ac:dyDescent="0.2">
      <c r="A66" s="17" t="s">
        <v>46</v>
      </c>
      <c r="B66" s="48">
        <v>4.9811565546690586</v>
      </c>
      <c r="C66" s="104">
        <v>9.3761875544235596E-2</v>
      </c>
      <c r="D66" s="104">
        <v>14.276061357245116</v>
      </c>
      <c r="E66" s="131"/>
      <c r="F66" s="77">
        <v>0.78362879664115259</v>
      </c>
      <c r="G66" s="118">
        <v>1.2924213446303827</v>
      </c>
      <c r="H66" s="50"/>
      <c r="I66" s="176"/>
      <c r="J66" s="139">
        <v>4.9811565546690586</v>
      </c>
      <c r="Q66" s="50"/>
      <c r="R66" s="50"/>
      <c r="S66" s="70"/>
    </row>
    <row r="67" spans="1:49" s="20" customFormat="1" x14ac:dyDescent="0.2">
      <c r="A67" s="17" t="s">
        <v>47</v>
      </c>
      <c r="B67" s="48">
        <v>5.4802139598364788E-2</v>
      </c>
      <c r="C67" s="104">
        <v>0</v>
      </c>
      <c r="D67" s="104">
        <v>0.87668900369360803</v>
      </c>
      <c r="E67" s="131"/>
      <c r="F67" s="77">
        <v>2.0365006252731099E-3</v>
      </c>
      <c r="G67" s="118">
        <v>1.5448330557294046E-2</v>
      </c>
      <c r="H67" s="50"/>
      <c r="I67" s="176"/>
      <c r="J67" s="139">
        <v>5.4802139598364788E-2</v>
      </c>
      <c r="Q67" s="50"/>
      <c r="R67" s="50"/>
      <c r="S67" s="70"/>
    </row>
    <row r="68" spans="1:49" s="20" customFormat="1" x14ac:dyDescent="0.2">
      <c r="A68" s="17" t="s">
        <v>48</v>
      </c>
      <c r="B68" s="48">
        <v>6.0299990080737699E-2</v>
      </c>
      <c r="C68" s="104">
        <v>0</v>
      </c>
      <c r="D68" s="104">
        <v>2.0450016369521955</v>
      </c>
      <c r="E68" s="131"/>
      <c r="F68" s="77">
        <v>4.807190313159712E-3</v>
      </c>
      <c r="G68" s="118">
        <v>8.7018003926657372E-2</v>
      </c>
      <c r="H68" s="50"/>
      <c r="I68" s="176"/>
      <c r="J68" s="139">
        <v>6.0299990080737699E-2</v>
      </c>
      <c r="Q68" s="50"/>
      <c r="R68" s="50"/>
      <c r="S68" s="70"/>
    </row>
    <row r="69" spans="1:49" s="20" customFormat="1" x14ac:dyDescent="0.2">
      <c r="A69" s="17" t="s">
        <v>49</v>
      </c>
      <c r="B69" s="48">
        <v>74.249732578414381</v>
      </c>
      <c r="C69" s="104"/>
      <c r="D69" s="104">
        <v>209.12163724249473</v>
      </c>
      <c r="E69" s="131"/>
      <c r="F69" s="77">
        <v>0.90065288520699971</v>
      </c>
      <c r="G69" s="118">
        <v>2.1089871516907426</v>
      </c>
      <c r="H69" s="50"/>
      <c r="I69" s="176"/>
      <c r="J69" s="139">
        <v>74.249732578414381</v>
      </c>
      <c r="Q69" s="50"/>
      <c r="R69" s="50"/>
      <c r="S69" s="70"/>
    </row>
    <row r="70" spans="1:49" s="20" customFormat="1" x14ac:dyDescent="0.2">
      <c r="A70" s="17" t="s">
        <v>50</v>
      </c>
      <c r="B70" s="48">
        <v>0.10377001486403083</v>
      </c>
      <c r="C70" s="104"/>
      <c r="D70" s="104">
        <v>1.2279126302754932</v>
      </c>
      <c r="E70" s="131"/>
      <c r="F70" s="77">
        <v>7.1159187386613228E-3</v>
      </c>
      <c r="G70" s="118">
        <v>2.0216133621204301E-2</v>
      </c>
      <c r="H70" s="50"/>
      <c r="I70" s="176"/>
      <c r="J70" s="139">
        <v>0.10377001486403083</v>
      </c>
      <c r="Q70" s="50"/>
      <c r="R70" s="50"/>
      <c r="S70" s="70"/>
    </row>
    <row r="71" spans="1:49" s="18" customFormat="1" x14ac:dyDescent="0.2">
      <c r="A71" s="51" t="s">
        <v>51</v>
      </c>
      <c r="B71" s="52">
        <v>2035.041579911514</v>
      </c>
      <c r="C71" s="18">
        <v>16812.390005201247</v>
      </c>
      <c r="D71" s="38">
        <v>79903.990852171308</v>
      </c>
      <c r="E71" s="133"/>
      <c r="F71" s="78">
        <v>454.08839828526544</v>
      </c>
      <c r="G71" s="76">
        <v>1231.1990885971331</v>
      </c>
      <c r="H71" s="39"/>
      <c r="I71" s="80"/>
      <c r="J71" s="139">
        <v>2035.041579911514</v>
      </c>
      <c r="K71" s="20"/>
      <c r="Q71" s="39"/>
      <c r="R71" s="39"/>
      <c r="S71" s="39"/>
    </row>
    <row r="72" spans="1:49" x14ac:dyDescent="0.2">
      <c r="A72" s="84" t="s">
        <v>77</v>
      </c>
      <c r="B72" s="100"/>
      <c r="C72" s="60"/>
      <c r="D72" s="60"/>
      <c r="E72" s="135"/>
      <c r="F72" s="81"/>
      <c r="G72" s="125"/>
      <c r="H72" s="50"/>
      <c r="I72" s="103"/>
      <c r="J72" s="140"/>
      <c r="P72" s="60"/>
      <c r="Q72" s="60"/>
      <c r="R72" s="60"/>
      <c r="S72" s="60"/>
      <c r="T72" s="97"/>
    </row>
    <row r="73" spans="1:49" x14ac:dyDescent="0.2">
      <c r="A73" s="66" t="s">
        <v>87</v>
      </c>
      <c r="B73" s="100"/>
      <c r="C73" s="60"/>
      <c r="D73" s="60"/>
      <c r="E73" s="103"/>
      <c r="F73" s="81"/>
      <c r="G73" s="125">
        <v>1.3082000000000003</v>
      </c>
      <c r="H73" s="50"/>
      <c r="I73" s="177"/>
      <c r="J73" s="140"/>
      <c r="P73" s="60"/>
      <c r="Q73" s="60"/>
      <c r="R73" s="60"/>
      <c r="S73" s="60"/>
      <c r="T73" s="97"/>
    </row>
    <row r="74" spans="1:49" x14ac:dyDescent="0.2">
      <c r="A74" s="67" t="s">
        <v>88</v>
      </c>
      <c r="B74" s="107"/>
      <c r="C74" s="128"/>
      <c r="D74" s="128"/>
      <c r="E74" s="136"/>
      <c r="F74" s="113"/>
      <c r="G74" s="126"/>
      <c r="H74" s="108"/>
      <c r="I74" s="177"/>
      <c r="J74" s="140"/>
      <c r="O74" s="60"/>
      <c r="P74" s="60"/>
      <c r="Q74" s="60"/>
      <c r="R74" s="60"/>
      <c r="S74" s="60"/>
      <c r="T74" s="97"/>
      <c r="U74" s="60"/>
      <c r="V74" s="60"/>
      <c r="W74" s="60"/>
      <c r="X74" s="60"/>
      <c r="Y74" s="60"/>
      <c r="Z74" s="60"/>
      <c r="AA74" s="60"/>
      <c r="AB74" s="60"/>
      <c r="AC74" s="97"/>
    </row>
    <row r="75" spans="1:49" ht="16" x14ac:dyDescent="0.2">
      <c r="A75" s="6" t="s">
        <v>52</v>
      </c>
      <c r="B75" s="7"/>
      <c r="C75" s="7"/>
      <c r="D75" s="7"/>
      <c r="E75" s="7"/>
      <c r="F75" s="7"/>
      <c r="G75" s="7"/>
      <c r="H75" s="7"/>
      <c r="I75" s="7"/>
      <c r="J75" s="7"/>
      <c r="K75" s="8"/>
      <c r="L75" s="7"/>
      <c r="M75" s="7"/>
      <c r="N75" s="7"/>
      <c r="O75" s="60"/>
      <c r="P75" s="60"/>
      <c r="Q75" s="60"/>
      <c r="R75" s="60"/>
      <c r="S75" s="60"/>
      <c r="T75" s="97"/>
      <c r="U75" s="60"/>
      <c r="V75" s="60"/>
      <c r="W75" s="60"/>
      <c r="X75" s="60"/>
      <c r="Y75" s="60"/>
      <c r="Z75" s="60"/>
      <c r="AA75" s="60"/>
      <c r="AB75" s="60"/>
      <c r="AC75" s="97"/>
    </row>
    <row r="76" spans="1:49" s="10" customFormat="1" x14ac:dyDescent="0.2">
      <c r="A76" s="183" t="s">
        <v>120</v>
      </c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5"/>
      <c r="M76" s="92"/>
      <c r="N76" s="92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55"/>
      <c r="AA76" s="55"/>
      <c r="AB76" s="55"/>
      <c r="AC76" s="55"/>
      <c r="AD76" s="13"/>
      <c r="AG76" s="13"/>
      <c r="AN76" s="13"/>
    </row>
    <row r="77" spans="1:49" s="10" customFormat="1" x14ac:dyDescent="0.2">
      <c r="A77" s="54" t="s">
        <v>53</v>
      </c>
      <c r="B77" s="55" t="s">
        <v>54</v>
      </c>
      <c r="C77" s="56" t="s">
        <v>81</v>
      </c>
      <c r="D77" s="56" t="s">
        <v>80</v>
      </c>
      <c r="E77" s="56" t="s">
        <v>57</v>
      </c>
      <c r="F77" s="56" t="s">
        <v>4</v>
      </c>
      <c r="G77" s="57" t="s">
        <v>5</v>
      </c>
      <c r="H77" s="56" t="s">
        <v>58</v>
      </c>
      <c r="I77" s="56" t="s">
        <v>59</v>
      </c>
      <c r="J77" s="56" t="s">
        <v>55</v>
      </c>
      <c r="K77" s="56" t="s">
        <v>56</v>
      </c>
      <c r="L77" s="58" t="s">
        <v>60</v>
      </c>
      <c r="O77" s="55"/>
      <c r="P77" s="55"/>
      <c r="Q77" s="55"/>
      <c r="R77" s="55"/>
      <c r="S77" s="55"/>
      <c r="T77" s="89"/>
      <c r="U77" s="55"/>
      <c r="V77" s="55"/>
      <c r="W77" s="55"/>
      <c r="X77" s="55"/>
      <c r="Y77" s="55"/>
      <c r="Z77" s="92"/>
      <c r="AA77" s="55"/>
      <c r="AB77" s="55"/>
      <c r="AC77" s="55"/>
      <c r="AF77" s="13"/>
      <c r="AI77" s="13"/>
      <c r="AP77" s="13"/>
    </row>
    <row r="78" spans="1:49" s="10" customFormat="1" x14ac:dyDescent="0.2">
      <c r="A78" s="85">
        <f>(1+B54/10^6)/1</f>
        <v>1.4598540145985401</v>
      </c>
      <c r="B78" s="114" t="s">
        <v>92</v>
      </c>
      <c r="C78" s="95" t="s">
        <v>102</v>
      </c>
      <c r="D78" s="95" t="s">
        <v>93</v>
      </c>
      <c r="E78" s="95" t="s">
        <v>93</v>
      </c>
      <c r="F78" s="95">
        <f>A78</f>
        <v>1.4598540145985401</v>
      </c>
      <c r="G78" s="62" t="s">
        <v>62</v>
      </c>
      <c r="H78" s="95" t="s">
        <v>63</v>
      </c>
      <c r="I78" s="95" t="s">
        <v>64</v>
      </c>
      <c r="J78" s="95" t="s">
        <v>61</v>
      </c>
      <c r="K78" s="95" t="s">
        <v>94</v>
      </c>
      <c r="L78" s="63" t="s">
        <v>123</v>
      </c>
      <c r="O78" s="55"/>
      <c r="P78" s="55"/>
      <c r="Q78" s="55"/>
      <c r="R78" s="55"/>
      <c r="S78" s="55"/>
      <c r="T78" s="89"/>
      <c r="U78" s="55"/>
      <c r="V78" s="55"/>
      <c r="W78" s="55"/>
      <c r="X78" s="55"/>
      <c r="Y78" s="55"/>
      <c r="Z78" s="92"/>
      <c r="AA78" s="55"/>
      <c r="AB78" s="55"/>
      <c r="AC78" s="55"/>
      <c r="AF78" s="13"/>
      <c r="AI78" s="13"/>
      <c r="AP78" s="13"/>
    </row>
    <row r="79" spans="1:49" s="10" customFormat="1" x14ac:dyDescent="0.2">
      <c r="A79" s="51">
        <f>E47</f>
        <v>-3.87</v>
      </c>
      <c r="B79" s="60" t="s">
        <v>100</v>
      </c>
      <c r="C79" s="95" t="s">
        <v>102</v>
      </c>
      <c r="D79" s="95" t="s">
        <v>99</v>
      </c>
      <c r="E79" s="95" t="s">
        <v>99</v>
      </c>
      <c r="F79" s="61">
        <f>A79*0.003412</f>
        <v>-1.3204440000000001E-2</v>
      </c>
      <c r="G79" s="61" t="s">
        <v>62</v>
      </c>
      <c r="H79" s="61" t="s">
        <v>63</v>
      </c>
      <c r="I79" s="61" t="s">
        <v>64</v>
      </c>
      <c r="J79" s="61" t="s">
        <v>61</v>
      </c>
      <c r="K79" s="61"/>
      <c r="L79" s="63" t="s">
        <v>131</v>
      </c>
      <c r="O79" s="115"/>
      <c r="P79" s="60"/>
      <c r="Q79" s="114"/>
      <c r="R79" s="55"/>
      <c r="S79" s="60"/>
      <c r="T79" s="60"/>
      <c r="U79" s="60"/>
      <c r="V79" s="60"/>
      <c r="W79" s="60"/>
      <c r="X79" s="60"/>
      <c r="Y79" s="60"/>
      <c r="Z79" s="92"/>
      <c r="AA79" s="55"/>
      <c r="AB79" s="55"/>
      <c r="AC79" s="55"/>
      <c r="AF79" s="13"/>
      <c r="AI79" s="13"/>
      <c r="AP79" s="13"/>
    </row>
    <row r="80" spans="1:49" x14ac:dyDescent="0.2">
      <c r="A80" s="73">
        <f>(B61-J61)*$K$61</f>
        <v>0</v>
      </c>
      <c r="B80" s="60" t="s">
        <v>11</v>
      </c>
      <c r="C80" s="95" t="s">
        <v>102</v>
      </c>
      <c r="D80" s="95" t="s">
        <v>90</v>
      </c>
      <c r="E80" s="61" t="s">
        <v>8</v>
      </c>
      <c r="F80" s="61">
        <f t="shared" ref="F80:F101" si="0">A80/1000/10^6/0.001055</f>
        <v>0</v>
      </c>
      <c r="G80" s="61" t="s">
        <v>66</v>
      </c>
      <c r="H80" s="61" t="s">
        <v>67</v>
      </c>
      <c r="I80" s="61" t="s">
        <v>68</v>
      </c>
      <c r="J80" s="61" t="s">
        <v>61</v>
      </c>
      <c r="K80" s="61"/>
      <c r="L80" s="63" t="s">
        <v>70</v>
      </c>
      <c r="O80" s="117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97"/>
      <c r="AD80" s="5"/>
      <c r="AG80" s="5"/>
      <c r="AJ80" s="4"/>
      <c r="AM80" s="4"/>
      <c r="AN80" s="5"/>
      <c r="AP80" s="4"/>
      <c r="AW80" s="4"/>
    </row>
    <row r="81" spans="1:49" x14ac:dyDescent="0.2">
      <c r="A81" s="73">
        <f t="shared" ref="A81:A90" si="1">(B62-J62)*$K$61</f>
        <v>0</v>
      </c>
      <c r="B81" s="60" t="s">
        <v>11</v>
      </c>
      <c r="C81" s="95" t="s">
        <v>102</v>
      </c>
      <c r="D81" s="61" t="s">
        <v>90</v>
      </c>
      <c r="E81" s="86" t="s">
        <v>12</v>
      </c>
      <c r="F81" s="61">
        <f t="shared" si="0"/>
        <v>0</v>
      </c>
      <c r="G81" s="61" t="s">
        <v>66</v>
      </c>
      <c r="H81" s="61" t="s">
        <v>67</v>
      </c>
      <c r="I81" s="61" t="s">
        <v>68</v>
      </c>
      <c r="J81" s="61" t="s">
        <v>61</v>
      </c>
      <c r="K81" s="61"/>
      <c r="L81" s="63" t="s">
        <v>70</v>
      </c>
      <c r="O81" s="117"/>
      <c r="P81" s="60"/>
      <c r="Q81" s="60"/>
      <c r="R81" s="2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97"/>
      <c r="AD81" s="5"/>
      <c r="AG81" s="5"/>
      <c r="AJ81" s="4"/>
      <c r="AM81" s="4"/>
      <c r="AN81" s="5"/>
      <c r="AP81" s="4"/>
      <c r="AW81" s="4"/>
    </row>
    <row r="82" spans="1:49" x14ac:dyDescent="0.2">
      <c r="A82" s="73">
        <f t="shared" si="1"/>
        <v>0</v>
      </c>
      <c r="B82" s="60" t="s">
        <v>11</v>
      </c>
      <c r="C82" s="95" t="s">
        <v>102</v>
      </c>
      <c r="D82" s="61" t="s">
        <v>90</v>
      </c>
      <c r="E82" s="86" t="s">
        <v>13</v>
      </c>
      <c r="F82" s="61">
        <f t="shared" si="0"/>
        <v>0</v>
      </c>
      <c r="G82" s="61" t="s">
        <v>66</v>
      </c>
      <c r="H82" s="61" t="s">
        <v>67</v>
      </c>
      <c r="I82" s="61" t="s">
        <v>68</v>
      </c>
      <c r="J82" s="61" t="s">
        <v>61</v>
      </c>
      <c r="K82" s="61"/>
      <c r="L82" s="63" t="s">
        <v>70</v>
      </c>
      <c r="O82" s="117"/>
      <c r="P82" s="60"/>
      <c r="Q82" s="60"/>
      <c r="R82" s="2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97"/>
      <c r="AD82" s="5"/>
      <c r="AG82" s="5"/>
      <c r="AJ82" s="4"/>
      <c r="AM82" s="4"/>
      <c r="AN82" s="5"/>
      <c r="AP82" s="4"/>
      <c r="AW82" s="4"/>
    </row>
    <row r="83" spans="1:49" x14ac:dyDescent="0.2">
      <c r="A83" s="73">
        <f t="shared" si="1"/>
        <v>0</v>
      </c>
      <c r="B83" s="60" t="s">
        <v>11</v>
      </c>
      <c r="C83" s="95" t="s">
        <v>102</v>
      </c>
      <c r="D83" s="61" t="s">
        <v>90</v>
      </c>
      <c r="E83" s="86" t="s">
        <v>14</v>
      </c>
      <c r="F83" s="61">
        <f t="shared" si="0"/>
        <v>0</v>
      </c>
      <c r="G83" s="61" t="s">
        <v>66</v>
      </c>
      <c r="H83" s="61" t="s">
        <v>67</v>
      </c>
      <c r="I83" s="61" t="s">
        <v>68</v>
      </c>
      <c r="J83" s="61" t="s">
        <v>61</v>
      </c>
      <c r="K83" s="61"/>
      <c r="L83" s="63" t="s">
        <v>70</v>
      </c>
      <c r="O83" s="117"/>
      <c r="P83" s="60"/>
      <c r="Q83" s="60"/>
      <c r="R83" s="2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97"/>
      <c r="AD83" s="5"/>
      <c r="AG83" s="5"/>
      <c r="AJ83" s="4"/>
      <c r="AM83" s="4"/>
      <c r="AN83" s="5"/>
      <c r="AP83" s="4"/>
      <c r="AW83" s="4"/>
    </row>
    <row r="84" spans="1:49" x14ac:dyDescent="0.2">
      <c r="A84" s="73">
        <f t="shared" si="1"/>
        <v>0</v>
      </c>
      <c r="B84" s="60" t="s">
        <v>11</v>
      </c>
      <c r="C84" s="95" t="s">
        <v>102</v>
      </c>
      <c r="D84" s="61" t="s">
        <v>90</v>
      </c>
      <c r="E84" s="86" t="s">
        <v>15</v>
      </c>
      <c r="F84" s="61">
        <f t="shared" si="0"/>
        <v>0</v>
      </c>
      <c r="G84" s="61" t="s">
        <v>66</v>
      </c>
      <c r="H84" s="61" t="s">
        <v>67</v>
      </c>
      <c r="I84" s="61" t="s">
        <v>68</v>
      </c>
      <c r="J84" s="61" t="s">
        <v>61</v>
      </c>
      <c r="K84" s="61"/>
      <c r="L84" s="63" t="s">
        <v>70</v>
      </c>
      <c r="O84" s="117"/>
      <c r="P84" s="60"/>
      <c r="Q84" s="60"/>
      <c r="R84" s="2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97"/>
      <c r="AD84" s="5"/>
      <c r="AG84" s="5"/>
      <c r="AJ84" s="4"/>
      <c r="AM84" s="4"/>
      <c r="AN84" s="5"/>
      <c r="AP84" s="4"/>
      <c r="AW84" s="4"/>
    </row>
    <row r="85" spans="1:49" x14ac:dyDescent="0.2">
      <c r="A85" s="73">
        <f t="shared" si="1"/>
        <v>0</v>
      </c>
      <c r="B85" s="60" t="s">
        <v>11</v>
      </c>
      <c r="C85" s="95" t="s">
        <v>102</v>
      </c>
      <c r="D85" s="61" t="s">
        <v>90</v>
      </c>
      <c r="E85" s="86" t="s">
        <v>16</v>
      </c>
      <c r="F85" s="61">
        <f t="shared" si="0"/>
        <v>0</v>
      </c>
      <c r="G85" s="61" t="s">
        <v>66</v>
      </c>
      <c r="H85" s="61" t="s">
        <v>67</v>
      </c>
      <c r="I85" s="61" t="s">
        <v>68</v>
      </c>
      <c r="J85" s="61" t="s">
        <v>61</v>
      </c>
      <c r="K85" s="61"/>
      <c r="L85" s="63" t="s">
        <v>70</v>
      </c>
      <c r="O85" s="117"/>
      <c r="P85" s="60"/>
      <c r="Q85" s="60"/>
      <c r="R85" s="2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97"/>
      <c r="AD85" s="5"/>
      <c r="AG85" s="5"/>
      <c r="AJ85" s="4"/>
      <c r="AM85" s="4"/>
      <c r="AN85" s="5"/>
      <c r="AP85" s="4"/>
      <c r="AW85" s="4"/>
    </row>
    <row r="86" spans="1:49" x14ac:dyDescent="0.2">
      <c r="A86" s="73">
        <f t="shared" si="1"/>
        <v>0</v>
      </c>
      <c r="B86" s="60" t="s">
        <v>11</v>
      </c>
      <c r="C86" s="95" t="s">
        <v>102</v>
      </c>
      <c r="D86" s="61" t="s">
        <v>90</v>
      </c>
      <c r="E86" s="86" t="s">
        <v>17</v>
      </c>
      <c r="F86" s="61">
        <f t="shared" si="0"/>
        <v>0</v>
      </c>
      <c r="G86" s="61" t="s">
        <v>66</v>
      </c>
      <c r="H86" s="61" t="s">
        <v>67</v>
      </c>
      <c r="I86" s="61" t="s">
        <v>68</v>
      </c>
      <c r="J86" s="61" t="s">
        <v>61</v>
      </c>
      <c r="K86" s="61"/>
      <c r="L86" s="63" t="s">
        <v>70</v>
      </c>
      <c r="O86" s="117"/>
      <c r="P86" s="60"/>
      <c r="Q86" s="60"/>
      <c r="R86" s="2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97"/>
      <c r="AD86" s="5"/>
      <c r="AG86" s="5"/>
      <c r="AJ86" s="4"/>
      <c r="AM86" s="4"/>
      <c r="AN86" s="5"/>
      <c r="AP86" s="4"/>
      <c r="AW86" s="4"/>
    </row>
    <row r="87" spans="1:49" x14ac:dyDescent="0.2">
      <c r="A87" s="73">
        <f t="shared" si="1"/>
        <v>0</v>
      </c>
      <c r="B87" s="60" t="s">
        <v>11</v>
      </c>
      <c r="C87" s="95" t="s">
        <v>102</v>
      </c>
      <c r="D87" s="61" t="s">
        <v>90</v>
      </c>
      <c r="E87" s="86" t="s">
        <v>18</v>
      </c>
      <c r="F87" s="61">
        <f t="shared" si="0"/>
        <v>0</v>
      </c>
      <c r="G87" s="61" t="s">
        <v>66</v>
      </c>
      <c r="H87" s="61" t="s">
        <v>67</v>
      </c>
      <c r="I87" s="61" t="s">
        <v>68</v>
      </c>
      <c r="J87" s="61" t="s">
        <v>61</v>
      </c>
      <c r="K87" s="61"/>
      <c r="L87" s="63" t="s">
        <v>70</v>
      </c>
      <c r="O87" s="117"/>
      <c r="P87" s="60"/>
      <c r="Q87" s="60"/>
      <c r="R87" s="2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97"/>
      <c r="AD87" s="5"/>
      <c r="AG87" s="5"/>
      <c r="AJ87" s="4"/>
      <c r="AM87" s="4"/>
      <c r="AN87" s="5"/>
      <c r="AP87" s="4"/>
      <c r="AW87" s="4"/>
    </row>
    <row r="88" spans="1:49" x14ac:dyDescent="0.2">
      <c r="A88" s="73">
        <f>(B69-J69)*$K$61</f>
        <v>0</v>
      </c>
      <c r="B88" s="60" t="s">
        <v>11</v>
      </c>
      <c r="C88" s="95" t="s">
        <v>102</v>
      </c>
      <c r="D88" s="61" t="s">
        <v>90</v>
      </c>
      <c r="E88" s="86" t="s">
        <v>78</v>
      </c>
      <c r="F88" s="61">
        <f t="shared" si="0"/>
        <v>0</v>
      </c>
      <c r="G88" s="61" t="s">
        <v>66</v>
      </c>
      <c r="H88" s="61" t="s">
        <v>67</v>
      </c>
      <c r="I88" s="61" t="s">
        <v>68</v>
      </c>
      <c r="J88" s="61" t="s">
        <v>61</v>
      </c>
      <c r="K88" s="61"/>
      <c r="L88" s="63" t="s">
        <v>70</v>
      </c>
      <c r="O88" s="117"/>
      <c r="P88" s="60"/>
      <c r="Q88" s="60"/>
      <c r="R88" s="2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97"/>
      <c r="AD88" s="5"/>
      <c r="AG88" s="5"/>
      <c r="AJ88" s="4"/>
      <c r="AM88" s="4"/>
      <c r="AN88" s="5"/>
      <c r="AP88" s="4"/>
      <c r="AW88" s="4"/>
    </row>
    <row r="89" spans="1:49" x14ac:dyDescent="0.2">
      <c r="A89" s="73">
        <f t="shared" si="1"/>
        <v>0</v>
      </c>
      <c r="B89" s="60" t="s">
        <v>11</v>
      </c>
      <c r="C89" s="95" t="s">
        <v>102</v>
      </c>
      <c r="D89" s="61" t="s">
        <v>90</v>
      </c>
      <c r="E89" s="86" t="s">
        <v>20</v>
      </c>
      <c r="F89" s="61">
        <f t="shared" si="0"/>
        <v>0</v>
      </c>
      <c r="G89" s="61" t="s">
        <v>66</v>
      </c>
      <c r="H89" s="61" t="s">
        <v>67</v>
      </c>
      <c r="I89" s="61" t="s">
        <v>68</v>
      </c>
      <c r="J89" s="61" t="s">
        <v>61</v>
      </c>
      <c r="K89" s="61"/>
      <c r="L89" s="63" t="s">
        <v>70</v>
      </c>
      <c r="O89" s="117"/>
      <c r="P89" s="60"/>
      <c r="Q89" s="60"/>
      <c r="R89" s="2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97"/>
      <c r="AD89" s="5"/>
      <c r="AG89" s="5"/>
      <c r="AJ89" s="4"/>
      <c r="AM89" s="4"/>
      <c r="AN89" s="5"/>
      <c r="AP89" s="4"/>
      <c r="AW89" s="4"/>
    </row>
    <row r="90" spans="1:49" x14ac:dyDescent="0.2">
      <c r="A90" s="73">
        <f t="shared" si="1"/>
        <v>0</v>
      </c>
      <c r="B90" s="60" t="s">
        <v>11</v>
      </c>
      <c r="C90" s="95" t="s">
        <v>102</v>
      </c>
      <c r="D90" s="61" t="s">
        <v>90</v>
      </c>
      <c r="E90" s="86" t="s">
        <v>21</v>
      </c>
      <c r="F90" s="61">
        <f>A90/1000/10^6/0.001055</f>
        <v>0</v>
      </c>
      <c r="G90" s="61" t="s">
        <v>66</v>
      </c>
      <c r="H90" s="61" t="s">
        <v>67</v>
      </c>
      <c r="I90" s="61" t="s">
        <v>68</v>
      </c>
      <c r="J90" s="61" t="s">
        <v>61</v>
      </c>
      <c r="K90" s="61"/>
      <c r="L90" s="63" t="s">
        <v>126</v>
      </c>
      <c r="O90" s="117"/>
      <c r="P90" s="60"/>
      <c r="Q90" s="60"/>
      <c r="R90" s="2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97"/>
      <c r="AD90" s="5"/>
      <c r="AG90" s="5"/>
      <c r="AJ90" s="4"/>
      <c r="AM90" s="4"/>
      <c r="AN90" s="5"/>
      <c r="AP90" s="4"/>
      <c r="AW90" s="4"/>
    </row>
    <row r="91" spans="1:49" x14ac:dyDescent="0.2">
      <c r="A91" s="59">
        <f t="shared" ref="A91:A101" si="2">C61*$K$61</f>
        <v>0.56400626126610609</v>
      </c>
      <c r="B91" s="60" t="s">
        <v>11</v>
      </c>
      <c r="C91" s="95" t="s">
        <v>103</v>
      </c>
      <c r="D91" s="61" t="s">
        <v>90</v>
      </c>
      <c r="E91" s="61" t="s">
        <v>8</v>
      </c>
      <c r="F91" s="61">
        <f t="shared" si="0"/>
        <v>5.3460309124749395E-7</v>
      </c>
      <c r="G91" s="61" t="s">
        <v>66</v>
      </c>
      <c r="H91" s="61" t="s">
        <v>67</v>
      </c>
      <c r="I91" s="61" t="s">
        <v>68</v>
      </c>
      <c r="J91" s="61" t="s">
        <v>61</v>
      </c>
      <c r="K91" s="61"/>
      <c r="L91" s="63" t="s">
        <v>70</v>
      </c>
      <c r="O91" s="117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97"/>
    </row>
    <row r="92" spans="1:49" x14ac:dyDescent="0.2">
      <c r="A92" s="59">
        <f t="shared" si="2"/>
        <v>1.011120033150636</v>
      </c>
      <c r="B92" s="60" t="s">
        <v>11</v>
      </c>
      <c r="C92" s="95" t="s">
        <v>103</v>
      </c>
      <c r="D92" s="61" t="s">
        <v>90</v>
      </c>
      <c r="E92" s="61" t="s">
        <v>12</v>
      </c>
      <c r="F92" s="61">
        <f t="shared" si="0"/>
        <v>9.5840761436079251E-7</v>
      </c>
      <c r="G92" s="61" t="s">
        <v>66</v>
      </c>
      <c r="H92" s="61" t="s">
        <v>67</v>
      </c>
      <c r="I92" s="61" t="s">
        <v>68</v>
      </c>
      <c r="J92" s="61" t="s">
        <v>61</v>
      </c>
      <c r="K92" s="61"/>
      <c r="L92" s="63" t="s">
        <v>70</v>
      </c>
      <c r="O92" s="117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97"/>
    </row>
    <row r="93" spans="1:49" x14ac:dyDescent="0.2">
      <c r="A93" s="59">
        <f t="shared" si="2"/>
        <v>0.6643389813186259</v>
      </c>
      <c r="B93" s="60" t="s">
        <v>11</v>
      </c>
      <c r="C93" s="95" t="s">
        <v>103</v>
      </c>
      <c r="D93" s="61" t="s">
        <v>90</v>
      </c>
      <c r="E93" s="61" t="s">
        <v>13</v>
      </c>
      <c r="F93" s="61">
        <f t="shared" si="0"/>
        <v>6.2970519556267857E-7</v>
      </c>
      <c r="G93" s="61" t="s">
        <v>66</v>
      </c>
      <c r="H93" s="61" t="s">
        <v>67</v>
      </c>
      <c r="I93" s="61" t="s">
        <v>68</v>
      </c>
      <c r="J93" s="61" t="s">
        <v>61</v>
      </c>
      <c r="K93" s="61"/>
      <c r="L93" s="63" t="s">
        <v>70</v>
      </c>
      <c r="O93" s="117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97"/>
    </row>
    <row r="94" spans="1:49" x14ac:dyDescent="0.2">
      <c r="A94" s="59">
        <f t="shared" si="2"/>
        <v>0</v>
      </c>
      <c r="B94" s="60" t="s">
        <v>11</v>
      </c>
      <c r="C94" s="95" t="s">
        <v>103</v>
      </c>
      <c r="D94" s="61" t="s">
        <v>90</v>
      </c>
      <c r="E94" s="61" t="s">
        <v>14</v>
      </c>
      <c r="F94" s="61">
        <f t="shared" si="0"/>
        <v>0</v>
      </c>
      <c r="G94" s="61" t="s">
        <v>66</v>
      </c>
      <c r="H94" s="61" t="s">
        <v>67</v>
      </c>
      <c r="I94" s="61" t="s">
        <v>68</v>
      </c>
      <c r="J94" s="61" t="s">
        <v>61</v>
      </c>
      <c r="K94" s="61"/>
      <c r="L94" s="63" t="s">
        <v>70</v>
      </c>
      <c r="O94" s="117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97"/>
    </row>
    <row r="95" spans="1:49" x14ac:dyDescent="0.2">
      <c r="A95" s="59">
        <f t="shared" si="2"/>
        <v>0</v>
      </c>
      <c r="B95" s="60" t="s">
        <v>11</v>
      </c>
      <c r="C95" s="95" t="s">
        <v>103</v>
      </c>
      <c r="D95" s="61" t="s">
        <v>90</v>
      </c>
      <c r="E95" s="61" t="s">
        <v>15</v>
      </c>
      <c r="F95" s="61">
        <f t="shared" si="0"/>
        <v>0</v>
      </c>
      <c r="G95" s="61" t="s">
        <v>66</v>
      </c>
      <c r="H95" s="61" t="s">
        <v>67</v>
      </c>
      <c r="I95" s="61" t="s">
        <v>68</v>
      </c>
      <c r="J95" s="61" t="s">
        <v>61</v>
      </c>
      <c r="K95" s="61"/>
      <c r="L95" s="63" t="s">
        <v>70</v>
      </c>
      <c r="O95" s="117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97"/>
    </row>
    <row r="96" spans="1:49" x14ac:dyDescent="0.2">
      <c r="A96" s="59">
        <f t="shared" si="2"/>
        <v>9.2539887427081316E-2</v>
      </c>
      <c r="B96" s="60" t="s">
        <v>11</v>
      </c>
      <c r="C96" s="95" t="s">
        <v>103</v>
      </c>
      <c r="D96" s="61" t="s">
        <v>90</v>
      </c>
      <c r="E96" s="61" t="s">
        <v>16</v>
      </c>
      <c r="F96" s="61">
        <f t="shared" si="0"/>
        <v>8.7715533106238223E-8</v>
      </c>
      <c r="G96" s="61" t="s">
        <v>66</v>
      </c>
      <c r="H96" s="61" t="s">
        <v>67</v>
      </c>
      <c r="I96" s="61" t="s">
        <v>68</v>
      </c>
      <c r="J96" s="61" t="s">
        <v>61</v>
      </c>
      <c r="K96" s="61"/>
      <c r="L96" s="63" t="s">
        <v>70</v>
      </c>
      <c r="O96" s="117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97"/>
    </row>
    <row r="97" spans="1:29" x14ac:dyDescent="0.2">
      <c r="A97" s="59">
        <f t="shared" si="2"/>
        <v>0</v>
      </c>
      <c r="B97" s="60" t="s">
        <v>11</v>
      </c>
      <c r="C97" s="95" t="s">
        <v>103</v>
      </c>
      <c r="D97" s="61" t="s">
        <v>90</v>
      </c>
      <c r="E97" s="61" t="s">
        <v>17</v>
      </c>
      <c r="F97" s="61">
        <f t="shared" si="0"/>
        <v>0</v>
      </c>
      <c r="G97" s="61" t="s">
        <v>66</v>
      </c>
      <c r="H97" s="61" t="s">
        <v>67</v>
      </c>
      <c r="I97" s="61" t="s">
        <v>68</v>
      </c>
      <c r="J97" s="61" t="s">
        <v>61</v>
      </c>
      <c r="K97" s="61"/>
      <c r="L97" s="63" t="s">
        <v>70</v>
      </c>
      <c r="O97" s="117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97"/>
    </row>
    <row r="98" spans="1:29" x14ac:dyDescent="0.2">
      <c r="A98" s="59">
        <f t="shared" si="2"/>
        <v>0</v>
      </c>
      <c r="B98" s="60" t="s">
        <v>11</v>
      </c>
      <c r="C98" s="95" t="s">
        <v>103</v>
      </c>
      <c r="D98" s="61" t="s">
        <v>90</v>
      </c>
      <c r="E98" s="61" t="s">
        <v>18</v>
      </c>
      <c r="F98" s="61">
        <f t="shared" si="0"/>
        <v>0</v>
      </c>
      <c r="G98" s="61" t="s">
        <v>66</v>
      </c>
      <c r="H98" s="61" t="s">
        <v>67</v>
      </c>
      <c r="I98" s="61" t="s">
        <v>68</v>
      </c>
      <c r="J98" s="61" t="s">
        <v>61</v>
      </c>
      <c r="K98" s="61"/>
      <c r="L98" s="63" t="s">
        <v>70</v>
      </c>
      <c r="O98" s="117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97"/>
    </row>
    <row r="99" spans="1:29" x14ac:dyDescent="0.2">
      <c r="A99" s="59">
        <f t="shared" si="2"/>
        <v>0</v>
      </c>
      <c r="B99" s="60" t="s">
        <v>11</v>
      </c>
      <c r="C99" s="95" t="s">
        <v>103</v>
      </c>
      <c r="D99" s="61" t="s">
        <v>90</v>
      </c>
      <c r="E99" s="61" t="s">
        <v>78</v>
      </c>
      <c r="F99" s="61">
        <f t="shared" si="0"/>
        <v>0</v>
      </c>
      <c r="G99" s="61" t="s">
        <v>66</v>
      </c>
      <c r="H99" s="61" t="s">
        <v>67</v>
      </c>
      <c r="I99" s="61" t="s">
        <v>68</v>
      </c>
      <c r="J99" s="61" t="s">
        <v>61</v>
      </c>
      <c r="K99" s="61"/>
      <c r="L99" s="63" t="s">
        <v>70</v>
      </c>
      <c r="O99" s="117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97"/>
    </row>
    <row r="100" spans="1:29" x14ac:dyDescent="0.2">
      <c r="A100" s="59">
        <f t="shared" si="2"/>
        <v>0</v>
      </c>
      <c r="B100" s="60" t="s">
        <v>11</v>
      </c>
      <c r="C100" s="95" t="s">
        <v>103</v>
      </c>
      <c r="D100" s="61" t="s">
        <v>90</v>
      </c>
      <c r="E100" s="61" t="s">
        <v>20</v>
      </c>
      <c r="F100" s="61">
        <f t="shared" si="0"/>
        <v>0</v>
      </c>
      <c r="G100" s="61" t="s">
        <v>66</v>
      </c>
      <c r="H100" s="61" t="s">
        <v>67</v>
      </c>
      <c r="I100" s="61" t="s">
        <v>68</v>
      </c>
      <c r="J100" s="61" t="s">
        <v>61</v>
      </c>
      <c r="K100" s="61"/>
      <c r="L100" s="63" t="s">
        <v>70</v>
      </c>
      <c r="O100" s="117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97"/>
    </row>
    <row r="101" spans="1:29" x14ac:dyDescent="0.2">
      <c r="A101" s="59">
        <f t="shared" si="2"/>
        <v>16593.275992303472</v>
      </c>
      <c r="B101" s="60" t="s">
        <v>11</v>
      </c>
      <c r="C101" s="95" t="s">
        <v>103</v>
      </c>
      <c r="D101" s="61" t="s">
        <v>90</v>
      </c>
      <c r="E101" s="61" t="s">
        <v>21</v>
      </c>
      <c r="F101" s="61">
        <f t="shared" si="0"/>
        <v>1.5728223689387179E-2</v>
      </c>
      <c r="G101" s="61" t="s">
        <v>66</v>
      </c>
      <c r="H101" s="61" t="s">
        <v>67</v>
      </c>
      <c r="I101" s="61" t="s">
        <v>68</v>
      </c>
      <c r="J101" s="61" t="s">
        <v>61</v>
      </c>
      <c r="K101" s="61"/>
      <c r="L101" s="63" t="s">
        <v>126</v>
      </c>
      <c r="O101" s="117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97"/>
    </row>
  </sheetData>
  <mergeCells count="3">
    <mergeCell ref="A76:L76"/>
    <mergeCell ref="O76:Y76"/>
    <mergeCell ref="B41:H4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7241-97F2-5847-AAB2-B01762DB2E00}">
  <dimension ref="A1:L281"/>
  <sheetViews>
    <sheetView tabSelected="1" topLeftCell="A169" workbookViewId="0">
      <selection activeCell="E182" sqref="E182"/>
    </sheetView>
  </sheetViews>
  <sheetFormatPr baseColWidth="10" defaultRowHeight="15" x14ac:dyDescent="0.2"/>
  <cols>
    <col min="1" max="1" width="10.83203125" style="87"/>
    <col min="3" max="8" width="10.83203125" style="87"/>
    <col min="9" max="9" width="66.83203125" style="87" bestFit="1" customWidth="1"/>
    <col min="10" max="10" width="54.33203125" style="87" bestFit="1" customWidth="1"/>
    <col min="12" max="16384" width="10.83203125" style="87"/>
  </cols>
  <sheetData>
    <row r="1" spans="1:12" customFormat="1" x14ac:dyDescent="0.2">
      <c r="A1" s="91" t="s">
        <v>127</v>
      </c>
      <c r="B1" s="91" t="s">
        <v>128</v>
      </c>
      <c r="C1" s="189" t="s">
        <v>81</v>
      </c>
      <c r="D1" s="91" t="s">
        <v>80</v>
      </c>
      <c r="E1" s="189" t="s">
        <v>57</v>
      </c>
      <c r="F1" s="190" t="s">
        <v>4</v>
      </c>
      <c r="G1" s="189" t="s">
        <v>5</v>
      </c>
      <c r="H1" s="189" t="s">
        <v>58</v>
      </c>
      <c r="I1" s="189" t="s">
        <v>59</v>
      </c>
      <c r="J1" s="189" t="s">
        <v>55</v>
      </c>
      <c r="K1" s="189" t="s">
        <v>56</v>
      </c>
      <c r="L1" s="189" t="s">
        <v>60</v>
      </c>
    </row>
    <row r="2" spans="1:12" x14ac:dyDescent="0.2">
      <c r="A2" t="s">
        <v>129</v>
      </c>
      <c r="B2" t="s">
        <v>130</v>
      </c>
      <c r="C2" s="98" t="s">
        <v>102</v>
      </c>
      <c r="D2" s="88" t="s">
        <v>93</v>
      </c>
      <c r="E2" s="98" t="s">
        <v>93</v>
      </c>
      <c r="F2" s="98">
        <v>1.4159999999999999</v>
      </c>
      <c r="G2" s="98" t="s">
        <v>62</v>
      </c>
      <c r="H2" s="98" t="s">
        <v>63</v>
      </c>
      <c r="I2" s="98" t="s">
        <v>64</v>
      </c>
      <c r="J2" s="98" t="s">
        <v>61</v>
      </c>
      <c r="K2" t="s">
        <v>94</v>
      </c>
      <c r="L2" s="87" t="s">
        <v>123</v>
      </c>
    </row>
    <row r="3" spans="1:12" x14ac:dyDescent="0.2">
      <c r="A3" t="s">
        <v>129</v>
      </c>
      <c r="B3" t="s">
        <v>130</v>
      </c>
      <c r="C3" s="98" t="s">
        <v>102</v>
      </c>
      <c r="D3" s="88" t="s">
        <v>7</v>
      </c>
      <c r="E3" s="98" t="s">
        <v>7</v>
      </c>
      <c r="F3" s="98">
        <v>3.945400000000001E-2</v>
      </c>
      <c r="G3" s="98" t="s">
        <v>62</v>
      </c>
      <c r="H3" s="98" t="s">
        <v>63</v>
      </c>
      <c r="I3" s="98" t="s">
        <v>64</v>
      </c>
      <c r="J3" s="98" t="s">
        <v>61</v>
      </c>
      <c r="L3" s="87" t="s">
        <v>124</v>
      </c>
    </row>
    <row r="4" spans="1:12" x14ac:dyDescent="0.2">
      <c r="A4" t="s">
        <v>129</v>
      </c>
      <c r="B4" t="s">
        <v>130</v>
      </c>
      <c r="C4" s="98" t="s">
        <v>102</v>
      </c>
      <c r="D4" s="88" t="s">
        <v>7</v>
      </c>
      <c r="E4" s="98" t="s">
        <v>8</v>
      </c>
      <c r="F4" s="98">
        <v>5.6260799638947244E-7</v>
      </c>
      <c r="G4" s="98" t="s">
        <v>66</v>
      </c>
      <c r="H4" s="98" t="s">
        <v>67</v>
      </c>
      <c r="I4" s="98" t="s">
        <v>68</v>
      </c>
      <c r="J4" s="98" t="s">
        <v>61</v>
      </c>
      <c r="L4" s="87" t="s">
        <v>69</v>
      </c>
    </row>
    <row r="5" spans="1:12" x14ac:dyDescent="0.2">
      <c r="A5" t="s">
        <v>129</v>
      </c>
      <c r="B5" t="s">
        <v>130</v>
      </c>
      <c r="C5" s="98" t="s">
        <v>102</v>
      </c>
      <c r="D5" s="88" t="s">
        <v>7</v>
      </c>
      <c r="E5" s="98" t="s">
        <v>12</v>
      </c>
      <c r="F5" s="98">
        <v>1.7827216033506426E-6</v>
      </c>
      <c r="G5" s="98" t="s">
        <v>66</v>
      </c>
      <c r="H5" s="98" t="s">
        <v>67</v>
      </c>
      <c r="I5" s="98" t="s">
        <v>68</v>
      </c>
      <c r="J5" s="98" t="s">
        <v>61</v>
      </c>
      <c r="L5" s="87" t="s">
        <v>69</v>
      </c>
    </row>
    <row r="6" spans="1:12" x14ac:dyDescent="0.2">
      <c r="A6" t="s">
        <v>129</v>
      </c>
      <c r="B6" t="s">
        <v>130</v>
      </c>
      <c r="C6" s="98" t="s">
        <v>102</v>
      </c>
      <c r="D6" s="88" t="s">
        <v>7</v>
      </c>
      <c r="E6" s="98" t="s">
        <v>13</v>
      </c>
      <c r="F6" s="98">
        <v>3.4921071940972708E-6</v>
      </c>
      <c r="G6" s="98" t="s">
        <v>66</v>
      </c>
      <c r="H6" s="98" t="s">
        <v>67</v>
      </c>
      <c r="I6" s="98" t="s">
        <v>68</v>
      </c>
      <c r="J6" s="98" t="s">
        <v>61</v>
      </c>
      <c r="L6" s="87" t="s">
        <v>69</v>
      </c>
    </row>
    <row r="7" spans="1:12" x14ac:dyDescent="0.2">
      <c r="A7" t="s">
        <v>129</v>
      </c>
      <c r="B7" t="s">
        <v>130</v>
      </c>
      <c r="C7" s="98" t="s">
        <v>102</v>
      </c>
      <c r="D7" s="88" t="s">
        <v>7</v>
      </c>
      <c r="E7" s="98" t="s">
        <v>14</v>
      </c>
      <c r="F7" s="98">
        <v>6.2724064780110816E-7</v>
      </c>
      <c r="G7" s="98" t="s">
        <v>66</v>
      </c>
      <c r="H7" s="98" t="s">
        <v>67</v>
      </c>
      <c r="I7" s="98" t="s">
        <v>68</v>
      </c>
      <c r="J7" s="98" t="s">
        <v>61</v>
      </c>
      <c r="L7" s="87" t="s">
        <v>69</v>
      </c>
    </row>
    <row r="8" spans="1:12" x14ac:dyDescent="0.2">
      <c r="A8" t="s">
        <v>129</v>
      </c>
      <c r="B8" t="s">
        <v>130</v>
      </c>
      <c r="C8" s="98" t="s">
        <v>102</v>
      </c>
      <c r="D8" s="88" t="s">
        <v>7</v>
      </c>
      <c r="E8" s="98" t="s">
        <v>15</v>
      </c>
      <c r="F8" s="98">
        <v>2.7177165539553826E-7</v>
      </c>
      <c r="G8" s="98" t="s">
        <v>66</v>
      </c>
      <c r="H8" s="98" t="s">
        <v>67</v>
      </c>
      <c r="I8" s="98" t="s">
        <v>68</v>
      </c>
      <c r="J8" s="98" t="s">
        <v>61</v>
      </c>
      <c r="L8" s="87" t="s">
        <v>69</v>
      </c>
    </row>
    <row r="9" spans="1:12" x14ac:dyDescent="0.2">
      <c r="A9" t="s">
        <v>129</v>
      </c>
      <c r="B9" t="s">
        <v>130</v>
      </c>
      <c r="C9" s="98" t="s">
        <v>102</v>
      </c>
      <c r="D9" s="88" t="s">
        <v>7</v>
      </c>
      <c r="E9" s="98" t="s">
        <v>16</v>
      </c>
      <c r="F9" s="98">
        <v>8.5885909039505666E-6</v>
      </c>
      <c r="G9" s="98" t="s">
        <v>66</v>
      </c>
      <c r="H9" s="98" t="s">
        <v>67</v>
      </c>
      <c r="I9" s="98" t="s">
        <v>68</v>
      </c>
      <c r="J9" s="98" t="s">
        <v>61</v>
      </c>
      <c r="L9" s="87" t="s">
        <v>69</v>
      </c>
    </row>
    <row r="10" spans="1:12" x14ac:dyDescent="0.2">
      <c r="A10" t="s">
        <v>129</v>
      </c>
      <c r="B10" t="s">
        <v>130</v>
      </c>
      <c r="C10" s="98" t="s">
        <v>102</v>
      </c>
      <c r="D10" s="88" t="s">
        <v>7</v>
      </c>
      <c r="E10" s="98" t="s">
        <v>17</v>
      </c>
      <c r="F10" s="98">
        <v>2.2320096991177551E-8</v>
      </c>
      <c r="G10" s="98" t="s">
        <v>66</v>
      </c>
      <c r="H10" s="98" t="s">
        <v>67</v>
      </c>
      <c r="I10" s="98" t="s">
        <v>68</v>
      </c>
      <c r="J10" s="98" t="s">
        <v>61</v>
      </c>
      <c r="L10" s="87" t="s">
        <v>69</v>
      </c>
    </row>
    <row r="11" spans="1:12" x14ac:dyDescent="0.2">
      <c r="A11" t="s">
        <v>129</v>
      </c>
      <c r="B11" t="s">
        <v>130</v>
      </c>
      <c r="C11" s="98" t="s">
        <v>102</v>
      </c>
      <c r="D11" s="88" t="s">
        <v>7</v>
      </c>
      <c r="E11" s="98" t="s">
        <v>18</v>
      </c>
      <c r="F11" s="98">
        <v>5.2686924184167452E-8</v>
      </c>
      <c r="G11" s="98" t="s">
        <v>66</v>
      </c>
      <c r="H11" s="98" t="s">
        <v>67</v>
      </c>
      <c r="I11" s="98" t="s">
        <v>68</v>
      </c>
      <c r="J11" s="98" t="s">
        <v>61</v>
      </c>
      <c r="L11" s="87" t="s">
        <v>69</v>
      </c>
    </row>
    <row r="12" spans="1:12" x14ac:dyDescent="0.2">
      <c r="A12" t="s">
        <v>129</v>
      </c>
      <c r="B12" t="s">
        <v>130</v>
      </c>
      <c r="C12" s="99" t="s">
        <v>102</v>
      </c>
      <c r="D12" s="99" t="s">
        <v>7</v>
      </c>
      <c r="E12" s="99" t="s">
        <v>19</v>
      </c>
      <c r="F12" s="99">
        <v>9.8711777957388123E-6</v>
      </c>
      <c r="G12" s="99" t="s">
        <v>66</v>
      </c>
      <c r="H12" s="99" t="s">
        <v>67</v>
      </c>
      <c r="I12" s="99" t="s">
        <v>68</v>
      </c>
      <c r="J12" s="99" t="s">
        <v>61</v>
      </c>
      <c r="L12" s="90" t="s">
        <v>69</v>
      </c>
    </row>
    <row r="13" spans="1:12" x14ac:dyDescent="0.2">
      <c r="A13" t="s">
        <v>129</v>
      </c>
      <c r="B13" t="s">
        <v>130</v>
      </c>
      <c r="C13" s="99" t="s">
        <v>102</v>
      </c>
      <c r="D13" s="99" t="s">
        <v>7</v>
      </c>
      <c r="E13" s="99" t="s">
        <v>20</v>
      </c>
      <c r="F13" s="99">
        <v>7.7990644568036182E-8</v>
      </c>
      <c r="G13" s="99" t="s">
        <v>66</v>
      </c>
      <c r="H13" s="99" t="s">
        <v>67</v>
      </c>
      <c r="I13" s="99" t="s">
        <v>68</v>
      </c>
      <c r="J13" s="99" t="s">
        <v>61</v>
      </c>
      <c r="L13" s="90" t="s">
        <v>69</v>
      </c>
    </row>
    <row r="14" spans="1:12" x14ac:dyDescent="0.2">
      <c r="A14" t="s">
        <v>129</v>
      </c>
      <c r="B14" t="s">
        <v>130</v>
      </c>
      <c r="C14" s="90" t="s">
        <v>102</v>
      </c>
      <c r="D14" s="90" t="s">
        <v>7</v>
      </c>
      <c r="E14" s="90" t="s">
        <v>21</v>
      </c>
      <c r="F14" s="90">
        <v>4.9768200247600541E-3</v>
      </c>
      <c r="G14" s="90" t="s">
        <v>66</v>
      </c>
      <c r="H14" s="90" t="s">
        <v>67</v>
      </c>
      <c r="I14" s="90" t="s">
        <v>68</v>
      </c>
      <c r="J14" s="90" t="s">
        <v>61</v>
      </c>
      <c r="L14" s="90" t="s">
        <v>125</v>
      </c>
    </row>
    <row r="15" spans="1:12" x14ac:dyDescent="0.2">
      <c r="A15" t="s">
        <v>129</v>
      </c>
      <c r="B15" t="s">
        <v>130</v>
      </c>
      <c r="C15" s="90" t="s">
        <v>102</v>
      </c>
      <c r="D15" s="90" t="s">
        <v>90</v>
      </c>
      <c r="E15" s="90" t="s">
        <v>8</v>
      </c>
      <c r="F15" s="90">
        <v>5.6260799638947244E-7</v>
      </c>
      <c r="G15" s="90" t="s">
        <v>66</v>
      </c>
      <c r="H15" s="90" t="s">
        <v>67</v>
      </c>
      <c r="I15" s="90" t="s">
        <v>68</v>
      </c>
      <c r="J15" s="90" t="s">
        <v>61</v>
      </c>
      <c r="L15" s="87" t="s">
        <v>70</v>
      </c>
    </row>
    <row r="16" spans="1:12" x14ac:dyDescent="0.2">
      <c r="A16" t="s">
        <v>129</v>
      </c>
      <c r="B16" t="s">
        <v>130</v>
      </c>
      <c r="C16" s="90" t="s">
        <v>102</v>
      </c>
      <c r="D16" s="90" t="s">
        <v>90</v>
      </c>
      <c r="E16" s="90" t="s">
        <v>12</v>
      </c>
      <c r="F16" s="90">
        <v>1.7827216033506426E-6</v>
      </c>
      <c r="G16" s="90" t="s">
        <v>66</v>
      </c>
      <c r="H16" s="90" t="s">
        <v>67</v>
      </c>
      <c r="I16" s="90" t="s">
        <v>68</v>
      </c>
      <c r="J16" s="90" t="s">
        <v>61</v>
      </c>
      <c r="L16" s="87" t="s">
        <v>70</v>
      </c>
    </row>
    <row r="17" spans="1:12" x14ac:dyDescent="0.2">
      <c r="A17" t="s">
        <v>129</v>
      </c>
      <c r="B17" t="s">
        <v>130</v>
      </c>
      <c r="C17" s="90" t="s">
        <v>102</v>
      </c>
      <c r="D17" s="90" t="s">
        <v>90</v>
      </c>
      <c r="E17" s="90" t="s">
        <v>13</v>
      </c>
      <c r="F17" s="90">
        <v>3.4921071940972712E-6</v>
      </c>
      <c r="G17" s="90" t="s">
        <v>66</v>
      </c>
      <c r="H17" s="90" t="s">
        <v>67</v>
      </c>
      <c r="I17" s="90" t="s">
        <v>68</v>
      </c>
      <c r="J17" s="90" t="s">
        <v>61</v>
      </c>
      <c r="K17" s="90"/>
      <c r="L17" s="87" t="s">
        <v>70</v>
      </c>
    </row>
    <row r="18" spans="1:12" x14ac:dyDescent="0.2">
      <c r="A18" t="s">
        <v>129</v>
      </c>
      <c r="B18" t="s">
        <v>130</v>
      </c>
      <c r="C18" s="90" t="s">
        <v>102</v>
      </c>
      <c r="D18" s="90" t="s">
        <v>90</v>
      </c>
      <c r="E18" s="90" t="s">
        <v>14</v>
      </c>
      <c r="F18" s="90">
        <v>6.2724064780110805E-7</v>
      </c>
      <c r="G18" s="90" t="s">
        <v>66</v>
      </c>
      <c r="H18" s="90" t="s">
        <v>67</v>
      </c>
      <c r="I18" s="90" t="s">
        <v>68</v>
      </c>
      <c r="J18" s="90" t="s">
        <v>61</v>
      </c>
      <c r="K18" s="90"/>
      <c r="L18" s="87" t="s">
        <v>70</v>
      </c>
    </row>
    <row r="19" spans="1:12" x14ac:dyDescent="0.2">
      <c r="A19" t="s">
        <v>129</v>
      </c>
      <c r="B19" t="s">
        <v>130</v>
      </c>
      <c r="C19" s="90" t="s">
        <v>102</v>
      </c>
      <c r="D19" s="90" t="s">
        <v>90</v>
      </c>
      <c r="E19" s="90" t="s">
        <v>15</v>
      </c>
      <c r="F19" s="90">
        <v>2.7177165539553821E-7</v>
      </c>
      <c r="G19" s="90" t="s">
        <v>66</v>
      </c>
      <c r="H19" s="90" t="s">
        <v>67</v>
      </c>
      <c r="I19" s="90" t="s">
        <v>68</v>
      </c>
      <c r="J19" s="90" t="s">
        <v>61</v>
      </c>
      <c r="L19" s="87" t="s">
        <v>70</v>
      </c>
    </row>
    <row r="20" spans="1:12" x14ac:dyDescent="0.2">
      <c r="A20" t="s">
        <v>129</v>
      </c>
      <c r="B20" t="s">
        <v>130</v>
      </c>
      <c r="C20" s="90" t="s">
        <v>102</v>
      </c>
      <c r="D20" s="90" t="s">
        <v>90</v>
      </c>
      <c r="E20" s="90" t="s">
        <v>16</v>
      </c>
      <c r="F20" s="90">
        <v>8.5885909039505683E-6</v>
      </c>
      <c r="G20" s="90" t="s">
        <v>66</v>
      </c>
      <c r="H20" s="90" t="s">
        <v>67</v>
      </c>
      <c r="I20" s="90" t="s">
        <v>68</v>
      </c>
      <c r="J20" s="90" t="s">
        <v>61</v>
      </c>
      <c r="L20" s="87" t="s">
        <v>70</v>
      </c>
    </row>
    <row r="21" spans="1:12" x14ac:dyDescent="0.2">
      <c r="A21" t="s">
        <v>129</v>
      </c>
      <c r="B21" t="s">
        <v>130</v>
      </c>
      <c r="C21" s="90" t="s">
        <v>102</v>
      </c>
      <c r="D21" s="90" t="s">
        <v>90</v>
      </c>
      <c r="E21" s="90" t="s">
        <v>17</v>
      </c>
      <c r="F21" s="90">
        <v>2.2320096991177555E-8</v>
      </c>
      <c r="G21" s="90" t="s">
        <v>66</v>
      </c>
      <c r="H21" s="90" t="s">
        <v>67</v>
      </c>
      <c r="I21" s="90" t="s">
        <v>68</v>
      </c>
      <c r="J21" s="90" t="s">
        <v>61</v>
      </c>
      <c r="L21" s="87" t="s">
        <v>70</v>
      </c>
    </row>
    <row r="22" spans="1:12" x14ac:dyDescent="0.2">
      <c r="A22" t="s">
        <v>129</v>
      </c>
      <c r="B22" t="s">
        <v>130</v>
      </c>
      <c r="C22" s="90" t="s">
        <v>102</v>
      </c>
      <c r="D22" s="90" t="s">
        <v>90</v>
      </c>
      <c r="E22" s="90" t="s">
        <v>18</v>
      </c>
      <c r="F22" s="90">
        <v>5.2686924184167458E-8</v>
      </c>
      <c r="G22" s="90" t="s">
        <v>66</v>
      </c>
      <c r="H22" s="90" t="s">
        <v>67</v>
      </c>
      <c r="I22" s="90" t="s">
        <v>68</v>
      </c>
      <c r="J22" s="90" t="s">
        <v>61</v>
      </c>
      <c r="L22" s="87" t="s">
        <v>70</v>
      </c>
    </row>
    <row r="23" spans="1:12" x14ac:dyDescent="0.2">
      <c r="A23" t="s">
        <v>129</v>
      </c>
      <c r="B23" t="s">
        <v>130</v>
      </c>
      <c r="C23" s="90" t="s">
        <v>102</v>
      </c>
      <c r="D23" s="90" t="s">
        <v>90</v>
      </c>
      <c r="E23" s="90" t="s">
        <v>78</v>
      </c>
      <c r="F23" s="90">
        <v>9.8711777957388157E-6</v>
      </c>
      <c r="G23" s="90" t="s">
        <v>66</v>
      </c>
      <c r="H23" s="90" t="s">
        <v>67</v>
      </c>
      <c r="I23" s="90" t="s">
        <v>68</v>
      </c>
      <c r="J23" s="90" t="s">
        <v>61</v>
      </c>
      <c r="L23" s="87" t="s">
        <v>70</v>
      </c>
    </row>
    <row r="24" spans="1:12" x14ac:dyDescent="0.2">
      <c r="A24" t="s">
        <v>129</v>
      </c>
      <c r="B24" t="s">
        <v>130</v>
      </c>
      <c r="C24" s="90" t="s">
        <v>102</v>
      </c>
      <c r="D24" s="90" t="s">
        <v>90</v>
      </c>
      <c r="E24" s="90" t="s">
        <v>20</v>
      </c>
      <c r="F24" s="90">
        <v>7.7990644568036208E-8</v>
      </c>
      <c r="G24" s="90" t="s">
        <v>66</v>
      </c>
      <c r="H24" s="90" t="s">
        <v>67</v>
      </c>
      <c r="I24" s="90" t="s">
        <v>68</v>
      </c>
      <c r="J24" s="90" t="s">
        <v>61</v>
      </c>
      <c r="L24" s="87" t="s">
        <v>70</v>
      </c>
    </row>
    <row r="25" spans="1:12" x14ac:dyDescent="0.2">
      <c r="A25" t="s">
        <v>129</v>
      </c>
      <c r="B25" t="s">
        <v>130</v>
      </c>
      <c r="C25" s="90" t="s">
        <v>102</v>
      </c>
      <c r="D25" s="90" t="s">
        <v>90</v>
      </c>
      <c r="E25" s="90" t="s">
        <v>21</v>
      </c>
      <c r="F25" s="90">
        <v>4.976820024760055E-3</v>
      </c>
      <c r="G25" s="90" t="s">
        <v>66</v>
      </c>
      <c r="H25" s="90" t="s">
        <v>67</v>
      </c>
      <c r="I25" s="90" t="s">
        <v>68</v>
      </c>
      <c r="J25" s="90" t="s">
        <v>61</v>
      </c>
      <c r="L25" s="87" t="s">
        <v>126</v>
      </c>
    </row>
    <row r="26" spans="1:12" x14ac:dyDescent="0.2">
      <c r="A26" t="s">
        <v>129</v>
      </c>
      <c r="B26" t="s">
        <v>130</v>
      </c>
      <c r="C26" s="90" t="s">
        <v>103</v>
      </c>
      <c r="D26" s="90" t="s">
        <v>90</v>
      </c>
      <c r="E26" s="90" t="s">
        <v>8</v>
      </c>
      <c r="F26" s="90">
        <v>5.4881516587677725E-7</v>
      </c>
      <c r="G26" s="90" t="s">
        <v>66</v>
      </c>
      <c r="H26" s="90" t="s">
        <v>67</v>
      </c>
      <c r="I26" s="90" t="s">
        <v>68</v>
      </c>
      <c r="J26" s="90" t="s">
        <v>61</v>
      </c>
      <c r="L26" s="87" t="s">
        <v>70</v>
      </c>
    </row>
    <row r="27" spans="1:12" x14ac:dyDescent="0.2">
      <c r="A27" t="s">
        <v>129</v>
      </c>
      <c r="B27" t="s">
        <v>130</v>
      </c>
      <c r="C27" s="90" t="s">
        <v>103</v>
      </c>
      <c r="D27" s="90" t="s">
        <v>90</v>
      </c>
      <c r="E27" s="90" t="s">
        <v>12</v>
      </c>
      <c r="F27" s="90">
        <v>9.8388625592417078E-7</v>
      </c>
      <c r="G27" s="90" t="s">
        <v>66</v>
      </c>
      <c r="H27" s="90" t="s">
        <v>67</v>
      </c>
      <c r="I27" s="90" t="s">
        <v>68</v>
      </c>
      <c r="J27" s="90" t="s">
        <v>61</v>
      </c>
      <c r="L27" s="87" t="s">
        <v>70</v>
      </c>
    </row>
    <row r="28" spans="1:12" x14ac:dyDescent="0.2">
      <c r="A28" t="s">
        <v>129</v>
      </c>
      <c r="B28" t="s">
        <v>130</v>
      </c>
      <c r="C28" s="90" t="s">
        <v>103</v>
      </c>
      <c r="D28" s="90" t="s">
        <v>90</v>
      </c>
      <c r="E28" s="90" t="s">
        <v>13</v>
      </c>
      <c r="F28" s="90">
        <v>6.4644549763033189E-7</v>
      </c>
      <c r="G28" s="90" t="s">
        <v>66</v>
      </c>
      <c r="H28" s="90" t="s">
        <v>67</v>
      </c>
      <c r="I28" s="90" t="s">
        <v>68</v>
      </c>
      <c r="J28" s="90" t="s">
        <v>61</v>
      </c>
      <c r="L28" s="87" t="s">
        <v>70</v>
      </c>
    </row>
    <row r="29" spans="1:12" x14ac:dyDescent="0.2">
      <c r="A29" t="s">
        <v>129</v>
      </c>
      <c r="B29" t="s">
        <v>130</v>
      </c>
      <c r="C29" s="90" t="s">
        <v>103</v>
      </c>
      <c r="D29" s="90" t="s">
        <v>90</v>
      </c>
      <c r="E29" s="90" t="s">
        <v>14</v>
      </c>
      <c r="F29" s="90">
        <v>0</v>
      </c>
      <c r="G29" s="90" t="s">
        <v>66</v>
      </c>
      <c r="H29" s="90" t="s">
        <v>67</v>
      </c>
      <c r="I29" s="90" t="s">
        <v>68</v>
      </c>
      <c r="J29" s="90" t="s">
        <v>61</v>
      </c>
      <c r="L29" s="87" t="s">
        <v>70</v>
      </c>
    </row>
    <row r="30" spans="1:12" x14ac:dyDescent="0.2">
      <c r="A30" t="s">
        <v>129</v>
      </c>
      <c r="B30" t="s">
        <v>130</v>
      </c>
      <c r="C30" s="90" t="s">
        <v>103</v>
      </c>
      <c r="D30" s="90" t="s">
        <v>90</v>
      </c>
      <c r="E30" s="90" t="s">
        <v>15</v>
      </c>
      <c r="F30" s="90">
        <v>0</v>
      </c>
      <c r="G30" s="90" t="s">
        <v>66</v>
      </c>
      <c r="H30" s="90" t="s">
        <v>67</v>
      </c>
      <c r="I30" s="90" t="s">
        <v>68</v>
      </c>
      <c r="J30" s="90" t="s">
        <v>61</v>
      </c>
      <c r="L30" s="87" t="s">
        <v>70</v>
      </c>
    </row>
    <row r="31" spans="1:12" x14ac:dyDescent="0.2">
      <c r="A31" t="s">
        <v>129</v>
      </c>
      <c r="B31" t="s">
        <v>130</v>
      </c>
      <c r="C31" s="90" t="s">
        <v>103</v>
      </c>
      <c r="D31" s="90" t="s">
        <v>90</v>
      </c>
      <c r="E31" s="90" t="s">
        <v>16</v>
      </c>
      <c r="F31" s="90">
        <v>9.004739336492892E-8</v>
      </c>
      <c r="G31" s="90" t="s">
        <v>66</v>
      </c>
      <c r="H31" s="90" t="s">
        <v>67</v>
      </c>
      <c r="I31" s="90" t="s">
        <v>68</v>
      </c>
      <c r="J31" s="90" t="s">
        <v>61</v>
      </c>
      <c r="L31" s="87" t="s">
        <v>70</v>
      </c>
    </row>
    <row r="32" spans="1:12" x14ac:dyDescent="0.2">
      <c r="A32" t="s">
        <v>129</v>
      </c>
      <c r="B32" t="s">
        <v>130</v>
      </c>
      <c r="C32" s="90" t="s">
        <v>103</v>
      </c>
      <c r="D32" s="90" t="s">
        <v>90</v>
      </c>
      <c r="E32" s="90" t="s">
        <v>17</v>
      </c>
      <c r="F32" s="90">
        <v>0</v>
      </c>
      <c r="G32" s="90" t="s">
        <v>66</v>
      </c>
      <c r="H32" s="90" t="s">
        <v>67</v>
      </c>
      <c r="I32" s="90" t="s">
        <v>68</v>
      </c>
      <c r="J32" s="90" t="s">
        <v>61</v>
      </c>
      <c r="L32" s="87" t="s">
        <v>70</v>
      </c>
    </row>
    <row r="33" spans="1:12" x14ac:dyDescent="0.2">
      <c r="A33" t="s">
        <v>129</v>
      </c>
      <c r="B33" t="s">
        <v>130</v>
      </c>
      <c r="C33" s="90" t="s">
        <v>103</v>
      </c>
      <c r="D33" s="90" t="s">
        <v>90</v>
      </c>
      <c r="E33" s="90" t="s">
        <v>18</v>
      </c>
      <c r="F33" s="90">
        <v>0</v>
      </c>
      <c r="G33" s="90" t="s">
        <v>66</v>
      </c>
      <c r="H33" s="90" t="s">
        <v>67</v>
      </c>
      <c r="I33" s="90" t="s">
        <v>68</v>
      </c>
      <c r="J33" s="90" t="s">
        <v>61</v>
      </c>
      <c r="L33" s="87" t="s">
        <v>70</v>
      </c>
    </row>
    <row r="34" spans="1:12" x14ac:dyDescent="0.2">
      <c r="A34" t="s">
        <v>129</v>
      </c>
      <c r="B34" t="s">
        <v>130</v>
      </c>
      <c r="C34" s="90" t="s">
        <v>103</v>
      </c>
      <c r="D34" s="90" t="s">
        <v>90</v>
      </c>
      <c r="E34" s="90" t="s">
        <v>78</v>
      </c>
      <c r="F34" s="90">
        <v>0</v>
      </c>
      <c r="G34" s="90" t="s">
        <v>66</v>
      </c>
      <c r="H34" s="90" t="s">
        <v>67</v>
      </c>
      <c r="I34" s="90" t="s">
        <v>68</v>
      </c>
      <c r="J34" s="90" t="s">
        <v>61</v>
      </c>
      <c r="L34" s="87" t="s">
        <v>70</v>
      </c>
    </row>
    <row r="35" spans="1:12" x14ac:dyDescent="0.2">
      <c r="A35" t="s">
        <v>129</v>
      </c>
      <c r="B35" t="s">
        <v>130</v>
      </c>
      <c r="C35" s="90" t="s">
        <v>103</v>
      </c>
      <c r="D35" s="90" t="s">
        <v>90</v>
      </c>
      <c r="E35" s="90" t="s">
        <v>20</v>
      </c>
      <c r="F35" s="90">
        <v>0</v>
      </c>
      <c r="G35" s="90" t="s">
        <v>66</v>
      </c>
      <c r="H35" s="90" t="s">
        <v>67</v>
      </c>
      <c r="I35" s="90" t="s">
        <v>68</v>
      </c>
      <c r="J35" s="90" t="s">
        <v>61</v>
      </c>
      <c r="L35" s="87" t="s">
        <v>70</v>
      </c>
    </row>
    <row r="36" spans="1:12" x14ac:dyDescent="0.2">
      <c r="A36" t="s">
        <v>129</v>
      </c>
      <c r="B36" t="s">
        <v>130</v>
      </c>
      <c r="C36" s="90" t="s">
        <v>103</v>
      </c>
      <c r="D36" s="90" t="s">
        <v>90</v>
      </c>
      <c r="E36" s="90" t="s">
        <v>21</v>
      </c>
      <c r="F36" s="90">
        <v>1.3466218571376486E-2</v>
      </c>
      <c r="G36" s="90" t="s">
        <v>66</v>
      </c>
      <c r="H36" s="90" t="s">
        <v>67</v>
      </c>
      <c r="I36" s="90" t="s">
        <v>68</v>
      </c>
      <c r="J36" s="90" t="s">
        <v>61</v>
      </c>
      <c r="L36" s="87" t="s">
        <v>126</v>
      </c>
    </row>
    <row r="37" spans="1:12" x14ac:dyDescent="0.2">
      <c r="A37" t="s">
        <v>134</v>
      </c>
      <c r="B37" t="s">
        <v>130</v>
      </c>
      <c r="C37" s="90" t="s">
        <v>102</v>
      </c>
      <c r="D37" s="90" t="s">
        <v>93</v>
      </c>
      <c r="E37" s="90" t="s">
        <v>93</v>
      </c>
      <c r="F37" s="90">
        <v>1.4200188604622919</v>
      </c>
      <c r="G37" s="90" t="s">
        <v>62</v>
      </c>
      <c r="H37" s="90" t="s">
        <v>63</v>
      </c>
      <c r="I37" s="90" t="s">
        <v>64</v>
      </c>
      <c r="J37" s="90" t="s">
        <v>61</v>
      </c>
      <c r="K37" t="s">
        <v>94</v>
      </c>
      <c r="L37" s="87" t="s">
        <v>123</v>
      </c>
    </row>
    <row r="38" spans="1:12" x14ac:dyDescent="0.2">
      <c r="A38" t="s">
        <v>134</v>
      </c>
      <c r="B38" t="s">
        <v>130</v>
      </c>
      <c r="C38" s="90" t="s">
        <v>102</v>
      </c>
      <c r="D38" s="90" t="s">
        <v>7</v>
      </c>
      <c r="E38" s="90" t="s">
        <v>7</v>
      </c>
      <c r="F38" s="90">
        <v>3.9835154136248239E-2</v>
      </c>
      <c r="G38" s="90" t="s">
        <v>62</v>
      </c>
      <c r="H38" s="90" t="s">
        <v>63</v>
      </c>
      <c r="I38" s="90" t="s">
        <v>64</v>
      </c>
      <c r="J38" s="90" t="s">
        <v>61</v>
      </c>
      <c r="L38" s="87" t="s">
        <v>124</v>
      </c>
    </row>
    <row r="39" spans="1:12" x14ac:dyDescent="0.2">
      <c r="A39" t="s">
        <v>134</v>
      </c>
      <c r="B39" t="s">
        <v>130</v>
      </c>
      <c r="C39" s="90" t="s">
        <v>102</v>
      </c>
      <c r="D39" s="90" t="s">
        <v>98</v>
      </c>
      <c r="E39" s="90" t="s">
        <v>98</v>
      </c>
      <c r="F39" s="90">
        <v>-4.3999999999999997E-2</v>
      </c>
      <c r="G39" s="90" t="s">
        <v>62</v>
      </c>
      <c r="H39" s="90" t="s">
        <v>63</v>
      </c>
      <c r="I39" s="90" t="s">
        <v>64</v>
      </c>
      <c r="J39" s="90" t="s">
        <v>61</v>
      </c>
      <c r="L39" s="87" t="s">
        <v>131</v>
      </c>
    </row>
    <row r="40" spans="1:12" x14ac:dyDescent="0.2">
      <c r="A40" t="s">
        <v>134</v>
      </c>
      <c r="B40" t="s">
        <v>130</v>
      </c>
      <c r="C40" s="90" t="s">
        <v>102</v>
      </c>
      <c r="D40" s="90" t="s">
        <v>7</v>
      </c>
      <c r="E40" s="90" t="s">
        <v>8</v>
      </c>
      <c r="F40" s="90">
        <v>5.6804319598672943E-7</v>
      </c>
      <c r="G40" s="90" t="s">
        <v>66</v>
      </c>
      <c r="H40" s="90" t="s">
        <v>67</v>
      </c>
      <c r="I40" s="90" t="s">
        <v>68</v>
      </c>
      <c r="J40" s="90" t="s">
        <v>61</v>
      </c>
      <c r="L40" s="87" t="s">
        <v>69</v>
      </c>
    </row>
    <row r="41" spans="1:12" x14ac:dyDescent="0.2">
      <c r="A41" t="s">
        <v>134</v>
      </c>
      <c r="B41" t="s">
        <v>130</v>
      </c>
      <c r="C41" s="90" t="s">
        <v>102</v>
      </c>
      <c r="D41" s="90" t="s">
        <v>7</v>
      </c>
      <c r="E41" s="90" t="s">
        <v>12</v>
      </c>
      <c r="F41" s="90">
        <v>1.7999439816366508E-6</v>
      </c>
      <c r="G41" s="90" t="s">
        <v>66</v>
      </c>
      <c r="H41" s="90" t="s">
        <v>67</v>
      </c>
      <c r="I41" s="90" t="s">
        <v>68</v>
      </c>
      <c r="J41" s="90" t="s">
        <v>61</v>
      </c>
      <c r="L41" s="87" t="s">
        <v>69</v>
      </c>
    </row>
    <row r="42" spans="1:12" x14ac:dyDescent="0.2">
      <c r="A42" t="s">
        <v>134</v>
      </c>
      <c r="B42" t="s">
        <v>130</v>
      </c>
      <c r="C42" s="90" t="s">
        <v>102</v>
      </c>
      <c r="D42" s="90" t="s">
        <v>7</v>
      </c>
      <c r="E42" s="90" t="s">
        <v>13</v>
      </c>
      <c r="F42" s="90">
        <v>3.5258434718194879E-6</v>
      </c>
      <c r="G42" s="90" t="s">
        <v>66</v>
      </c>
      <c r="H42" s="90" t="s">
        <v>67</v>
      </c>
      <c r="I42" s="90" t="s">
        <v>68</v>
      </c>
      <c r="J42" s="90" t="s">
        <v>61</v>
      </c>
      <c r="L42" s="87" t="s">
        <v>69</v>
      </c>
    </row>
    <row r="43" spans="1:12" x14ac:dyDescent="0.2">
      <c r="A43" t="s">
        <v>134</v>
      </c>
      <c r="B43" t="s">
        <v>130</v>
      </c>
      <c r="C43" s="90" t="s">
        <v>102</v>
      </c>
      <c r="D43" s="90" t="s">
        <v>7</v>
      </c>
      <c r="E43" s="90" t="s">
        <v>14</v>
      </c>
      <c r="F43" s="90">
        <v>6.3330024549291153E-7</v>
      </c>
      <c r="G43" s="90" t="s">
        <v>66</v>
      </c>
      <c r="H43" s="90" t="s">
        <v>67</v>
      </c>
      <c r="I43" s="90" t="s">
        <v>68</v>
      </c>
      <c r="J43" s="90" t="s">
        <v>61</v>
      </c>
      <c r="L43" s="87" t="s">
        <v>69</v>
      </c>
    </row>
    <row r="44" spans="1:12" x14ac:dyDescent="0.2">
      <c r="A44" t="s">
        <v>134</v>
      </c>
      <c r="B44" t="s">
        <v>130</v>
      </c>
      <c r="C44" s="90" t="s">
        <v>102</v>
      </c>
      <c r="D44" s="90" t="s">
        <v>7</v>
      </c>
      <c r="E44" s="90" t="s">
        <v>15</v>
      </c>
      <c r="F44" s="90">
        <v>2.7439716587784775E-7</v>
      </c>
      <c r="G44" s="90" t="s">
        <v>66</v>
      </c>
      <c r="H44" s="90" t="s">
        <v>67</v>
      </c>
      <c r="I44" s="90" t="s">
        <v>68</v>
      </c>
      <c r="J44" s="90" t="s">
        <v>61</v>
      </c>
      <c r="K44" s="90"/>
      <c r="L44" s="87" t="s">
        <v>69</v>
      </c>
    </row>
    <row r="45" spans="1:12" x14ac:dyDescent="0.2">
      <c r="A45" t="s">
        <v>134</v>
      </c>
      <c r="B45" t="s">
        <v>130</v>
      </c>
      <c r="C45" s="90" t="s">
        <v>102</v>
      </c>
      <c r="D45" s="90" t="s">
        <v>7</v>
      </c>
      <c r="E45" s="90" t="s">
        <v>16</v>
      </c>
      <c r="F45" s="90">
        <v>8.6715628953224086E-6</v>
      </c>
      <c r="G45" s="90" t="s">
        <v>66</v>
      </c>
      <c r="H45" s="90" t="s">
        <v>67</v>
      </c>
      <c r="I45" s="90" t="s">
        <v>68</v>
      </c>
      <c r="J45" s="90" t="s">
        <v>61</v>
      </c>
      <c r="K45" s="90"/>
      <c r="L45" s="87" t="s">
        <v>69</v>
      </c>
    </row>
    <row r="46" spans="1:12" x14ac:dyDescent="0.2">
      <c r="A46" t="s">
        <v>134</v>
      </c>
      <c r="B46" t="s">
        <v>130</v>
      </c>
      <c r="C46" s="90" t="s">
        <v>102</v>
      </c>
      <c r="D46" s="90" t="s">
        <v>7</v>
      </c>
      <c r="E46" s="90" t="s">
        <v>17</v>
      </c>
      <c r="F46" s="90">
        <v>2.253572524913996E-8</v>
      </c>
      <c r="G46" s="90" t="s">
        <v>66</v>
      </c>
      <c r="H46" s="90" t="s">
        <v>67</v>
      </c>
      <c r="I46" s="90" t="s">
        <v>68</v>
      </c>
      <c r="J46" s="90" t="s">
        <v>61</v>
      </c>
      <c r="L46" s="87" t="s">
        <v>69</v>
      </c>
    </row>
    <row r="47" spans="1:12" x14ac:dyDescent="0.2">
      <c r="A47" t="s">
        <v>134</v>
      </c>
      <c r="B47" t="s">
        <v>130</v>
      </c>
      <c r="C47" s="90" t="s">
        <v>102</v>
      </c>
      <c r="D47" s="90" t="s">
        <v>7</v>
      </c>
      <c r="E47" s="90" t="s">
        <v>18</v>
      </c>
      <c r="F47" s="90">
        <v>5.3195917925714372E-8</v>
      </c>
      <c r="G47" s="90" t="s">
        <v>66</v>
      </c>
      <c r="H47" s="90" t="s">
        <v>67</v>
      </c>
      <c r="I47" s="90" t="s">
        <v>68</v>
      </c>
      <c r="J47" s="90" t="s">
        <v>61</v>
      </c>
      <c r="L47" s="87" t="s">
        <v>69</v>
      </c>
    </row>
    <row r="48" spans="1:12" x14ac:dyDescent="0.2">
      <c r="A48" t="s">
        <v>134</v>
      </c>
      <c r="B48" t="s">
        <v>130</v>
      </c>
      <c r="C48" s="90" t="s">
        <v>102</v>
      </c>
      <c r="D48" s="90" t="s">
        <v>7</v>
      </c>
      <c r="E48" s="90" t="s">
        <v>19</v>
      </c>
      <c r="F48" s="90">
        <v>9.9665405028531129E-6</v>
      </c>
      <c r="G48" s="90" t="s">
        <v>66</v>
      </c>
      <c r="H48" s="90" t="s">
        <v>67</v>
      </c>
      <c r="I48" s="90" t="s">
        <v>68</v>
      </c>
      <c r="J48" s="90" t="s">
        <v>61</v>
      </c>
      <c r="L48" s="87" t="s">
        <v>69</v>
      </c>
    </row>
    <row r="49" spans="1:12" x14ac:dyDescent="0.2">
      <c r="A49" t="s">
        <v>134</v>
      </c>
      <c r="B49" t="s">
        <v>130</v>
      </c>
      <c r="C49" s="90" t="s">
        <v>102</v>
      </c>
      <c r="D49" s="90" t="s">
        <v>7</v>
      </c>
      <c r="E49" s="90" t="s">
        <v>20</v>
      </c>
      <c r="F49" s="90">
        <v>7.8744090524486019E-8</v>
      </c>
      <c r="G49" s="90" t="s">
        <v>66</v>
      </c>
      <c r="H49" s="90" t="s">
        <v>67</v>
      </c>
      <c r="I49" s="90" t="s">
        <v>68</v>
      </c>
      <c r="J49" s="90" t="s">
        <v>61</v>
      </c>
      <c r="L49" s="87" t="s">
        <v>69</v>
      </c>
    </row>
    <row r="50" spans="1:12" x14ac:dyDescent="0.2">
      <c r="A50" t="s">
        <v>134</v>
      </c>
      <c r="B50" t="s">
        <v>130</v>
      </c>
      <c r="C50" s="90" t="s">
        <v>102</v>
      </c>
      <c r="D50" s="90" t="s">
        <v>7</v>
      </c>
      <c r="E50" s="90" t="s">
        <v>21</v>
      </c>
      <c r="F50" s="90">
        <v>5.0248997007827723E-3</v>
      </c>
      <c r="G50" s="90" t="s">
        <v>66</v>
      </c>
      <c r="H50" s="90" t="s">
        <v>67</v>
      </c>
      <c r="I50" s="90" t="s">
        <v>68</v>
      </c>
      <c r="J50" s="90" t="s">
        <v>61</v>
      </c>
      <c r="L50" s="87" t="s">
        <v>132</v>
      </c>
    </row>
    <row r="51" spans="1:12" x14ac:dyDescent="0.2">
      <c r="A51" t="s">
        <v>134</v>
      </c>
      <c r="B51" t="s">
        <v>130</v>
      </c>
      <c r="C51" s="90" t="s">
        <v>102</v>
      </c>
      <c r="D51" s="90" t="s">
        <v>97</v>
      </c>
      <c r="E51" s="90" t="s">
        <v>8</v>
      </c>
      <c r="F51" s="90">
        <v>-4.9718483102264639E-7</v>
      </c>
      <c r="G51" s="90" t="s">
        <v>66</v>
      </c>
      <c r="H51" s="90" t="s">
        <v>67</v>
      </c>
      <c r="I51" s="90" t="s">
        <v>68</v>
      </c>
      <c r="J51" s="90" t="s">
        <v>61</v>
      </c>
      <c r="L51" s="87" t="s">
        <v>69</v>
      </c>
    </row>
    <row r="52" spans="1:12" x14ac:dyDescent="0.2">
      <c r="A52" t="s">
        <v>134</v>
      </c>
      <c r="B52" t="s">
        <v>130</v>
      </c>
      <c r="C52" s="90" t="s">
        <v>102</v>
      </c>
      <c r="D52" s="90" t="s">
        <v>97</v>
      </c>
      <c r="E52" s="90" t="s">
        <v>12</v>
      </c>
      <c r="F52" s="90">
        <v>-1.9383372053490681E-6</v>
      </c>
      <c r="G52" s="90" t="s">
        <v>66</v>
      </c>
      <c r="H52" s="90" t="s">
        <v>67</v>
      </c>
      <c r="I52" s="90" t="s">
        <v>68</v>
      </c>
      <c r="J52" s="90" t="s">
        <v>61</v>
      </c>
      <c r="L52" s="87" t="s">
        <v>69</v>
      </c>
    </row>
    <row r="53" spans="1:12" x14ac:dyDescent="0.2">
      <c r="A53" t="s">
        <v>134</v>
      </c>
      <c r="B53" t="s">
        <v>130</v>
      </c>
      <c r="C53" s="90" t="s">
        <v>102</v>
      </c>
      <c r="D53" s="90" t="s">
        <v>97</v>
      </c>
      <c r="E53" s="90" t="s">
        <v>13</v>
      </c>
      <c r="F53" s="90">
        <v>-2.9321994191369781E-6</v>
      </c>
      <c r="G53" s="90" t="s">
        <v>66</v>
      </c>
      <c r="H53" s="90" t="s">
        <v>67</v>
      </c>
      <c r="I53" s="90" t="s">
        <v>68</v>
      </c>
      <c r="J53" s="90" t="s">
        <v>61</v>
      </c>
      <c r="L53" s="87" t="s">
        <v>69</v>
      </c>
    </row>
    <row r="54" spans="1:12" x14ac:dyDescent="0.2">
      <c r="A54" t="s">
        <v>134</v>
      </c>
      <c r="B54" t="s">
        <v>130</v>
      </c>
      <c r="C54" s="90" t="s">
        <v>102</v>
      </c>
      <c r="D54" s="90" t="s">
        <v>97</v>
      </c>
      <c r="E54" s="90" t="s">
        <v>14</v>
      </c>
      <c r="F54" s="90">
        <v>-2.0500888608196215E-7</v>
      </c>
      <c r="G54" s="90" t="s">
        <v>66</v>
      </c>
      <c r="H54" s="90" t="s">
        <v>67</v>
      </c>
      <c r="I54" s="90" t="s">
        <v>68</v>
      </c>
      <c r="J54" s="90" t="s">
        <v>61</v>
      </c>
      <c r="L54" s="87" t="s">
        <v>69</v>
      </c>
    </row>
    <row r="55" spans="1:12" x14ac:dyDescent="0.2">
      <c r="A55" t="s">
        <v>134</v>
      </c>
      <c r="B55" t="s">
        <v>130</v>
      </c>
      <c r="C55" s="90" t="s">
        <v>102</v>
      </c>
      <c r="D55" s="90" t="s">
        <v>97</v>
      </c>
      <c r="E55" s="90" t="s">
        <v>15</v>
      </c>
      <c r="F55" s="90">
        <v>-2.0262864814329651E-7</v>
      </c>
      <c r="G55" s="90" t="s">
        <v>66</v>
      </c>
      <c r="H55" s="90" t="s">
        <v>67</v>
      </c>
      <c r="I55" s="90" t="s">
        <v>68</v>
      </c>
      <c r="J55" s="90" t="s">
        <v>61</v>
      </c>
      <c r="L55" s="87" t="s">
        <v>69</v>
      </c>
    </row>
    <row r="56" spans="1:12" x14ac:dyDescent="0.2">
      <c r="A56" t="s">
        <v>134</v>
      </c>
      <c r="B56" t="s">
        <v>130</v>
      </c>
      <c r="C56" s="90" t="s">
        <v>102</v>
      </c>
      <c r="D56" s="90" t="s">
        <v>97</v>
      </c>
      <c r="E56" s="90" t="s">
        <v>16</v>
      </c>
      <c r="F56" s="90">
        <v>-5.9539971537325605E-7</v>
      </c>
      <c r="G56" s="90" t="s">
        <v>66</v>
      </c>
      <c r="H56" s="90" t="s">
        <v>67</v>
      </c>
      <c r="I56" s="90" t="s">
        <v>68</v>
      </c>
      <c r="J56" s="90" t="s">
        <v>61</v>
      </c>
      <c r="L56" s="87" t="s">
        <v>69</v>
      </c>
    </row>
    <row r="57" spans="1:12" x14ac:dyDescent="0.2">
      <c r="A57" t="s">
        <v>134</v>
      </c>
      <c r="B57" t="s">
        <v>130</v>
      </c>
      <c r="C57" s="90" t="s">
        <v>102</v>
      </c>
      <c r="D57" s="90" t="s">
        <v>97</v>
      </c>
      <c r="E57" s="90" t="s">
        <v>17</v>
      </c>
      <c r="F57" s="90">
        <v>-3.6563332855468014E-8</v>
      </c>
      <c r="G57" s="90" t="s">
        <v>66</v>
      </c>
      <c r="H57" s="90" t="s">
        <v>67</v>
      </c>
      <c r="I57" s="90" t="s">
        <v>68</v>
      </c>
      <c r="J57" s="90" t="s">
        <v>61</v>
      </c>
      <c r="L57" s="87" t="s">
        <v>69</v>
      </c>
    </row>
    <row r="58" spans="1:12" x14ac:dyDescent="0.2">
      <c r="A58" t="s">
        <v>134</v>
      </c>
      <c r="B58" t="s">
        <v>130</v>
      </c>
      <c r="C58" s="90" t="s">
        <v>102</v>
      </c>
      <c r="D58" s="90" t="s">
        <v>97</v>
      </c>
      <c r="E58" s="90" t="s">
        <v>18</v>
      </c>
      <c r="F58" s="90">
        <v>-8.5289167797058401E-8</v>
      </c>
      <c r="G58" s="90" t="s">
        <v>66</v>
      </c>
      <c r="H58" s="90" t="s">
        <v>67</v>
      </c>
      <c r="I58" s="90" t="s">
        <v>68</v>
      </c>
      <c r="J58" s="90" t="s">
        <v>61</v>
      </c>
      <c r="L58" s="87" t="s">
        <v>69</v>
      </c>
    </row>
    <row r="59" spans="1:12" x14ac:dyDescent="0.2">
      <c r="A59" t="s">
        <v>134</v>
      </c>
      <c r="B59" t="s">
        <v>130</v>
      </c>
      <c r="C59" s="90" t="s">
        <v>102</v>
      </c>
      <c r="D59" s="90" t="s">
        <v>97</v>
      </c>
      <c r="E59" s="90" t="s">
        <v>19</v>
      </c>
      <c r="F59" s="90">
        <v>-8.7216607001609176E-6</v>
      </c>
      <c r="G59" s="90" t="s">
        <v>66</v>
      </c>
      <c r="H59" s="90" t="s">
        <v>67</v>
      </c>
      <c r="I59" s="90" t="s">
        <v>68</v>
      </c>
      <c r="J59" s="90" t="s">
        <v>61</v>
      </c>
      <c r="L59" s="87" t="s">
        <v>69</v>
      </c>
    </row>
    <row r="60" spans="1:12" x14ac:dyDescent="0.2">
      <c r="A60" t="s">
        <v>134</v>
      </c>
      <c r="B60" t="s">
        <v>130</v>
      </c>
      <c r="C60" s="90" t="s">
        <v>102</v>
      </c>
      <c r="D60" s="90" t="s">
        <v>97</v>
      </c>
      <c r="E60" s="90" t="s">
        <v>20</v>
      </c>
      <c r="F60" s="90">
        <v>-5.1211522020968442E-8</v>
      </c>
      <c r="G60" s="90" t="s">
        <v>66</v>
      </c>
      <c r="H60" s="90" t="s">
        <v>67</v>
      </c>
      <c r="I60" s="90" t="s">
        <v>68</v>
      </c>
      <c r="J60" s="90" t="s">
        <v>61</v>
      </c>
      <c r="L60" s="87" t="s">
        <v>69</v>
      </c>
    </row>
    <row r="61" spans="1:12" x14ac:dyDescent="0.2">
      <c r="A61" t="s">
        <v>134</v>
      </c>
      <c r="B61" t="s">
        <v>130</v>
      </c>
      <c r="C61" s="90" t="s">
        <v>102</v>
      </c>
      <c r="D61" s="90" t="s">
        <v>97</v>
      </c>
      <c r="E61" s="90" t="s">
        <v>21</v>
      </c>
      <c r="F61" s="90">
        <v>-3.3324887180052496E-3</v>
      </c>
      <c r="G61" s="90" t="s">
        <v>66</v>
      </c>
      <c r="H61" s="90" t="s">
        <v>67</v>
      </c>
      <c r="I61" s="90" t="s">
        <v>68</v>
      </c>
      <c r="J61" s="90" t="s">
        <v>61</v>
      </c>
      <c r="L61" s="87" t="s">
        <v>133</v>
      </c>
    </row>
    <row r="62" spans="1:12" x14ac:dyDescent="0.2">
      <c r="A62" t="s">
        <v>134</v>
      </c>
      <c r="B62" t="s">
        <v>130</v>
      </c>
      <c r="C62" s="90" t="s">
        <v>102</v>
      </c>
      <c r="D62" s="90" t="s">
        <v>90</v>
      </c>
      <c r="E62" s="90" t="s">
        <v>8</v>
      </c>
      <c r="F62" s="90">
        <v>5.6804319598672943E-7</v>
      </c>
      <c r="G62" s="90" t="s">
        <v>66</v>
      </c>
      <c r="H62" s="90" t="s">
        <v>67</v>
      </c>
      <c r="I62" s="90" t="s">
        <v>68</v>
      </c>
      <c r="J62" s="90" t="s">
        <v>61</v>
      </c>
      <c r="L62" s="87" t="s">
        <v>70</v>
      </c>
    </row>
    <row r="63" spans="1:12" x14ac:dyDescent="0.2">
      <c r="A63" t="s">
        <v>134</v>
      </c>
      <c r="B63" t="s">
        <v>130</v>
      </c>
      <c r="C63" s="90" t="s">
        <v>102</v>
      </c>
      <c r="D63" s="90" t="s">
        <v>90</v>
      </c>
      <c r="E63" s="90" t="s">
        <v>12</v>
      </c>
      <c r="F63" s="90">
        <v>1.7999439816366512E-6</v>
      </c>
      <c r="G63" s="90" t="s">
        <v>66</v>
      </c>
      <c r="H63" s="90" t="s">
        <v>67</v>
      </c>
      <c r="I63" s="90" t="s">
        <v>68</v>
      </c>
      <c r="J63" s="90" t="s">
        <v>61</v>
      </c>
      <c r="L63" s="87" t="s">
        <v>70</v>
      </c>
    </row>
    <row r="64" spans="1:12" x14ac:dyDescent="0.2">
      <c r="A64" t="s">
        <v>134</v>
      </c>
      <c r="B64" t="s">
        <v>130</v>
      </c>
      <c r="C64" s="90" t="s">
        <v>102</v>
      </c>
      <c r="D64" s="90" t="s">
        <v>90</v>
      </c>
      <c r="E64" s="90" t="s">
        <v>13</v>
      </c>
      <c r="F64" s="90">
        <v>3.5258434718194883E-6</v>
      </c>
      <c r="G64" s="90" t="s">
        <v>66</v>
      </c>
      <c r="H64" s="90" t="s">
        <v>67</v>
      </c>
      <c r="I64" s="90" t="s">
        <v>68</v>
      </c>
      <c r="J64" s="90" t="s">
        <v>61</v>
      </c>
      <c r="L64" s="87" t="s">
        <v>70</v>
      </c>
    </row>
    <row r="65" spans="1:12" x14ac:dyDescent="0.2">
      <c r="A65" t="s">
        <v>134</v>
      </c>
      <c r="B65" t="s">
        <v>130</v>
      </c>
      <c r="C65" s="90" t="s">
        <v>102</v>
      </c>
      <c r="D65" s="90" t="s">
        <v>90</v>
      </c>
      <c r="E65" s="90" t="s">
        <v>14</v>
      </c>
      <c r="F65" s="90">
        <v>6.3330024549291142E-7</v>
      </c>
      <c r="G65" s="90" t="s">
        <v>66</v>
      </c>
      <c r="H65" s="90" t="s">
        <v>67</v>
      </c>
      <c r="I65" s="90" t="s">
        <v>68</v>
      </c>
      <c r="J65" s="90" t="s">
        <v>61</v>
      </c>
      <c r="L65" s="87" t="s">
        <v>70</v>
      </c>
    </row>
    <row r="66" spans="1:12" x14ac:dyDescent="0.2">
      <c r="A66" t="s">
        <v>134</v>
      </c>
      <c r="B66" t="s">
        <v>130</v>
      </c>
      <c r="C66" s="90" t="s">
        <v>102</v>
      </c>
      <c r="D66" s="90" t="s">
        <v>90</v>
      </c>
      <c r="E66" s="90" t="s">
        <v>15</v>
      </c>
      <c r="F66" s="90">
        <v>2.743971658778477E-7</v>
      </c>
      <c r="G66" s="90" t="s">
        <v>66</v>
      </c>
      <c r="H66" s="90" t="s">
        <v>67</v>
      </c>
      <c r="I66" s="90" t="s">
        <v>68</v>
      </c>
      <c r="J66" s="90" t="s">
        <v>61</v>
      </c>
      <c r="L66" s="87" t="s">
        <v>70</v>
      </c>
    </row>
    <row r="67" spans="1:12" x14ac:dyDescent="0.2">
      <c r="A67" t="s">
        <v>134</v>
      </c>
      <c r="B67" t="s">
        <v>130</v>
      </c>
      <c r="C67" s="90" t="s">
        <v>102</v>
      </c>
      <c r="D67" s="90" t="s">
        <v>90</v>
      </c>
      <c r="E67" s="90" t="s">
        <v>16</v>
      </c>
      <c r="F67" s="90">
        <v>8.6715628953224086E-6</v>
      </c>
      <c r="G67" s="90" t="s">
        <v>66</v>
      </c>
      <c r="H67" s="90" t="s">
        <v>67</v>
      </c>
      <c r="I67" s="90" t="s">
        <v>68</v>
      </c>
      <c r="J67" s="90" t="s">
        <v>61</v>
      </c>
      <c r="K67" s="90"/>
      <c r="L67" s="87" t="s">
        <v>70</v>
      </c>
    </row>
    <row r="68" spans="1:12" x14ac:dyDescent="0.2">
      <c r="A68" t="s">
        <v>134</v>
      </c>
      <c r="B68" t="s">
        <v>130</v>
      </c>
      <c r="C68" s="90" t="s">
        <v>102</v>
      </c>
      <c r="D68" s="90" t="s">
        <v>90</v>
      </c>
      <c r="E68" s="90" t="s">
        <v>17</v>
      </c>
      <c r="F68" s="90">
        <v>2.253572524913996E-8</v>
      </c>
      <c r="G68" s="90" t="s">
        <v>66</v>
      </c>
      <c r="H68" s="90" t="s">
        <v>67</v>
      </c>
      <c r="I68" s="90" t="s">
        <v>68</v>
      </c>
      <c r="J68" s="90" t="s">
        <v>61</v>
      </c>
      <c r="K68" s="90"/>
      <c r="L68" s="87" t="s">
        <v>70</v>
      </c>
    </row>
    <row r="69" spans="1:12" x14ac:dyDescent="0.2">
      <c r="A69" t="s">
        <v>134</v>
      </c>
      <c r="B69" t="s">
        <v>130</v>
      </c>
      <c r="C69" s="90" t="s">
        <v>102</v>
      </c>
      <c r="D69" s="90" t="s">
        <v>90</v>
      </c>
      <c r="E69" s="90" t="s">
        <v>18</v>
      </c>
      <c r="F69" s="90">
        <v>5.3195917925714379E-8</v>
      </c>
      <c r="G69" s="90" t="s">
        <v>66</v>
      </c>
      <c r="H69" s="90" t="s">
        <v>67</v>
      </c>
      <c r="I69" s="90" t="s">
        <v>68</v>
      </c>
      <c r="J69" s="90" t="s">
        <v>61</v>
      </c>
      <c r="L69" s="87" t="s">
        <v>70</v>
      </c>
    </row>
    <row r="70" spans="1:12" x14ac:dyDescent="0.2">
      <c r="A70" t="s">
        <v>134</v>
      </c>
      <c r="B70" t="s">
        <v>130</v>
      </c>
      <c r="C70" s="90" t="s">
        <v>102</v>
      </c>
      <c r="D70" s="90" t="s">
        <v>90</v>
      </c>
      <c r="E70" s="90" t="s">
        <v>78</v>
      </c>
      <c r="F70" s="90">
        <v>9.9665405028531231E-6</v>
      </c>
      <c r="G70" s="90" t="s">
        <v>66</v>
      </c>
      <c r="H70" s="90" t="s">
        <v>67</v>
      </c>
      <c r="I70" s="90" t="s">
        <v>68</v>
      </c>
      <c r="J70" s="90" t="s">
        <v>61</v>
      </c>
      <c r="L70" s="87" t="s">
        <v>70</v>
      </c>
    </row>
    <row r="71" spans="1:12" x14ac:dyDescent="0.2">
      <c r="A71" t="s">
        <v>134</v>
      </c>
      <c r="B71" t="s">
        <v>130</v>
      </c>
      <c r="C71" s="90" t="s">
        <v>102</v>
      </c>
      <c r="D71" s="90" t="s">
        <v>90</v>
      </c>
      <c r="E71" s="90" t="s">
        <v>20</v>
      </c>
      <c r="F71" s="90">
        <v>7.8744090524486046E-8</v>
      </c>
      <c r="G71" s="90" t="s">
        <v>66</v>
      </c>
      <c r="H71" s="90" t="s">
        <v>67</v>
      </c>
      <c r="I71" s="90" t="s">
        <v>68</v>
      </c>
      <c r="J71" s="90" t="s">
        <v>61</v>
      </c>
      <c r="L71" s="87" t="s">
        <v>70</v>
      </c>
    </row>
    <row r="72" spans="1:12" x14ac:dyDescent="0.2">
      <c r="A72" t="s">
        <v>134</v>
      </c>
      <c r="B72" t="s">
        <v>130</v>
      </c>
      <c r="C72" s="90" t="s">
        <v>102</v>
      </c>
      <c r="D72" s="90" t="s">
        <v>90</v>
      </c>
      <c r="E72" s="90" t="s">
        <v>21</v>
      </c>
      <c r="F72" s="90">
        <v>5.0248997007827723E-3</v>
      </c>
      <c r="G72" s="90" t="s">
        <v>66</v>
      </c>
      <c r="H72" s="90" t="s">
        <v>67</v>
      </c>
      <c r="I72" s="90" t="s">
        <v>68</v>
      </c>
      <c r="J72" s="90" t="s">
        <v>61</v>
      </c>
      <c r="L72" s="87" t="s">
        <v>126</v>
      </c>
    </row>
    <row r="73" spans="1:12" x14ac:dyDescent="0.2">
      <c r="A73" t="s">
        <v>134</v>
      </c>
      <c r="B73" t="s">
        <v>130</v>
      </c>
      <c r="C73" s="90" t="s">
        <v>103</v>
      </c>
      <c r="D73" s="90" t="s">
        <v>90</v>
      </c>
      <c r="E73" s="90" t="s">
        <v>8</v>
      </c>
      <c r="F73" s="90">
        <v>5.4881516587677725E-7</v>
      </c>
      <c r="G73" s="90" t="s">
        <v>66</v>
      </c>
      <c r="H73" s="90" t="s">
        <v>67</v>
      </c>
      <c r="I73" s="90" t="s">
        <v>68</v>
      </c>
      <c r="J73" s="90" t="s">
        <v>61</v>
      </c>
      <c r="L73" s="87" t="s">
        <v>70</v>
      </c>
    </row>
    <row r="74" spans="1:12" x14ac:dyDescent="0.2">
      <c r="A74" t="s">
        <v>134</v>
      </c>
      <c r="B74" t="s">
        <v>130</v>
      </c>
      <c r="C74" s="90" t="s">
        <v>103</v>
      </c>
      <c r="D74" s="90" t="s">
        <v>90</v>
      </c>
      <c r="E74" s="90" t="s">
        <v>12</v>
      </c>
      <c r="F74" s="90">
        <v>9.8388625592417078E-7</v>
      </c>
      <c r="G74" s="90" t="s">
        <v>66</v>
      </c>
      <c r="H74" s="90" t="s">
        <v>67</v>
      </c>
      <c r="I74" s="90" t="s">
        <v>68</v>
      </c>
      <c r="J74" s="90" t="s">
        <v>61</v>
      </c>
      <c r="L74" s="87" t="s">
        <v>70</v>
      </c>
    </row>
    <row r="75" spans="1:12" x14ac:dyDescent="0.2">
      <c r="A75" t="s">
        <v>134</v>
      </c>
      <c r="B75" t="s">
        <v>130</v>
      </c>
      <c r="C75" s="90" t="s">
        <v>103</v>
      </c>
      <c r="D75" s="90" t="s">
        <v>90</v>
      </c>
      <c r="E75" s="90" t="s">
        <v>13</v>
      </c>
      <c r="F75" s="90">
        <v>6.4644549763033189E-7</v>
      </c>
      <c r="G75" s="90" t="s">
        <v>66</v>
      </c>
      <c r="H75" s="90" t="s">
        <v>67</v>
      </c>
      <c r="I75" s="90" t="s">
        <v>68</v>
      </c>
      <c r="J75" s="90" t="s">
        <v>61</v>
      </c>
      <c r="L75" s="87" t="s">
        <v>70</v>
      </c>
    </row>
    <row r="76" spans="1:12" x14ac:dyDescent="0.2">
      <c r="A76" t="s">
        <v>134</v>
      </c>
      <c r="B76" t="s">
        <v>130</v>
      </c>
      <c r="C76" s="90" t="s">
        <v>103</v>
      </c>
      <c r="D76" s="90" t="s">
        <v>90</v>
      </c>
      <c r="E76" s="90" t="s">
        <v>14</v>
      </c>
      <c r="F76" s="90">
        <v>0</v>
      </c>
      <c r="G76" s="90" t="s">
        <v>66</v>
      </c>
      <c r="H76" s="90" t="s">
        <v>67</v>
      </c>
      <c r="I76" s="90" t="s">
        <v>68</v>
      </c>
      <c r="J76" s="90" t="s">
        <v>61</v>
      </c>
      <c r="L76" s="87" t="s">
        <v>70</v>
      </c>
    </row>
    <row r="77" spans="1:12" x14ac:dyDescent="0.2">
      <c r="A77" t="s">
        <v>134</v>
      </c>
      <c r="B77" t="s">
        <v>130</v>
      </c>
      <c r="C77" s="90" t="s">
        <v>103</v>
      </c>
      <c r="D77" s="90" t="s">
        <v>90</v>
      </c>
      <c r="E77" s="90" t="s">
        <v>15</v>
      </c>
      <c r="F77" s="90">
        <v>0</v>
      </c>
      <c r="G77" s="90" t="s">
        <v>66</v>
      </c>
      <c r="H77" s="90" t="s">
        <v>67</v>
      </c>
      <c r="I77" s="90" t="s">
        <v>68</v>
      </c>
      <c r="J77" s="90" t="s">
        <v>61</v>
      </c>
      <c r="L77" s="87" t="s">
        <v>70</v>
      </c>
    </row>
    <row r="78" spans="1:12" x14ac:dyDescent="0.2">
      <c r="A78" t="s">
        <v>134</v>
      </c>
      <c r="B78" t="s">
        <v>130</v>
      </c>
      <c r="C78" s="90" t="s">
        <v>103</v>
      </c>
      <c r="D78" s="90" t="s">
        <v>90</v>
      </c>
      <c r="E78" s="90" t="s">
        <v>16</v>
      </c>
      <c r="F78" s="90">
        <v>9.004739336492892E-8</v>
      </c>
      <c r="G78" s="90" t="s">
        <v>66</v>
      </c>
      <c r="H78" s="90" t="s">
        <v>67</v>
      </c>
      <c r="I78" s="90" t="s">
        <v>68</v>
      </c>
      <c r="J78" s="90" t="s">
        <v>61</v>
      </c>
      <c r="L78" s="87" t="s">
        <v>70</v>
      </c>
    </row>
    <row r="79" spans="1:12" x14ac:dyDescent="0.2">
      <c r="A79" t="s">
        <v>134</v>
      </c>
      <c r="B79" t="s">
        <v>130</v>
      </c>
      <c r="C79" s="90" t="s">
        <v>103</v>
      </c>
      <c r="D79" s="90" t="s">
        <v>90</v>
      </c>
      <c r="E79" s="90" t="s">
        <v>17</v>
      </c>
      <c r="F79" s="90">
        <v>0</v>
      </c>
      <c r="G79" s="90" t="s">
        <v>66</v>
      </c>
      <c r="H79" s="90" t="s">
        <v>67</v>
      </c>
      <c r="I79" s="90" t="s">
        <v>68</v>
      </c>
      <c r="J79" s="90" t="s">
        <v>61</v>
      </c>
      <c r="L79" s="87" t="s">
        <v>70</v>
      </c>
    </row>
    <row r="80" spans="1:12" x14ac:dyDescent="0.2">
      <c r="A80" t="s">
        <v>134</v>
      </c>
      <c r="B80" t="s">
        <v>130</v>
      </c>
      <c r="C80" s="90" t="s">
        <v>103</v>
      </c>
      <c r="D80" s="90" t="s">
        <v>90</v>
      </c>
      <c r="E80" s="90" t="s">
        <v>18</v>
      </c>
      <c r="F80" s="90">
        <v>0</v>
      </c>
      <c r="G80" s="90" t="s">
        <v>66</v>
      </c>
      <c r="H80" s="90" t="s">
        <v>67</v>
      </c>
      <c r="I80" s="90" t="s">
        <v>68</v>
      </c>
      <c r="J80" s="90" t="s">
        <v>61</v>
      </c>
      <c r="L80" s="87" t="s">
        <v>70</v>
      </c>
    </row>
    <row r="81" spans="1:12" x14ac:dyDescent="0.2">
      <c r="A81" t="s">
        <v>134</v>
      </c>
      <c r="B81" t="s">
        <v>130</v>
      </c>
      <c r="C81" s="90" t="s">
        <v>103</v>
      </c>
      <c r="D81" s="90" t="s">
        <v>90</v>
      </c>
      <c r="E81" s="90" t="s">
        <v>78</v>
      </c>
      <c r="F81" s="90">
        <v>0</v>
      </c>
      <c r="G81" s="90" t="s">
        <v>66</v>
      </c>
      <c r="H81" s="90" t="s">
        <v>67</v>
      </c>
      <c r="I81" s="90" t="s">
        <v>68</v>
      </c>
      <c r="J81" s="90" t="s">
        <v>61</v>
      </c>
      <c r="L81" s="87" t="s">
        <v>70</v>
      </c>
    </row>
    <row r="82" spans="1:12" x14ac:dyDescent="0.2">
      <c r="A82" t="s">
        <v>134</v>
      </c>
      <c r="B82" t="s">
        <v>130</v>
      </c>
      <c r="C82" s="90" t="s">
        <v>103</v>
      </c>
      <c r="D82" s="90" t="s">
        <v>90</v>
      </c>
      <c r="E82" s="90" t="s">
        <v>20</v>
      </c>
      <c r="F82" s="90">
        <v>0</v>
      </c>
      <c r="G82" s="90" t="s">
        <v>66</v>
      </c>
      <c r="H82" s="90" t="s">
        <v>67</v>
      </c>
      <c r="I82" s="90" t="s">
        <v>68</v>
      </c>
      <c r="J82" s="90" t="s">
        <v>61</v>
      </c>
      <c r="L82" s="87" t="s">
        <v>70</v>
      </c>
    </row>
    <row r="83" spans="1:12" x14ac:dyDescent="0.2">
      <c r="A83" t="s">
        <v>134</v>
      </c>
      <c r="B83" t="s">
        <v>130</v>
      </c>
      <c r="C83" s="90" t="s">
        <v>103</v>
      </c>
      <c r="D83" s="90" t="s">
        <v>90</v>
      </c>
      <c r="E83" s="90" t="s">
        <v>21</v>
      </c>
      <c r="F83" s="90">
        <v>1.3692542059257259E-2</v>
      </c>
      <c r="G83" s="90" t="s">
        <v>66</v>
      </c>
      <c r="H83" s="90" t="s">
        <v>67</v>
      </c>
      <c r="I83" s="90" t="s">
        <v>68</v>
      </c>
      <c r="J83" s="90" t="s">
        <v>61</v>
      </c>
      <c r="L83" s="87" t="s">
        <v>126</v>
      </c>
    </row>
    <row r="84" spans="1:12" x14ac:dyDescent="0.2">
      <c r="A84" t="s">
        <v>134</v>
      </c>
      <c r="B84" t="s">
        <v>130</v>
      </c>
      <c r="C84" s="90" t="s">
        <v>83</v>
      </c>
      <c r="D84" s="90" t="s">
        <v>90</v>
      </c>
      <c r="E84" s="90" t="s">
        <v>8</v>
      </c>
      <c r="F84" s="90">
        <v>-4.9718483102264639E-7</v>
      </c>
      <c r="G84" s="90" t="s">
        <v>66</v>
      </c>
      <c r="H84" s="90" t="s">
        <v>67</v>
      </c>
      <c r="I84" s="90" t="s">
        <v>68</v>
      </c>
      <c r="J84" s="90" t="s">
        <v>61</v>
      </c>
      <c r="L84" s="87" t="s">
        <v>70</v>
      </c>
    </row>
    <row r="85" spans="1:12" x14ac:dyDescent="0.2">
      <c r="A85" t="s">
        <v>134</v>
      </c>
      <c r="B85" t="s">
        <v>130</v>
      </c>
      <c r="C85" s="90" t="s">
        <v>83</v>
      </c>
      <c r="D85" s="90" t="s">
        <v>90</v>
      </c>
      <c r="E85" s="90" t="s">
        <v>12</v>
      </c>
      <c r="F85" s="90">
        <v>-1.9383372053490677E-6</v>
      </c>
      <c r="G85" s="90" t="s">
        <v>66</v>
      </c>
      <c r="H85" s="90" t="s">
        <v>67</v>
      </c>
      <c r="I85" s="90" t="s">
        <v>68</v>
      </c>
      <c r="J85" s="90" t="s">
        <v>61</v>
      </c>
      <c r="L85" s="87" t="s">
        <v>70</v>
      </c>
    </row>
    <row r="86" spans="1:12" x14ac:dyDescent="0.2">
      <c r="A86" t="s">
        <v>134</v>
      </c>
      <c r="B86" t="s">
        <v>130</v>
      </c>
      <c r="C86" s="90" t="s">
        <v>83</v>
      </c>
      <c r="D86" s="90" t="s">
        <v>90</v>
      </c>
      <c r="E86" s="90" t="s">
        <v>13</v>
      </c>
      <c r="F86" s="90">
        <v>-2.9321994191369781E-6</v>
      </c>
      <c r="G86" s="90" t="s">
        <v>66</v>
      </c>
      <c r="H86" s="90" t="s">
        <v>67</v>
      </c>
      <c r="I86" s="90" t="s">
        <v>68</v>
      </c>
      <c r="J86" s="90" t="s">
        <v>61</v>
      </c>
      <c r="L86" s="87" t="s">
        <v>70</v>
      </c>
    </row>
    <row r="87" spans="1:12" x14ac:dyDescent="0.2">
      <c r="A87" t="s">
        <v>134</v>
      </c>
      <c r="B87" t="s">
        <v>130</v>
      </c>
      <c r="C87" s="90" t="s">
        <v>83</v>
      </c>
      <c r="D87" s="90" t="s">
        <v>90</v>
      </c>
      <c r="E87" s="90" t="s">
        <v>14</v>
      </c>
      <c r="F87" s="90">
        <v>-2.0500888608196215E-7</v>
      </c>
      <c r="G87" s="90" t="s">
        <v>66</v>
      </c>
      <c r="H87" s="90" t="s">
        <v>67</v>
      </c>
      <c r="I87" s="90" t="s">
        <v>68</v>
      </c>
      <c r="J87" s="90" t="s">
        <v>61</v>
      </c>
      <c r="L87" s="87" t="s">
        <v>70</v>
      </c>
    </row>
    <row r="88" spans="1:12" x14ac:dyDescent="0.2">
      <c r="A88" t="s">
        <v>134</v>
      </c>
      <c r="B88" t="s">
        <v>130</v>
      </c>
      <c r="C88" s="90" t="s">
        <v>83</v>
      </c>
      <c r="D88" s="90" t="s">
        <v>90</v>
      </c>
      <c r="E88" s="90" t="s">
        <v>15</v>
      </c>
      <c r="F88" s="90">
        <v>-2.0262864814329648E-7</v>
      </c>
      <c r="G88" s="90" t="s">
        <v>66</v>
      </c>
      <c r="H88" s="90" t="s">
        <v>67</v>
      </c>
      <c r="I88" s="90" t="s">
        <v>68</v>
      </c>
      <c r="J88" s="90" t="s">
        <v>61</v>
      </c>
      <c r="L88" s="87" t="s">
        <v>70</v>
      </c>
    </row>
    <row r="89" spans="1:12" x14ac:dyDescent="0.2">
      <c r="A89" t="s">
        <v>134</v>
      </c>
      <c r="B89" t="s">
        <v>130</v>
      </c>
      <c r="C89" s="90" t="s">
        <v>83</v>
      </c>
      <c r="D89" s="90" t="s">
        <v>90</v>
      </c>
      <c r="E89" s="90" t="s">
        <v>16</v>
      </c>
      <c r="F89" s="90">
        <v>-5.9539971537325605E-7</v>
      </c>
      <c r="G89" s="90" t="s">
        <v>66</v>
      </c>
      <c r="H89" s="90" t="s">
        <v>67</v>
      </c>
      <c r="I89" s="90" t="s">
        <v>68</v>
      </c>
      <c r="J89" s="90" t="s">
        <v>61</v>
      </c>
      <c r="L89" s="87" t="s">
        <v>70</v>
      </c>
    </row>
    <row r="90" spans="1:12" x14ac:dyDescent="0.2">
      <c r="A90" t="s">
        <v>134</v>
      </c>
      <c r="B90" t="s">
        <v>130</v>
      </c>
      <c r="C90" s="90" t="s">
        <v>83</v>
      </c>
      <c r="D90" s="90" t="s">
        <v>90</v>
      </c>
      <c r="E90" s="90" t="s">
        <v>17</v>
      </c>
      <c r="F90" s="90">
        <v>-3.656333285546802E-8</v>
      </c>
      <c r="G90" s="90" t="s">
        <v>66</v>
      </c>
      <c r="H90" s="90" t="s">
        <v>67</v>
      </c>
      <c r="I90" s="90" t="s">
        <v>68</v>
      </c>
      <c r="J90" s="90" t="s">
        <v>61</v>
      </c>
      <c r="L90" s="87" t="s">
        <v>70</v>
      </c>
    </row>
    <row r="91" spans="1:12" x14ac:dyDescent="0.2">
      <c r="A91" t="s">
        <v>134</v>
      </c>
      <c r="B91" t="s">
        <v>130</v>
      </c>
      <c r="C91" s="90" t="s">
        <v>83</v>
      </c>
      <c r="D91" s="90" t="s">
        <v>90</v>
      </c>
      <c r="E91" s="90" t="s">
        <v>18</v>
      </c>
      <c r="F91" s="90">
        <v>-8.5289167797058401E-8</v>
      </c>
      <c r="G91" s="90" t="s">
        <v>66</v>
      </c>
      <c r="H91" s="90" t="s">
        <v>67</v>
      </c>
      <c r="I91" s="90" t="s">
        <v>68</v>
      </c>
      <c r="J91" s="90" t="s">
        <v>61</v>
      </c>
      <c r="L91" s="87" t="s">
        <v>70</v>
      </c>
    </row>
    <row r="92" spans="1:12" x14ac:dyDescent="0.2">
      <c r="A92" t="s">
        <v>134</v>
      </c>
      <c r="B92" t="s">
        <v>130</v>
      </c>
      <c r="C92" s="90" t="s">
        <v>83</v>
      </c>
      <c r="D92" s="90" t="s">
        <v>90</v>
      </c>
      <c r="E92" s="90" t="s">
        <v>78</v>
      </c>
      <c r="F92" s="90">
        <v>-8.7216607001609193E-6</v>
      </c>
      <c r="G92" s="90" t="s">
        <v>66</v>
      </c>
      <c r="H92" s="90" t="s">
        <v>67</v>
      </c>
      <c r="I92" s="90" t="s">
        <v>68</v>
      </c>
      <c r="J92" s="90" t="s">
        <v>61</v>
      </c>
      <c r="L92" s="87" t="s">
        <v>70</v>
      </c>
    </row>
    <row r="93" spans="1:12" x14ac:dyDescent="0.2">
      <c r="A93" t="s">
        <v>134</v>
      </c>
      <c r="B93" t="s">
        <v>130</v>
      </c>
      <c r="C93" s="90" t="s">
        <v>83</v>
      </c>
      <c r="D93" s="90" t="s">
        <v>90</v>
      </c>
      <c r="E93" s="90" t="s">
        <v>20</v>
      </c>
      <c r="F93" s="90">
        <v>-5.1211522020968442E-8</v>
      </c>
      <c r="G93" s="90" t="s">
        <v>66</v>
      </c>
      <c r="H93" s="90" t="s">
        <v>67</v>
      </c>
      <c r="I93" s="90" t="s">
        <v>68</v>
      </c>
      <c r="J93" s="90" t="s">
        <v>61</v>
      </c>
      <c r="L93" s="87" t="s">
        <v>70</v>
      </c>
    </row>
    <row r="94" spans="1:12" x14ac:dyDescent="0.2">
      <c r="A94" t="s">
        <v>134</v>
      </c>
      <c r="B94" t="s">
        <v>130</v>
      </c>
      <c r="C94" s="90" t="s">
        <v>83</v>
      </c>
      <c r="D94" s="90" t="s">
        <v>90</v>
      </c>
      <c r="E94" s="90" t="s">
        <v>21</v>
      </c>
      <c r="F94" s="90">
        <v>-3.3324887180052492E-3</v>
      </c>
      <c r="G94" s="90" t="s">
        <v>66</v>
      </c>
      <c r="H94" s="90" t="s">
        <v>67</v>
      </c>
      <c r="I94" s="90" t="s">
        <v>68</v>
      </c>
      <c r="J94" s="90" t="s">
        <v>61</v>
      </c>
      <c r="L94" s="87" t="s">
        <v>126</v>
      </c>
    </row>
    <row r="95" spans="1:12" x14ac:dyDescent="0.2">
      <c r="A95" t="s">
        <v>134</v>
      </c>
      <c r="B95" t="s">
        <v>135</v>
      </c>
      <c r="C95" s="90" t="s">
        <v>102</v>
      </c>
      <c r="D95" s="90" t="s">
        <v>93</v>
      </c>
      <c r="E95" s="90" t="s">
        <v>93</v>
      </c>
      <c r="F95" s="90">
        <v>1.4200188604622919</v>
      </c>
      <c r="G95" s="90" t="s">
        <v>62</v>
      </c>
      <c r="H95" s="90" t="s">
        <v>63</v>
      </c>
      <c r="I95" s="90" t="s">
        <v>64</v>
      </c>
      <c r="J95" s="90" t="s">
        <v>61</v>
      </c>
      <c r="K95" t="s">
        <v>94</v>
      </c>
      <c r="L95" s="87" t="s">
        <v>123</v>
      </c>
    </row>
    <row r="96" spans="1:12" x14ac:dyDescent="0.2">
      <c r="A96" t="s">
        <v>134</v>
      </c>
      <c r="B96" t="s">
        <v>135</v>
      </c>
      <c r="C96" s="90" t="s">
        <v>102</v>
      </c>
      <c r="D96" s="90" t="s">
        <v>7</v>
      </c>
      <c r="E96" s="90" t="s">
        <v>7</v>
      </c>
      <c r="F96" s="90">
        <v>3.9835154136248239E-2</v>
      </c>
      <c r="G96" s="90" t="s">
        <v>62</v>
      </c>
      <c r="H96" s="90" t="s">
        <v>63</v>
      </c>
      <c r="I96" s="90" t="s">
        <v>64</v>
      </c>
      <c r="J96" s="90" t="s">
        <v>61</v>
      </c>
      <c r="L96" s="87" t="s">
        <v>124</v>
      </c>
    </row>
    <row r="97" spans="1:12" x14ac:dyDescent="0.2">
      <c r="A97" t="s">
        <v>134</v>
      </c>
      <c r="B97" t="s">
        <v>135</v>
      </c>
      <c r="C97" s="90" t="s">
        <v>102</v>
      </c>
      <c r="D97" s="90" t="s">
        <v>98</v>
      </c>
      <c r="E97" s="90" t="s">
        <v>98</v>
      </c>
      <c r="F97" s="90">
        <v>-4.3999999999999997E-2</v>
      </c>
      <c r="G97" s="90" t="s">
        <v>62</v>
      </c>
      <c r="H97" s="90" t="s">
        <v>63</v>
      </c>
      <c r="I97" s="90" t="s">
        <v>64</v>
      </c>
      <c r="J97" s="90" t="s">
        <v>61</v>
      </c>
      <c r="L97" s="87" t="s">
        <v>131</v>
      </c>
    </row>
    <row r="98" spans="1:12" x14ac:dyDescent="0.2">
      <c r="A98" t="s">
        <v>134</v>
      </c>
      <c r="B98" t="s">
        <v>135</v>
      </c>
      <c r="C98" s="90" t="s">
        <v>102</v>
      </c>
      <c r="D98" s="90" t="s">
        <v>7</v>
      </c>
      <c r="E98" s="90" t="s">
        <v>8</v>
      </c>
      <c r="F98" s="90">
        <v>5.6804319598672943E-7</v>
      </c>
      <c r="G98" s="90" t="s">
        <v>66</v>
      </c>
      <c r="H98" s="90" t="s">
        <v>67</v>
      </c>
      <c r="I98" s="90" t="s">
        <v>68</v>
      </c>
      <c r="J98" s="90" t="s">
        <v>61</v>
      </c>
      <c r="L98" s="87" t="s">
        <v>69</v>
      </c>
    </row>
    <row r="99" spans="1:12" x14ac:dyDescent="0.2">
      <c r="A99" t="s">
        <v>134</v>
      </c>
      <c r="B99" t="s">
        <v>135</v>
      </c>
      <c r="C99" s="90" t="s">
        <v>102</v>
      </c>
      <c r="D99" s="90" t="s">
        <v>7</v>
      </c>
      <c r="E99" s="90" t="s">
        <v>12</v>
      </c>
      <c r="F99" s="90">
        <v>1.7999439816366508E-6</v>
      </c>
      <c r="G99" s="90" t="s">
        <v>66</v>
      </c>
      <c r="H99" s="90" t="s">
        <v>67</v>
      </c>
      <c r="I99" s="90" t="s">
        <v>68</v>
      </c>
      <c r="J99" s="90" t="s">
        <v>61</v>
      </c>
      <c r="L99" s="87" t="s">
        <v>69</v>
      </c>
    </row>
    <row r="100" spans="1:12" x14ac:dyDescent="0.2">
      <c r="A100" t="s">
        <v>134</v>
      </c>
      <c r="B100" t="s">
        <v>135</v>
      </c>
      <c r="C100" s="90" t="s">
        <v>102</v>
      </c>
      <c r="D100" s="90" t="s">
        <v>7</v>
      </c>
      <c r="E100" s="90" t="s">
        <v>13</v>
      </c>
      <c r="F100" s="90">
        <v>3.5258434718194879E-6</v>
      </c>
      <c r="G100" s="90" t="s">
        <v>66</v>
      </c>
      <c r="H100" s="90" t="s">
        <v>67</v>
      </c>
      <c r="I100" s="90" t="s">
        <v>68</v>
      </c>
      <c r="J100" s="90" t="s">
        <v>61</v>
      </c>
      <c r="L100" s="87" t="s">
        <v>69</v>
      </c>
    </row>
    <row r="101" spans="1:12" x14ac:dyDescent="0.2">
      <c r="A101" t="s">
        <v>134</v>
      </c>
      <c r="B101" t="s">
        <v>135</v>
      </c>
      <c r="C101" s="90" t="s">
        <v>102</v>
      </c>
      <c r="D101" s="90" t="s">
        <v>7</v>
      </c>
      <c r="E101" s="90" t="s">
        <v>14</v>
      </c>
      <c r="F101" s="90">
        <v>6.3330024549291153E-7</v>
      </c>
      <c r="G101" s="90" t="s">
        <v>66</v>
      </c>
      <c r="H101" s="90" t="s">
        <v>67</v>
      </c>
      <c r="I101" s="90" t="s">
        <v>68</v>
      </c>
      <c r="J101" s="90" t="s">
        <v>61</v>
      </c>
      <c r="L101" s="87" t="s">
        <v>69</v>
      </c>
    </row>
    <row r="102" spans="1:12" x14ac:dyDescent="0.2">
      <c r="A102" t="s">
        <v>134</v>
      </c>
      <c r="B102" t="s">
        <v>135</v>
      </c>
      <c r="C102" s="90" t="s">
        <v>102</v>
      </c>
      <c r="D102" s="90" t="s">
        <v>7</v>
      </c>
      <c r="E102" s="90" t="s">
        <v>15</v>
      </c>
      <c r="F102" s="90">
        <v>2.7439716587784775E-7</v>
      </c>
      <c r="G102" s="90" t="s">
        <v>66</v>
      </c>
      <c r="H102" s="90" t="s">
        <v>67</v>
      </c>
      <c r="I102" s="90" t="s">
        <v>68</v>
      </c>
      <c r="J102" s="90" t="s">
        <v>61</v>
      </c>
      <c r="L102" s="87" t="s">
        <v>69</v>
      </c>
    </row>
    <row r="103" spans="1:12" x14ac:dyDescent="0.2">
      <c r="A103" t="s">
        <v>134</v>
      </c>
      <c r="B103" t="s">
        <v>135</v>
      </c>
      <c r="C103" s="90" t="s">
        <v>102</v>
      </c>
      <c r="D103" s="90" t="s">
        <v>7</v>
      </c>
      <c r="E103" s="90" t="s">
        <v>16</v>
      </c>
      <c r="F103" s="90">
        <v>8.6715628953224086E-6</v>
      </c>
      <c r="G103" s="90" t="s">
        <v>66</v>
      </c>
      <c r="H103" s="90" t="s">
        <v>67</v>
      </c>
      <c r="I103" s="90" t="s">
        <v>68</v>
      </c>
      <c r="J103" s="90" t="s">
        <v>61</v>
      </c>
      <c r="L103" s="87" t="s">
        <v>69</v>
      </c>
    </row>
    <row r="104" spans="1:12" x14ac:dyDescent="0.2">
      <c r="A104" t="s">
        <v>134</v>
      </c>
      <c r="B104" t="s">
        <v>135</v>
      </c>
      <c r="C104" s="90" t="s">
        <v>102</v>
      </c>
      <c r="D104" s="90" t="s">
        <v>7</v>
      </c>
      <c r="E104" s="90" t="s">
        <v>17</v>
      </c>
      <c r="F104" s="90">
        <v>2.253572524913996E-8</v>
      </c>
      <c r="G104" s="90" t="s">
        <v>66</v>
      </c>
      <c r="H104" s="90" t="s">
        <v>67</v>
      </c>
      <c r="I104" s="90" t="s">
        <v>68</v>
      </c>
      <c r="J104" s="90" t="s">
        <v>61</v>
      </c>
      <c r="L104" s="87" t="s">
        <v>69</v>
      </c>
    </row>
    <row r="105" spans="1:12" x14ac:dyDescent="0.2">
      <c r="A105" t="s">
        <v>134</v>
      </c>
      <c r="B105" t="s">
        <v>135</v>
      </c>
      <c r="C105" s="90" t="s">
        <v>102</v>
      </c>
      <c r="D105" s="90" t="s">
        <v>7</v>
      </c>
      <c r="E105" s="90" t="s">
        <v>18</v>
      </c>
      <c r="F105" s="90">
        <v>5.3195917925714372E-8</v>
      </c>
      <c r="G105" s="90" t="s">
        <v>66</v>
      </c>
      <c r="H105" s="90" t="s">
        <v>67</v>
      </c>
      <c r="I105" s="90" t="s">
        <v>68</v>
      </c>
      <c r="J105" s="90" t="s">
        <v>61</v>
      </c>
      <c r="L105" s="87" t="s">
        <v>69</v>
      </c>
    </row>
    <row r="106" spans="1:12" x14ac:dyDescent="0.2">
      <c r="A106" t="s">
        <v>134</v>
      </c>
      <c r="B106" t="s">
        <v>135</v>
      </c>
      <c r="C106" s="90" t="s">
        <v>102</v>
      </c>
      <c r="D106" s="90" t="s">
        <v>7</v>
      </c>
      <c r="E106" s="90" t="s">
        <v>19</v>
      </c>
      <c r="F106" s="90">
        <v>9.9665405028531129E-6</v>
      </c>
      <c r="G106" s="90" t="s">
        <v>66</v>
      </c>
      <c r="H106" s="90" t="s">
        <v>67</v>
      </c>
      <c r="I106" s="90" t="s">
        <v>68</v>
      </c>
      <c r="J106" s="90" t="s">
        <v>61</v>
      </c>
      <c r="L106" s="87" t="s">
        <v>69</v>
      </c>
    </row>
    <row r="107" spans="1:12" x14ac:dyDescent="0.2">
      <c r="A107" t="s">
        <v>134</v>
      </c>
      <c r="B107" t="s">
        <v>135</v>
      </c>
      <c r="C107" s="90" t="s">
        <v>102</v>
      </c>
      <c r="D107" s="90" t="s">
        <v>7</v>
      </c>
      <c r="E107" s="90" t="s">
        <v>20</v>
      </c>
      <c r="F107" s="90">
        <v>7.8744090524486019E-8</v>
      </c>
      <c r="G107" s="90" t="s">
        <v>66</v>
      </c>
      <c r="H107" s="90" t="s">
        <v>67</v>
      </c>
      <c r="I107" s="90" t="s">
        <v>68</v>
      </c>
      <c r="J107" s="90" t="s">
        <v>61</v>
      </c>
      <c r="L107" s="87" t="s">
        <v>69</v>
      </c>
    </row>
    <row r="108" spans="1:12" x14ac:dyDescent="0.2">
      <c r="A108" t="s">
        <v>134</v>
      </c>
      <c r="B108" t="s">
        <v>135</v>
      </c>
      <c r="C108" s="90" t="s">
        <v>102</v>
      </c>
      <c r="D108" s="90" t="s">
        <v>7</v>
      </c>
      <c r="E108" s="90" t="s">
        <v>21</v>
      </c>
      <c r="F108" s="90">
        <v>5.0248997007827723E-3</v>
      </c>
      <c r="G108" s="90" t="s">
        <v>66</v>
      </c>
      <c r="H108" s="90" t="s">
        <v>67</v>
      </c>
      <c r="I108" s="90" t="s">
        <v>68</v>
      </c>
      <c r="J108" s="90" t="s">
        <v>61</v>
      </c>
      <c r="L108" s="87" t="s">
        <v>132</v>
      </c>
    </row>
    <row r="109" spans="1:12" x14ac:dyDescent="0.2">
      <c r="A109" t="s">
        <v>134</v>
      </c>
      <c r="B109" t="s">
        <v>135</v>
      </c>
      <c r="C109" s="90" t="s">
        <v>102</v>
      </c>
      <c r="D109" s="90" t="s">
        <v>97</v>
      </c>
      <c r="E109" s="90" t="s">
        <v>8</v>
      </c>
      <c r="F109" s="90">
        <v>-4.9718483102264639E-7</v>
      </c>
      <c r="G109" s="90" t="s">
        <v>66</v>
      </c>
      <c r="H109" s="90" t="s">
        <v>67</v>
      </c>
      <c r="I109" s="90" t="s">
        <v>68</v>
      </c>
      <c r="J109" s="90" t="s">
        <v>61</v>
      </c>
      <c r="L109" s="87" t="s">
        <v>69</v>
      </c>
    </row>
    <row r="110" spans="1:12" x14ac:dyDescent="0.2">
      <c r="A110" t="s">
        <v>134</v>
      </c>
      <c r="B110" t="s">
        <v>135</v>
      </c>
      <c r="C110" s="90" t="s">
        <v>102</v>
      </c>
      <c r="D110" s="90" t="s">
        <v>97</v>
      </c>
      <c r="E110" s="90" t="s">
        <v>12</v>
      </c>
      <c r="F110" s="90">
        <v>-1.9383372053490681E-6</v>
      </c>
      <c r="G110" s="90" t="s">
        <v>66</v>
      </c>
      <c r="H110" s="90" t="s">
        <v>67</v>
      </c>
      <c r="I110" s="90" t="s">
        <v>68</v>
      </c>
      <c r="J110" s="90" t="s">
        <v>61</v>
      </c>
      <c r="L110" s="87" t="s">
        <v>69</v>
      </c>
    </row>
    <row r="111" spans="1:12" x14ac:dyDescent="0.2">
      <c r="A111" t="s">
        <v>134</v>
      </c>
      <c r="B111" t="s">
        <v>135</v>
      </c>
      <c r="C111" s="90" t="s">
        <v>102</v>
      </c>
      <c r="D111" s="90" t="s">
        <v>97</v>
      </c>
      <c r="E111" s="90" t="s">
        <v>13</v>
      </c>
      <c r="F111" s="90">
        <v>-2.9321994191369781E-6</v>
      </c>
      <c r="G111" s="90" t="s">
        <v>66</v>
      </c>
      <c r="H111" s="90" t="s">
        <v>67</v>
      </c>
      <c r="I111" s="90" t="s">
        <v>68</v>
      </c>
      <c r="J111" s="90" t="s">
        <v>61</v>
      </c>
      <c r="L111" s="87" t="s">
        <v>69</v>
      </c>
    </row>
    <row r="112" spans="1:12" x14ac:dyDescent="0.2">
      <c r="A112" t="s">
        <v>134</v>
      </c>
      <c r="B112" t="s">
        <v>135</v>
      </c>
      <c r="C112" s="90" t="s">
        <v>102</v>
      </c>
      <c r="D112" s="90" t="s">
        <v>97</v>
      </c>
      <c r="E112" s="90" t="s">
        <v>14</v>
      </c>
      <c r="F112" s="90">
        <v>-2.0500888608196215E-7</v>
      </c>
      <c r="G112" s="90" t="s">
        <v>66</v>
      </c>
      <c r="H112" s="90" t="s">
        <v>67</v>
      </c>
      <c r="I112" s="90" t="s">
        <v>68</v>
      </c>
      <c r="J112" s="90" t="s">
        <v>61</v>
      </c>
      <c r="L112" s="87" t="s">
        <v>69</v>
      </c>
    </row>
    <row r="113" spans="1:12" x14ac:dyDescent="0.2">
      <c r="A113" t="s">
        <v>134</v>
      </c>
      <c r="B113" t="s">
        <v>135</v>
      </c>
      <c r="C113" s="90" t="s">
        <v>102</v>
      </c>
      <c r="D113" s="90" t="s">
        <v>97</v>
      </c>
      <c r="E113" s="90" t="s">
        <v>15</v>
      </c>
      <c r="F113" s="90">
        <v>-2.0262864814329651E-7</v>
      </c>
      <c r="G113" s="90" t="s">
        <v>66</v>
      </c>
      <c r="H113" s="90" t="s">
        <v>67</v>
      </c>
      <c r="I113" s="90" t="s">
        <v>68</v>
      </c>
      <c r="J113" s="90" t="s">
        <v>61</v>
      </c>
      <c r="L113" s="87" t="s">
        <v>69</v>
      </c>
    </row>
    <row r="114" spans="1:12" x14ac:dyDescent="0.2">
      <c r="A114" t="s">
        <v>134</v>
      </c>
      <c r="B114" t="s">
        <v>135</v>
      </c>
      <c r="C114" s="90" t="s">
        <v>102</v>
      </c>
      <c r="D114" s="90" t="s">
        <v>97</v>
      </c>
      <c r="E114" s="90" t="s">
        <v>16</v>
      </c>
      <c r="F114" s="90">
        <v>-5.9539971537325605E-7</v>
      </c>
      <c r="G114" s="90" t="s">
        <v>66</v>
      </c>
      <c r="H114" s="90" t="s">
        <v>67</v>
      </c>
      <c r="I114" s="90" t="s">
        <v>68</v>
      </c>
      <c r="J114" s="90" t="s">
        <v>61</v>
      </c>
      <c r="L114" s="87" t="s">
        <v>69</v>
      </c>
    </row>
    <row r="115" spans="1:12" x14ac:dyDescent="0.2">
      <c r="A115" t="s">
        <v>134</v>
      </c>
      <c r="B115" t="s">
        <v>135</v>
      </c>
      <c r="C115" s="90" t="s">
        <v>102</v>
      </c>
      <c r="D115" s="90" t="s">
        <v>97</v>
      </c>
      <c r="E115" s="90" t="s">
        <v>17</v>
      </c>
      <c r="F115" s="90">
        <v>-3.6563332855468014E-8</v>
      </c>
      <c r="G115" s="90" t="s">
        <v>66</v>
      </c>
      <c r="H115" s="90" t="s">
        <v>67</v>
      </c>
      <c r="I115" s="90" t="s">
        <v>68</v>
      </c>
      <c r="J115" s="90" t="s">
        <v>61</v>
      </c>
      <c r="L115" s="87" t="s">
        <v>69</v>
      </c>
    </row>
    <row r="116" spans="1:12" x14ac:dyDescent="0.2">
      <c r="A116" t="s">
        <v>134</v>
      </c>
      <c r="B116" t="s">
        <v>135</v>
      </c>
      <c r="C116" s="90" t="s">
        <v>102</v>
      </c>
      <c r="D116" s="90" t="s">
        <v>97</v>
      </c>
      <c r="E116" s="90" t="s">
        <v>18</v>
      </c>
      <c r="F116" s="90">
        <v>-8.5289167797058401E-8</v>
      </c>
      <c r="G116" s="90" t="s">
        <v>66</v>
      </c>
      <c r="H116" s="90" t="s">
        <v>67</v>
      </c>
      <c r="I116" s="90" t="s">
        <v>68</v>
      </c>
      <c r="J116" s="90" t="s">
        <v>61</v>
      </c>
      <c r="L116" s="87" t="s">
        <v>69</v>
      </c>
    </row>
    <row r="117" spans="1:12" x14ac:dyDescent="0.2">
      <c r="A117" t="s">
        <v>134</v>
      </c>
      <c r="B117" t="s">
        <v>135</v>
      </c>
      <c r="C117" s="90" t="s">
        <v>102</v>
      </c>
      <c r="D117" s="90" t="s">
        <v>97</v>
      </c>
      <c r="E117" s="90" t="s">
        <v>19</v>
      </c>
      <c r="F117" s="90">
        <v>-8.7216607001609176E-6</v>
      </c>
      <c r="G117" s="90" t="s">
        <v>66</v>
      </c>
      <c r="H117" s="90" t="s">
        <v>67</v>
      </c>
      <c r="I117" s="90" t="s">
        <v>68</v>
      </c>
      <c r="J117" s="90" t="s">
        <v>61</v>
      </c>
      <c r="L117" s="87" t="s">
        <v>69</v>
      </c>
    </row>
    <row r="118" spans="1:12" x14ac:dyDescent="0.2">
      <c r="A118" t="s">
        <v>134</v>
      </c>
      <c r="B118" t="s">
        <v>135</v>
      </c>
      <c r="C118" s="90" t="s">
        <v>102</v>
      </c>
      <c r="D118" s="60" t="s">
        <v>97</v>
      </c>
      <c r="E118" s="60" t="s">
        <v>20</v>
      </c>
      <c r="F118" s="60">
        <v>-5.1211522020968442E-8</v>
      </c>
      <c r="G118" s="60" t="s">
        <v>66</v>
      </c>
      <c r="H118" s="90" t="s">
        <v>67</v>
      </c>
      <c r="I118" s="88" t="s">
        <v>68</v>
      </c>
      <c r="J118" s="60" t="s">
        <v>61</v>
      </c>
      <c r="L118" s="87" t="s">
        <v>69</v>
      </c>
    </row>
    <row r="119" spans="1:12" x14ac:dyDescent="0.2">
      <c r="A119" t="s">
        <v>134</v>
      </c>
      <c r="B119" t="s">
        <v>135</v>
      </c>
      <c r="C119" s="90" t="s">
        <v>102</v>
      </c>
      <c r="D119" s="60" t="s">
        <v>97</v>
      </c>
      <c r="E119" s="60" t="s">
        <v>21</v>
      </c>
      <c r="F119" s="60">
        <v>-3.3324887180052496E-3</v>
      </c>
      <c r="G119" s="60" t="s">
        <v>66</v>
      </c>
      <c r="H119" s="90" t="s">
        <v>67</v>
      </c>
      <c r="I119" s="88" t="s">
        <v>68</v>
      </c>
      <c r="J119" s="60" t="s">
        <v>61</v>
      </c>
      <c r="L119" s="87" t="s">
        <v>133</v>
      </c>
    </row>
    <row r="120" spans="1:12" x14ac:dyDescent="0.2">
      <c r="A120" t="s">
        <v>134</v>
      </c>
      <c r="B120" t="s">
        <v>135</v>
      </c>
      <c r="C120" s="90" t="s">
        <v>102</v>
      </c>
      <c r="D120" s="60" t="s">
        <v>90</v>
      </c>
      <c r="E120" s="60" t="s">
        <v>8</v>
      </c>
      <c r="F120" s="60">
        <v>5.441026781482082E-7</v>
      </c>
      <c r="G120" s="60" t="s">
        <v>66</v>
      </c>
      <c r="H120" s="90" t="s">
        <v>67</v>
      </c>
      <c r="I120" s="88" t="s">
        <v>68</v>
      </c>
      <c r="J120" s="60" t="s">
        <v>61</v>
      </c>
      <c r="L120" s="87" t="s">
        <v>70</v>
      </c>
    </row>
    <row r="121" spans="1:12" x14ac:dyDescent="0.2">
      <c r="A121" t="s">
        <v>134</v>
      </c>
      <c r="B121" t="s">
        <v>135</v>
      </c>
      <c r="C121" s="90" t="s">
        <v>102</v>
      </c>
      <c r="D121" s="60" t="s">
        <v>90</v>
      </c>
      <c r="E121" s="60" t="s">
        <v>12</v>
      </c>
      <c r="F121" s="60">
        <v>1.7240842735983252E-6</v>
      </c>
      <c r="G121" s="60" t="s">
        <v>66</v>
      </c>
      <c r="H121" s="90" t="s">
        <v>67</v>
      </c>
      <c r="I121" s="88" t="s">
        <v>68</v>
      </c>
      <c r="J121" s="60" t="s">
        <v>61</v>
      </c>
      <c r="L121" s="87" t="s">
        <v>70</v>
      </c>
    </row>
    <row r="122" spans="1:12" x14ac:dyDescent="0.2">
      <c r="A122" t="s">
        <v>134</v>
      </c>
      <c r="B122" t="s">
        <v>135</v>
      </c>
      <c r="C122" s="90" t="s">
        <v>102</v>
      </c>
      <c r="D122" s="60" t="s">
        <v>90</v>
      </c>
      <c r="E122" s="60" t="s">
        <v>13</v>
      </c>
      <c r="F122" s="60">
        <v>3.3772447048079373E-6</v>
      </c>
      <c r="G122" s="60" t="s">
        <v>66</v>
      </c>
      <c r="H122" s="90" t="s">
        <v>67</v>
      </c>
      <c r="I122" s="60" t="s">
        <v>68</v>
      </c>
      <c r="J122" s="60" t="s">
        <v>61</v>
      </c>
      <c r="L122" s="87" t="s">
        <v>70</v>
      </c>
    </row>
    <row r="123" spans="1:12" x14ac:dyDescent="0.2">
      <c r="A123" t="s">
        <v>134</v>
      </c>
      <c r="B123" t="s">
        <v>135</v>
      </c>
      <c r="C123" s="90" t="s">
        <v>102</v>
      </c>
      <c r="D123" s="60" t="s">
        <v>90</v>
      </c>
      <c r="E123" s="60" t="s">
        <v>14</v>
      </c>
      <c r="F123" s="60">
        <v>6.066094305487657E-7</v>
      </c>
      <c r="G123" s="60" t="s">
        <v>66</v>
      </c>
      <c r="H123" s="90" t="s">
        <v>67</v>
      </c>
      <c r="I123" s="60" t="s">
        <v>68</v>
      </c>
      <c r="J123" s="60" t="s">
        <v>61</v>
      </c>
      <c r="L123" s="87" t="s">
        <v>70</v>
      </c>
    </row>
    <row r="124" spans="1:12" x14ac:dyDescent="0.2">
      <c r="A124" t="s">
        <v>134</v>
      </c>
      <c r="B124" t="s">
        <v>135</v>
      </c>
      <c r="C124" s="90" t="s">
        <v>102</v>
      </c>
      <c r="D124" s="60" t="s">
        <v>90</v>
      </c>
      <c r="E124" s="60" t="s">
        <v>15</v>
      </c>
      <c r="F124" s="60">
        <v>2.6283253436575456E-7</v>
      </c>
      <c r="G124" s="60" t="s">
        <v>66</v>
      </c>
      <c r="H124" s="90" t="s">
        <v>67</v>
      </c>
      <c r="I124" s="60" t="s">
        <v>68</v>
      </c>
      <c r="J124" s="60" t="s">
        <v>61</v>
      </c>
      <c r="L124" s="87" t="s">
        <v>70</v>
      </c>
    </row>
    <row r="125" spans="1:12" x14ac:dyDescent="0.2">
      <c r="A125" t="s">
        <v>134</v>
      </c>
      <c r="B125" t="s">
        <v>135</v>
      </c>
      <c r="C125" s="90" t="s">
        <v>102</v>
      </c>
      <c r="D125" s="60" t="s">
        <v>90</v>
      </c>
      <c r="E125" s="60" t="s">
        <v>16</v>
      </c>
      <c r="F125" s="60">
        <v>8.3060947273203157E-6</v>
      </c>
      <c r="G125" s="60" t="s">
        <v>66</v>
      </c>
      <c r="H125" s="90" t="s">
        <v>67</v>
      </c>
      <c r="I125" s="60" t="s">
        <v>68</v>
      </c>
      <c r="J125" s="60" t="s">
        <v>61</v>
      </c>
      <c r="L125" s="87" t="s">
        <v>70</v>
      </c>
    </row>
    <row r="126" spans="1:12" x14ac:dyDescent="0.2">
      <c r="A126" t="s">
        <v>134</v>
      </c>
      <c r="B126" t="s">
        <v>135</v>
      </c>
      <c r="C126" s="90" t="s">
        <v>102</v>
      </c>
      <c r="D126" s="60" t="s">
        <v>90</v>
      </c>
      <c r="E126" s="60" t="s">
        <v>17</v>
      </c>
      <c r="F126" s="60">
        <v>2.1585943725229852E-8</v>
      </c>
      <c r="G126" s="60" t="s">
        <v>66</v>
      </c>
      <c r="H126" s="90" t="s">
        <v>67</v>
      </c>
      <c r="I126" s="60" t="s">
        <v>68</v>
      </c>
      <c r="J126" s="60" t="s">
        <v>61</v>
      </c>
      <c r="L126" s="87" t="s">
        <v>70</v>
      </c>
    </row>
    <row r="127" spans="1:12" x14ac:dyDescent="0.2">
      <c r="A127" t="s">
        <v>134</v>
      </c>
      <c r="B127" t="s">
        <v>135</v>
      </c>
      <c r="C127" s="90" t="s">
        <v>102</v>
      </c>
      <c r="D127" s="60" t="s">
        <v>90</v>
      </c>
      <c r="E127" s="60" t="s">
        <v>18</v>
      </c>
      <c r="F127" s="60">
        <v>5.0953944373289646E-8</v>
      </c>
      <c r="G127" s="60" t="s">
        <v>66</v>
      </c>
      <c r="H127" s="90" t="s">
        <v>67</v>
      </c>
      <c r="I127" s="60" t="s">
        <v>68</v>
      </c>
      <c r="J127" s="60" t="s">
        <v>61</v>
      </c>
      <c r="L127" s="87" t="s">
        <v>70</v>
      </c>
    </row>
    <row r="128" spans="1:12" x14ac:dyDescent="0.2">
      <c r="A128" t="s">
        <v>134</v>
      </c>
      <c r="B128" t="s">
        <v>135</v>
      </c>
      <c r="C128" s="90" t="s">
        <v>102</v>
      </c>
      <c r="D128" s="60" t="s">
        <v>90</v>
      </c>
      <c r="E128" s="60" t="s">
        <v>78</v>
      </c>
      <c r="F128" s="60">
        <v>9.5464947345336407E-6</v>
      </c>
      <c r="G128" s="60" t="s">
        <v>66</v>
      </c>
      <c r="H128" s="90" t="s">
        <v>67</v>
      </c>
      <c r="I128" s="60" t="s">
        <v>68</v>
      </c>
      <c r="J128" s="60" t="s">
        <v>61</v>
      </c>
      <c r="L128" s="87" t="s">
        <v>70</v>
      </c>
    </row>
    <row r="129" spans="1:12" x14ac:dyDescent="0.2">
      <c r="A129" t="s">
        <v>134</v>
      </c>
      <c r="B129" t="s">
        <v>135</v>
      </c>
      <c r="C129" s="90" t="s">
        <v>102</v>
      </c>
      <c r="D129" s="60" t="s">
        <v>90</v>
      </c>
      <c r="E129" s="60" t="s">
        <v>20</v>
      </c>
      <c r="F129" s="60">
        <v>7.542537406559964E-8</v>
      </c>
      <c r="G129" s="60" t="s">
        <v>66</v>
      </c>
      <c r="H129" s="90" t="s">
        <v>67</v>
      </c>
      <c r="I129" s="60" t="s">
        <v>68</v>
      </c>
      <c r="J129" s="60" t="s">
        <v>61</v>
      </c>
      <c r="L129" s="87" t="s">
        <v>70</v>
      </c>
    </row>
    <row r="130" spans="1:12" x14ac:dyDescent="0.2">
      <c r="A130" t="s">
        <v>134</v>
      </c>
      <c r="B130" t="s">
        <v>135</v>
      </c>
      <c r="C130" s="90" t="s">
        <v>102</v>
      </c>
      <c r="D130" s="60" t="s">
        <v>90</v>
      </c>
      <c r="E130" s="60" t="s">
        <v>21</v>
      </c>
      <c r="F130" s="60">
        <v>4.8131223187574436E-3</v>
      </c>
      <c r="G130" s="60" t="s">
        <v>66</v>
      </c>
      <c r="H130" s="90" t="s">
        <v>67</v>
      </c>
      <c r="I130" s="60" t="s">
        <v>68</v>
      </c>
      <c r="J130" s="60" t="s">
        <v>61</v>
      </c>
      <c r="L130" s="87" t="s">
        <v>126</v>
      </c>
    </row>
    <row r="131" spans="1:12" x14ac:dyDescent="0.2">
      <c r="A131" t="s">
        <v>134</v>
      </c>
      <c r="B131" t="s">
        <v>135</v>
      </c>
      <c r="C131" s="90" t="s">
        <v>103</v>
      </c>
      <c r="D131" s="60" t="s">
        <v>90</v>
      </c>
      <c r="E131" s="60" t="s">
        <v>8</v>
      </c>
      <c r="F131" s="60">
        <v>5.0352971722814667E-7</v>
      </c>
      <c r="G131" s="60" t="s">
        <v>66</v>
      </c>
      <c r="H131" s="90" t="s">
        <v>67</v>
      </c>
      <c r="I131" s="60" t="s">
        <v>68</v>
      </c>
      <c r="J131" s="60" t="s">
        <v>61</v>
      </c>
      <c r="L131" s="87" t="s">
        <v>70</v>
      </c>
    </row>
    <row r="132" spans="1:12" x14ac:dyDescent="0.2">
      <c r="A132" t="s">
        <v>134</v>
      </c>
      <c r="B132" t="s">
        <v>135</v>
      </c>
      <c r="C132" s="90" t="s">
        <v>103</v>
      </c>
      <c r="D132" s="60" t="s">
        <v>90</v>
      </c>
      <c r="E132" s="60" t="s">
        <v>12</v>
      </c>
      <c r="F132" s="60">
        <v>9.0270094383906097E-7</v>
      </c>
      <c r="G132" s="60" t="s">
        <v>66</v>
      </c>
      <c r="H132" s="90" t="s">
        <v>67</v>
      </c>
      <c r="I132" s="60" t="s">
        <v>68</v>
      </c>
      <c r="J132" s="60" t="s">
        <v>61</v>
      </c>
      <c r="L132" s="87" t="s">
        <v>70</v>
      </c>
    </row>
    <row r="133" spans="1:12" x14ac:dyDescent="0.2">
      <c r="A133" t="s">
        <v>134</v>
      </c>
      <c r="B133" t="s">
        <v>135</v>
      </c>
      <c r="C133" s="90" t="s">
        <v>103</v>
      </c>
      <c r="D133" s="60" t="s">
        <v>90</v>
      </c>
      <c r="E133" s="60" t="s">
        <v>13</v>
      </c>
      <c r="F133" s="60">
        <v>5.9310408834127126E-7</v>
      </c>
      <c r="G133" s="60" t="s">
        <v>66</v>
      </c>
      <c r="H133" s="90" t="s">
        <v>67</v>
      </c>
      <c r="I133" s="60" t="s">
        <v>68</v>
      </c>
      <c r="J133" s="60" t="s">
        <v>61</v>
      </c>
      <c r="L133" s="87" t="s">
        <v>70</v>
      </c>
    </row>
    <row r="134" spans="1:12" x14ac:dyDescent="0.2">
      <c r="A134" t="s">
        <v>134</v>
      </c>
      <c r="B134" t="s">
        <v>135</v>
      </c>
      <c r="C134" s="90" t="s">
        <v>103</v>
      </c>
      <c r="D134" s="60" t="s">
        <v>90</v>
      </c>
      <c r="E134" s="60" t="s">
        <v>14</v>
      </c>
      <c r="F134" s="60">
        <v>0</v>
      </c>
      <c r="G134" s="60" t="s">
        <v>66</v>
      </c>
      <c r="H134" s="90" t="s">
        <v>67</v>
      </c>
      <c r="I134" s="60" t="s">
        <v>68</v>
      </c>
      <c r="J134" s="60" t="s">
        <v>61</v>
      </c>
      <c r="L134" s="87" t="s">
        <v>70</v>
      </c>
    </row>
    <row r="135" spans="1:12" x14ac:dyDescent="0.2">
      <c r="A135" t="s">
        <v>134</v>
      </c>
      <c r="B135" t="s">
        <v>135</v>
      </c>
      <c r="C135" s="90" t="s">
        <v>103</v>
      </c>
      <c r="D135" s="60" t="s">
        <v>90</v>
      </c>
      <c r="E135" s="60" t="s">
        <v>15</v>
      </c>
      <c r="F135" s="60">
        <v>0</v>
      </c>
      <c r="G135" s="60" t="s">
        <v>66</v>
      </c>
      <c r="H135" s="90" t="s">
        <v>67</v>
      </c>
      <c r="I135" s="60" t="s">
        <v>68</v>
      </c>
      <c r="J135" s="60" t="s">
        <v>61</v>
      </c>
      <c r="L135" s="87" t="s">
        <v>70</v>
      </c>
    </row>
    <row r="136" spans="1:12" x14ac:dyDescent="0.2">
      <c r="A136" t="s">
        <v>134</v>
      </c>
      <c r="B136" t="s">
        <v>135</v>
      </c>
      <c r="C136" s="90" t="s">
        <v>103</v>
      </c>
      <c r="D136" s="60" t="s">
        <v>90</v>
      </c>
      <c r="E136" s="60" t="s">
        <v>16</v>
      </c>
      <c r="F136" s="60">
        <v>8.2617138405309039E-8</v>
      </c>
      <c r="G136" s="60" t="s">
        <v>66</v>
      </c>
      <c r="H136" s="90" t="s">
        <v>67</v>
      </c>
      <c r="I136" s="60" t="s">
        <v>68</v>
      </c>
      <c r="J136" s="60" t="s">
        <v>61</v>
      </c>
      <c r="L136" s="87" t="s">
        <v>70</v>
      </c>
    </row>
    <row r="137" spans="1:12" x14ac:dyDescent="0.2">
      <c r="A137" t="s">
        <v>134</v>
      </c>
      <c r="B137" t="s">
        <v>135</v>
      </c>
      <c r="C137" s="90" t="s">
        <v>103</v>
      </c>
      <c r="D137" s="60" t="s">
        <v>90</v>
      </c>
      <c r="E137" s="60" t="s">
        <v>17</v>
      </c>
      <c r="F137" s="60">
        <v>0</v>
      </c>
      <c r="G137" s="60" t="s">
        <v>66</v>
      </c>
      <c r="H137" s="90" t="s">
        <v>67</v>
      </c>
      <c r="I137" s="60" t="s">
        <v>68</v>
      </c>
      <c r="J137" s="60" t="s">
        <v>61</v>
      </c>
      <c r="L137" s="87" t="s">
        <v>70</v>
      </c>
    </row>
    <row r="138" spans="1:12" x14ac:dyDescent="0.2">
      <c r="A138" t="s">
        <v>134</v>
      </c>
      <c r="B138" t="s">
        <v>135</v>
      </c>
      <c r="C138" s="90" t="s">
        <v>103</v>
      </c>
      <c r="D138" s="60" t="s">
        <v>90</v>
      </c>
      <c r="E138" s="60" t="s">
        <v>18</v>
      </c>
      <c r="F138" s="60">
        <v>0</v>
      </c>
      <c r="G138" s="60" t="s">
        <v>66</v>
      </c>
      <c r="H138" s="90" t="s">
        <v>67</v>
      </c>
      <c r="I138" s="60" t="s">
        <v>68</v>
      </c>
      <c r="J138" s="60" t="s">
        <v>61</v>
      </c>
      <c r="L138" s="87" t="s">
        <v>70</v>
      </c>
    </row>
    <row r="139" spans="1:12" x14ac:dyDescent="0.2">
      <c r="A139" t="s">
        <v>134</v>
      </c>
      <c r="B139" t="s">
        <v>135</v>
      </c>
      <c r="C139" s="90" t="s">
        <v>103</v>
      </c>
      <c r="D139" s="60" t="s">
        <v>90</v>
      </c>
      <c r="E139" s="60" t="s">
        <v>78</v>
      </c>
      <c r="F139" s="60">
        <v>0</v>
      </c>
      <c r="G139" s="60" t="s">
        <v>66</v>
      </c>
      <c r="H139" s="90" t="s">
        <v>67</v>
      </c>
      <c r="I139" s="60" t="s">
        <v>68</v>
      </c>
      <c r="J139" s="60" t="s">
        <v>61</v>
      </c>
      <c r="L139" s="87" t="s">
        <v>70</v>
      </c>
    </row>
    <row r="140" spans="1:12" x14ac:dyDescent="0.2">
      <c r="A140" t="s">
        <v>134</v>
      </c>
      <c r="B140" t="s">
        <v>135</v>
      </c>
      <c r="C140" s="90" t="s">
        <v>103</v>
      </c>
      <c r="D140" s="60" t="s">
        <v>90</v>
      </c>
      <c r="E140" s="60" t="s">
        <v>20</v>
      </c>
      <c r="F140" s="60">
        <v>0</v>
      </c>
      <c r="G140" s="60" t="s">
        <v>66</v>
      </c>
      <c r="H140" s="90" t="s">
        <v>67</v>
      </c>
      <c r="I140" s="60" t="s">
        <v>68</v>
      </c>
      <c r="J140" s="60" t="s">
        <v>61</v>
      </c>
      <c r="L140" s="87" t="s">
        <v>70</v>
      </c>
    </row>
    <row r="141" spans="1:12" x14ac:dyDescent="0.2">
      <c r="A141" t="s">
        <v>134</v>
      </c>
      <c r="B141" t="s">
        <v>135</v>
      </c>
      <c r="C141" s="90" t="s">
        <v>103</v>
      </c>
      <c r="D141" s="60" t="s">
        <v>90</v>
      </c>
      <c r="E141" s="60" t="s">
        <v>21</v>
      </c>
      <c r="F141" s="60">
        <v>1.3115593208614539E-2</v>
      </c>
      <c r="G141" s="60" t="s">
        <v>66</v>
      </c>
      <c r="H141" s="90" t="s">
        <v>67</v>
      </c>
      <c r="I141" s="60" t="s">
        <v>68</v>
      </c>
      <c r="J141" s="60" t="s">
        <v>61</v>
      </c>
      <c r="L141" s="87" t="s">
        <v>126</v>
      </c>
    </row>
    <row r="142" spans="1:12" x14ac:dyDescent="0.2">
      <c r="A142" t="s">
        <v>136</v>
      </c>
      <c r="B142" t="s">
        <v>130</v>
      </c>
      <c r="C142" s="90" t="s">
        <v>102</v>
      </c>
      <c r="D142" s="60" t="s">
        <v>93</v>
      </c>
      <c r="E142" s="60" t="s">
        <v>93</v>
      </c>
      <c r="F142" s="60">
        <v>1.4598540145985401</v>
      </c>
      <c r="G142" s="60" t="s">
        <v>62</v>
      </c>
      <c r="H142" s="90" t="s">
        <v>63</v>
      </c>
      <c r="I142" s="60" t="s">
        <v>64</v>
      </c>
      <c r="J142" s="60" t="s">
        <v>61</v>
      </c>
      <c r="K142" t="s">
        <v>94</v>
      </c>
      <c r="L142" s="87" t="s">
        <v>123</v>
      </c>
    </row>
    <row r="143" spans="1:12" x14ac:dyDescent="0.2">
      <c r="A143" t="s">
        <v>136</v>
      </c>
      <c r="B143" t="s">
        <v>130</v>
      </c>
      <c r="C143" s="90" t="s">
        <v>102</v>
      </c>
      <c r="D143" s="60" t="s">
        <v>99</v>
      </c>
      <c r="E143" s="60" t="s">
        <v>99</v>
      </c>
      <c r="F143" s="60">
        <v>-1.3204440000000001E-2</v>
      </c>
      <c r="G143" s="60" t="s">
        <v>62</v>
      </c>
      <c r="H143" s="90" t="s">
        <v>63</v>
      </c>
      <c r="I143" s="60" t="s">
        <v>64</v>
      </c>
      <c r="J143" s="60" t="s">
        <v>61</v>
      </c>
      <c r="L143" s="87" t="s">
        <v>131</v>
      </c>
    </row>
    <row r="144" spans="1:12" x14ac:dyDescent="0.2">
      <c r="A144" t="s">
        <v>136</v>
      </c>
      <c r="B144" t="s">
        <v>130</v>
      </c>
      <c r="C144" s="90" t="s">
        <v>102</v>
      </c>
      <c r="D144" s="60" t="s">
        <v>90</v>
      </c>
      <c r="E144" s="60" t="s">
        <v>8</v>
      </c>
      <c r="F144" s="60">
        <v>0</v>
      </c>
      <c r="G144" s="60" t="s">
        <v>66</v>
      </c>
      <c r="H144" s="90" t="s">
        <v>67</v>
      </c>
      <c r="I144" s="60" t="s">
        <v>68</v>
      </c>
      <c r="J144" s="60" t="s">
        <v>61</v>
      </c>
      <c r="L144" s="87" t="s">
        <v>70</v>
      </c>
    </row>
    <row r="145" spans="1:12" x14ac:dyDescent="0.2">
      <c r="A145" t="s">
        <v>136</v>
      </c>
      <c r="B145" t="s">
        <v>130</v>
      </c>
      <c r="C145" s="90" t="s">
        <v>102</v>
      </c>
      <c r="D145" s="60" t="s">
        <v>90</v>
      </c>
      <c r="E145" s="60" t="s">
        <v>12</v>
      </c>
      <c r="F145" s="60">
        <v>0</v>
      </c>
      <c r="G145" s="60" t="s">
        <v>66</v>
      </c>
      <c r="H145" s="90" t="s">
        <v>67</v>
      </c>
      <c r="I145" s="60" t="s">
        <v>68</v>
      </c>
      <c r="J145" s="60" t="s">
        <v>61</v>
      </c>
      <c r="L145" s="87" t="s">
        <v>70</v>
      </c>
    </row>
    <row r="146" spans="1:12" x14ac:dyDescent="0.2">
      <c r="A146" t="s">
        <v>136</v>
      </c>
      <c r="B146" t="s">
        <v>130</v>
      </c>
      <c r="C146" s="90" t="s">
        <v>102</v>
      </c>
      <c r="D146" s="60" t="s">
        <v>90</v>
      </c>
      <c r="E146" s="60" t="s">
        <v>13</v>
      </c>
      <c r="F146" s="60">
        <v>0</v>
      </c>
      <c r="G146" s="60" t="s">
        <v>66</v>
      </c>
      <c r="H146" s="90" t="s">
        <v>67</v>
      </c>
      <c r="I146" s="60" t="s">
        <v>68</v>
      </c>
      <c r="J146" s="60" t="s">
        <v>61</v>
      </c>
      <c r="L146" s="87" t="s">
        <v>70</v>
      </c>
    </row>
    <row r="147" spans="1:12" x14ac:dyDescent="0.2">
      <c r="A147" t="s">
        <v>136</v>
      </c>
      <c r="B147" t="s">
        <v>130</v>
      </c>
      <c r="C147" s="90" t="s">
        <v>102</v>
      </c>
      <c r="D147" s="60" t="s">
        <v>90</v>
      </c>
      <c r="E147" s="60" t="s">
        <v>14</v>
      </c>
      <c r="F147" s="60">
        <v>0</v>
      </c>
      <c r="G147" s="60" t="s">
        <v>66</v>
      </c>
      <c r="H147" s="90" t="s">
        <v>67</v>
      </c>
      <c r="I147" s="60" t="s">
        <v>68</v>
      </c>
      <c r="J147" s="60" t="s">
        <v>61</v>
      </c>
      <c r="L147" s="87" t="s">
        <v>70</v>
      </c>
    </row>
    <row r="148" spans="1:12" x14ac:dyDescent="0.2">
      <c r="A148" t="s">
        <v>136</v>
      </c>
      <c r="B148" t="s">
        <v>130</v>
      </c>
      <c r="C148" s="90" t="s">
        <v>102</v>
      </c>
      <c r="D148" s="60" t="s">
        <v>90</v>
      </c>
      <c r="E148" s="60" t="s">
        <v>15</v>
      </c>
      <c r="F148" s="60">
        <v>0</v>
      </c>
      <c r="G148" s="60" t="s">
        <v>66</v>
      </c>
      <c r="H148" s="90" t="s">
        <v>67</v>
      </c>
      <c r="I148" s="60" t="s">
        <v>68</v>
      </c>
      <c r="J148" s="60" t="s">
        <v>61</v>
      </c>
      <c r="L148" s="87" t="s">
        <v>70</v>
      </c>
    </row>
    <row r="149" spans="1:12" x14ac:dyDescent="0.2">
      <c r="A149" t="s">
        <v>136</v>
      </c>
      <c r="B149" t="s">
        <v>130</v>
      </c>
      <c r="C149" s="90" t="s">
        <v>102</v>
      </c>
      <c r="D149" s="60" t="s">
        <v>90</v>
      </c>
      <c r="E149" s="60" t="s">
        <v>16</v>
      </c>
      <c r="F149" s="60">
        <v>0</v>
      </c>
      <c r="G149" s="60" t="s">
        <v>66</v>
      </c>
      <c r="H149" s="90" t="s">
        <v>67</v>
      </c>
      <c r="I149" s="60" t="s">
        <v>68</v>
      </c>
      <c r="J149" s="60" t="s">
        <v>61</v>
      </c>
      <c r="L149" s="87" t="s">
        <v>70</v>
      </c>
    </row>
    <row r="150" spans="1:12" x14ac:dyDescent="0.2">
      <c r="A150" t="s">
        <v>136</v>
      </c>
      <c r="B150" t="s">
        <v>130</v>
      </c>
      <c r="C150" s="90" t="s">
        <v>102</v>
      </c>
      <c r="D150" s="60" t="s">
        <v>90</v>
      </c>
      <c r="E150" s="60" t="s">
        <v>17</v>
      </c>
      <c r="F150" s="60">
        <v>0</v>
      </c>
      <c r="G150" s="60" t="s">
        <v>66</v>
      </c>
      <c r="H150" s="90" t="s">
        <v>67</v>
      </c>
      <c r="I150" s="60" t="s">
        <v>68</v>
      </c>
      <c r="J150" s="60" t="s">
        <v>61</v>
      </c>
      <c r="L150" s="87" t="s">
        <v>70</v>
      </c>
    </row>
    <row r="151" spans="1:12" x14ac:dyDescent="0.2">
      <c r="A151" t="s">
        <v>136</v>
      </c>
      <c r="B151" t="s">
        <v>130</v>
      </c>
      <c r="C151" s="90" t="s">
        <v>102</v>
      </c>
      <c r="D151" s="60" t="s">
        <v>90</v>
      </c>
      <c r="E151" s="60" t="s">
        <v>18</v>
      </c>
      <c r="F151" s="60">
        <v>0</v>
      </c>
      <c r="G151" s="60" t="s">
        <v>66</v>
      </c>
      <c r="H151" s="90" t="s">
        <v>67</v>
      </c>
      <c r="I151" s="60" t="s">
        <v>68</v>
      </c>
      <c r="J151" s="60" t="s">
        <v>61</v>
      </c>
      <c r="L151" s="87" t="s">
        <v>70</v>
      </c>
    </row>
    <row r="152" spans="1:12" x14ac:dyDescent="0.2">
      <c r="A152" t="s">
        <v>136</v>
      </c>
      <c r="B152" t="s">
        <v>130</v>
      </c>
      <c r="C152" s="90" t="s">
        <v>102</v>
      </c>
      <c r="D152" s="60" t="s">
        <v>90</v>
      </c>
      <c r="E152" s="60" t="s">
        <v>78</v>
      </c>
      <c r="F152" s="60">
        <v>0</v>
      </c>
      <c r="G152" s="60" t="s">
        <v>66</v>
      </c>
      <c r="H152" s="90" t="s">
        <v>67</v>
      </c>
      <c r="I152" s="60" t="s">
        <v>68</v>
      </c>
      <c r="J152" s="60" t="s">
        <v>61</v>
      </c>
      <c r="L152" s="87" t="s">
        <v>70</v>
      </c>
    </row>
    <row r="153" spans="1:12" x14ac:dyDescent="0.2">
      <c r="A153" t="s">
        <v>136</v>
      </c>
      <c r="B153" t="s">
        <v>130</v>
      </c>
      <c r="C153" s="90" t="s">
        <v>102</v>
      </c>
      <c r="D153" s="60" t="s">
        <v>90</v>
      </c>
      <c r="E153" s="60" t="s">
        <v>20</v>
      </c>
      <c r="F153" s="60">
        <v>0</v>
      </c>
      <c r="G153" s="60" t="s">
        <v>66</v>
      </c>
      <c r="H153" s="90" t="s">
        <v>67</v>
      </c>
      <c r="I153" s="60" t="s">
        <v>68</v>
      </c>
      <c r="J153" s="60" t="s">
        <v>61</v>
      </c>
      <c r="L153" s="87" t="s">
        <v>70</v>
      </c>
    </row>
    <row r="154" spans="1:12" x14ac:dyDescent="0.2">
      <c r="A154" t="s">
        <v>136</v>
      </c>
      <c r="B154" t="s">
        <v>130</v>
      </c>
      <c r="C154" s="90" t="s">
        <v>102</v>
      </c>
      <c r="D154" s="60" t="s">
        <v>90</v>
      </c>
      <c r="E154" s="60" t="s">
        <v>21</v>
      </c>
      <c r="F154" s="60">
        <v>0</v>
      </c>
      <c r="G154" s="60" t="s">
        <v>66</v>
      </c>
      <c r="H154" s="90" t="s">
        <v>67</v>
      </c>
      <c r="I154" s="60" t="s">
        <v>68</v>
      </c>
      <c r="J154" s="60" t="s">
        <v>61</v>
      </c>
      <c r="L154" s="87" t="s">
        <v>126</v>
      </c>
    </row>
    <row r="155" spans="1:12" x14ac:dyDescent="0.2">
      <c r="A155" t="s">
        <v>136</v>
      </c>
      <c r="B155" t="s">
        <v>130</v>
      </c>
      <c r="C155" s="90" t="s">
        <v>103</v>
      </c>
      <c r="D155" s="60" t="s">
        <v>90</v>
      </c>
      <c r="E155" s="60" t="s">
        <v>8</v>
      </c>
      <c r="F155" s="60">
        <v>5.4881516587677725E-7</v>
      </c>
      <c r="G155" s="60" t="s">
        <v>66</v>
      </c>
      <c r="H155" s="90" t="s">
        <v>67</v>
      </c>
      <c r="I155" s="60" t="s">
        <v>68</v>
      </c>
      <c r="J155" s="60" t="s">
        <v>61</v>
      </c>
      <c r="L155" s="87" t="s">
        <v>70</v>
      </c>
    </row>
    <row r="156" spans="1:12" x14ac:dyDescent="0.2">
      <c r="A156" t="s">
        <v>136</v>
      </c>
      <c r="B156" t="s">
        <v>130</v>
      </c>
      <c r="C156" s="90" t="s">
        <v>103</v>
      </c>
      <c r="D156" s="60" t="s">
        <v>90</v>
      </c>
      <c r="E156" s="60" t="s">
        <v>12</v>
      </c>
      <c r="F156" s="60">
        <v>9.8388625592417078E-7</v>
      </c>
      <c r="G156" s="60" t="s">
        <v>66</v>
      </c>
      <c r="H156" s="90" t="s">
        <v>67</v>
      </c>
      <c r="I156" s="60" t="s">
        <v>68</v>
      </c>
      <c r="J156" s="60" t="s">
        <v>61</v>
      </c>
      <c r="L156" s="87" t="s">
        <v>70</v>
      </c>
    </row>
    <row r="157" spans="1:12" x14ac:dyDescent="0.2">
      <c r="A157" t="s">
        <v>136</v>
      </c>
      <c r="B157" t="s">
        <v>130</v>
      </c>
      <c r="C157" s="90" t="s">
        <v>103</v>
      </c>
      <c r="D157" s="60" t="s">
        <v>90</v>
      </c>
      <c r="E157" s="60" t="s">
        <v>13</v>
      </c>
      <c r="F157" s="60">
        <v>6.4644549763033189E-7</v>
      </c>
      <c r="G157" s="60" t="s">
        <v>66</v>
      </c>
      <c r="H157" s="90" t="s">
        <v>67</v>
      </c>
      <c r="I157" s="60" t="s">
        <v>68</v>
      </c>
      <c r="J157" s="60" t="s">
        <v>61</v>
      </c>
      <c r="L157" s="87" t="s">
        <v>70</v>
      </c>
    </row>
    <row r="158" spans="1:12" x14ac:dyDescent="0.2">
      <c r="A158" t="s">
        <v>136</v>
      </c>
      <c r="B158" t="s">
        <v>130</v>
      </c>
      <c r="C158" s="90" t="s">
        <v>103</v>
      </c>
      <c r="D158" s="60" t="s">
        <v>90</v>
      </c>
      <c r="E158" s="60" t="s">
        <v>14</v>
      </c>
      <c r="F158" s="60">
        <v>0</v>
      </c>
      <c r="G158" s="60" t="s">
        <v>66</v>
      </c>
      <c r="H158" s="90" t="s">
        <v>67</v>
      </c>
      <c r="I158" s="60" t="s">
        <v>68</v>
      </c>
      <c r="J158" s="60" t="s">
        <v>61</v>
      </c>
      <c r="L158" s="87" t="s">
        <v>70</v>
      </c>
    </row>
    <row r="159" spans="1:12" x14ac:dyDescent="0.2">
      <c r="A159" t="s">
        <v>136</v>
      </c>
      <c r="B159" t="s">
        <v>130</v>
      </c>
      <c r="C159" s="90" t="s">
        <v>103</v>
      </c>
      <c r="D159" s="60" t="s">
        <v>90</v>
      </c>
      <c r="E159" s="60" t="s">
        <v>15</v>
      </c>
      <c r="F159" s="60">
        <v>0</v>
      </c>
      <c r="G159" s="60" t="s">
        <v>66</v>
      </c>
      <c r="H159" s="90" t="s">
        <v>67</v>
      </c>
      <c r="I159" s="60" t="s">
        <v>68</v>
      </c>
      <c r="J159" s="60" t="s">
        <v>61</v>
      </c>
      <c r="L159" s="87" t="s">
        <v>70</v>
      </c>
    </row>
    <row r="160" spans="1:12" x14ac:dyDescent="0.2">
      <c r="A160" t="s">
        <v>136</v>
      </c>
      <c r="B160" t="s">
        <v>130</v>
      </c>
      <c r="C160" s="90" t="s">
        <v>103</v>
      </c>
      <c r="D160" s="60" t="s">
        <v>90</v>
      </c>
      <c r="E160" s="60" t="s">
        <v>16</v>
      </c>
      <c r="F160" s="60">
        <v>9.004739336492892E-8</v>
      </c>
      <c r="G160" s="60" t="s">
        <v>66</v>
      </c>
      <c r="H160" s="90" t="s">
        <v>67</v>
      </c>
      <c r="I160" s="60" t="s">
        <v>68</v>
      </c>
      <c r="J160" s="60" t="s">
        <v>61</v>
      </c>
      <c r="L160" s="87" t="s">
        <v>70</v>
      </c>
    </row>
    <row r="161" spans="1:12" x14ac:dyDescent="0.2">
      <c r="A161" t="s">
        <v>136</v>
      </c>
      <c r="B161" t="s">
        <v>130</v>
      </c>
      <c r="C161" s="90" t="s">
        <v>103</v>
      </c>
      <c r="D161" s="60" t="s">
        <v>90</v>
      </c>
      <c r="E161" s="60" t="s">
        <v>17</v>
      </c>
      <c r="F161" s="60">
        <v>0</v>
      </c>
      <c r="G161" s="60" t="s">
        <v>66</v>
      </c>
      <c r="H161" s="90" t="s">
        <v>67</v>
      </c>
      <c r="I161" s="60" t="s">
        <v>68</v>
      </c>
      <c r="J161" s="60" t="s">
        <v>61</v>
      </c>
      <c r="L161" s="87" t="s">
        <v>70</v>
      </c>
    </row>
    <row r="162" spans="1:12" x14ac:dyDescent="0.2">
      <c r="A162" t="s">
        <v>136</v>
      </c>
      <c r="B162" t="s">
        <v>130</v>
      </c>
      <c r="C162" s="90" t="s">
        <v>103</v>
      </c>
      <c r="D162" s="60" t="s">
        <v>90</v>
      </c>
      <c r="E162" s="60" t="s">
        <v>18</v>
      </c>
      <c r="F162" s="60">
        <v>0</v>
      </c>
      <c r="G162" s="60" t="s">
        <v>66</v>
      </c>
      <c r="H162" s="90" t="s">
        <v>67</v>
      </c>
      <c r="I162" s="60" t="s">
        <v>68</v>
      </c>
      <c r="J162" s="60" t="s">
        <v>61</v>
      </c>
      <c r="L162" s="87" t="s">
        <v>70</v>
      </c>
    </row>
    <row r="163" spans="1:12" x14ac:dyDescent="0.2">
      <c r="A163" t="s">
        <v>136</v>
      </c>
      <c r="B163" t="s">
        <v>130</v>
      </c>
      <c r="C163" s="90" t="s">
        <v>103</v>
      </c>
      <c r="D163" s="60" t="s">
        <v>90</v>
      </c>
      <c r="E163" s="60" t="s">
        <v>78</v>
      </c>
      <c r="F163" s="60">
        <v>0</v>
      </c>
      <c r="G163" s="60" t="s">
        <v>66</v>
      </c>
      <c r="H163" s="90" t="s">
        <v>67</v>
      </c>
      <c r="I163" s="60" t="s">
        <v>68</v>
      </c>
      <c r="J163" s="60" t="s">
        <v>61</v>
      </c>
      <c r="L163" s="87" t="s">
        <v>70</v>
      </c>
    </row>
    <row r="164" spans="1:12" x14ac:dyDescent="0.2">
      <c r="A164" t="s">
        <v>136</v>
      </c>
      <c r="B164" t="s">
        <v>130</v>
      </c>
      <c r="C164" s="90" t="s">
        <v>103</v>
      </c>
      <c r="D164" s="60" t="s">
        <v>90</v>
      </c>
      <c r="E164" s="60" t="s">
        <v>20</v>
      </c>
      <c r="F164" s="60">
        <v>0</v>
      </c>
      <c r="G164" s="60" t="s">
        <v>66</v>
      </c>
      <c r="H164" s="90" t="s">
        <v>67</v>
      </c>
      <c r="I164" s="60" t="s">
        <v>68</v>
      </c>
      <c r="J164" s="60" t="s">
        <v>61</v>
      </c>
      <c r="L164" s="87" t="s">
        <v>70</v>
      </c>
    </row>
    <row r="165" spans="1:12" x14ac:dyDescent="0.2">
      <c r="A165" t="s">
        <v>136</v>
      </c>
      <c r="B165" t="s">
        <v>130</v>
      </c>
      <c r="C165" s="90" t="s">
        <v>103</v>
      </c>
      <c r="D165" s="60" t="s">
        <v>90</v>
      </c>
      <c r="E165" s="60" t="s">
        <v>21</v>
      </c>
      <c r="F165" s="60">
        <v>1.5935872254215704E-2</v>
      </c>
      <c r="G165" s="60" t="s">
        <v>66</v>
      </c>
      <c r="H165" s="90" t="s">
        <v>67</v>
      </c>
      <c r="I165" s="60" t="s">
        <v>68</v>
      </c>
      <c r="J165" s="60" t="s">
        <v>61</v>
      </c>
      <c r="L165" s="87" t="s">
        <v>126</v>
      </c>
    </row>
    <row r="166" spans="1:12" x14ac:dyDescent="0.2">
      <c r="A166" t="s">
        <v>136</v>
      </c>
      <c r="B166" t="s">
        <v>130</v>
      </c>
      <c r="C166" s="90" t="s">
        <v>84</v>
      </c>
      <c r="D166" s="60" t="s">
        <v>90</v>
      </c>
      <c r="E166" s="60" t="s">
        <v>8</v>
      </c>
      <c r="F166" s="60">
        <v>-1.7907435399899012E-7</v>
      </c>
      <c r="G166" s="60" t="s">
        <v>66</v>
      </c>
      <c r="H166" s="90" t="s">
        <v>67</v>
      </c>
      <c r="I166" s="60" t="s">
        <v>68</v>
      </c>
      <c r="J166" s="60" t="s">
        <v>61</v>
      </c>
      <c r="L166" s="87" t="s">
        <v>70</v>
      </c>
    </row>
    <row r="167" spans="1:12" x14ac:dyDescent="0.2">
      <c r="A167" t="s">
        <v>136</v>
      </c>
      <c r="B167" t="s">
        <v>130</v>
      </c>
      <c r="C167" s="90" t="s">
        <v>84</v>
      </c>
      <c r="D167" s="60" t="s">
        <v>90</v>
      </c>
      <c r="E167" s="60" t="s">
        <v>12</v>
      </c>
      <c r="F167" s="60">
        <v>-5.6742833647722031E-7</v>
      </c>
      <c r="G167" s="60" t="s">
        <v>66</v>
      </c>
      <c r="H167" s="90" t="s">
        <v>67</v>
      </c>
      <c r="I167" s="60" t="s">
        <v>68</v>
      </c>
      <c r="J167" s="60" t="s">
        <v>61</v>
      </c>
      <c r="L167" s="87" t="s">
        <v>70</v>
      </c>
    </row>
    <row r="168" spans="1:12" x14ac:dyDescent="0.2">
      <c r="A168" t="s">
        <v>136</v>
      </c>
      <c r="B168" t="s">
        <v>130</v>
      </c>
      <c r="C168" s="90" t="s">
        <v>84</v>
      </c>
      <c r="D168" s="60" t="s">
        <v>90</v>
      </c>
      <c r="E168" s="60" t="s">
        <v>13</v>
      </c>
      <c r="F168" s="60">
        <v>-1.1115143117256559E-6</v>
      </c>
      <c r="G168" s="60" t="s">
        <v>66</v>
      </c>
      <c r="H168" s="90" t="s">
        <v>67</v>
      </c>
      <c r="I168" s="60" t="s">
        <v>68</v>
      </c>
      <c r="J168" s="60" t="s">
        <v>61</v>
      </c>
      <c r="L168" s="87" t="s">
        <v>70</v>
      </c>
    </row>
    <row r="169" spans="1:12" x14ac:dyDescent="0.2">
      <c r="A169" t="s">
        <v>136</v>
      </c>
      <c r="B169" t="s">
        <v>130</v>
      </c>
      <c r="C169" s="90" t="s">
        <v>84</v>
      </c>
      <c r="D169" s="60" t="s">
        <v>90</v>
      </c>
      <c r="E169" s="60" t="s">
        <v>14</v>
      </c>
      <c r="F169" s="60">
        <v>-1.9964649370026856E-7</v>
      </c>
      <c r="G169" s="60" t="s">
        <v>66</v>
      </c>
      <c r="H169" s="90" t="s">
        <v>67</v>
      </c>
      <c r="I169" s="60" t="s">
        <v>68</v>
      </c>
      <c r="J169" s="60" t="s">
        <v>61</v>
      </c>
      <c r="L169" s="87" t="s">
        <v>70</v>
      </c>
    </row>
    <row r="170" spans="1:12" x14ac:dyDescent="0.2">
      <c r="A170" t="s">
        <v>136</v>
      </c>
      <c r="B170" t="s">
        <v>130</v>
      </c>
      <c r="C170" s="90" t="s">
        <v>84</v>
      </c>
      <c r="D170" s="60" t="s">
        <v>90</v>
      </c>
      <c r="E170" s="60" t="s">
        <v>15</v>
      </c>
      <c r="F170" s="60">
        <v>-8.6503096183335445E-8</v>
      </c>
      <c r="G170" s="60" t="s">
        <v>66</v>
      </c>
      <c r="H170" s="90" t="s">
        <v>67</v>
      </c>
      <c r="I170" s="60" t="s">
        <v>68</v>
      </c>
      <c r="J170" s="60" t="s">
        <v>61</v>
      </c>
      <c r="L170" s="87" t="s">
        <v>70</v>
      </c>
    </row>
    <row r="171" spans="1:12" x14ac:dyDescent="0.2">
      <c r="A171" t="s">
        <v>136</v>
      </c>
      <c r="B171" t="s">
        <v>130</v>
      </c>
      <c r="C171" s="90" t="s">
        <v>84</v>
      </c>
      <c r="D171" s="60" t="s">
        <v>90</v>
      </c>
      <c r="E171" s="60" t="s">
        <v>16</v>
      </c>
      <c r="F171" s="60">
        <v>-2.7336909140229373E-6</v>
      </c>
      <c r="G171" s="60" t="s">
        <v>66</v>
      </c>
      <c r="H171" s="90" t="s">
        <v>67</v>
      </c>
      <c r="I171" s="60" t="s">
        <v>68</v>
      </c>
      <c r="J171" s="60" t="s">
        <v>61</v>
      </c>
      <c r="L171" s="87" t="s">
        <v>70</v>
      </c>
    </row>
    <row r="172" spans="1:12" x14ac:dyDescent="0.2">
      <c r="A172" t="s">
        <v>136</v>
      </c>
      <c r="B172" t="s">
        <v>130</v>
      </c>
      <c r="C172" s="90" t="s">
        <v>84</v>
      </c>
      <c r="D172" s="60" t="s">
        <v>90</v>
      </c>
      <c r="E172" s="60" t="s">
        <v>17</v>
      </c>
      <c r="F172" s="60">
        <v>-7.1043372570961106E-9</v>
      </c>
      <c r="G172" s="60" t="s">
        <v>66</v>
      </c>
      <c r="H172" s="90" t="s">
        <v>67</v>
      </c>
      <c r="I172" s="60" t="s">
        <v>68</v>
      </c>
      <c r="J172" s="60" t="s">
        <v>61</v>
      </c>
      <c r="L172" s="87" t="s">
        <v>70</v>
      </c>
    </row>
    <row r="173" spans="1:12" x14ac:dyDescent="0.2">
      <c r="A173" t="s">
        <v>136</v>
      </c>
      <c r="B173" t="s">
        <v>130</v>
      </c>
      <c r="C173" s="90" t="s">
        <v>84</v>
      </c>
      <c r="D173" s="60" t="s">
        <v>90</v>
      </c>
      <c r="E173" s="60" t="s">
        <v>18</v>
      </c>
      <c r="F173" s="60">
        <v>-1.6769894798903897E-8</v>
      </c>
      <c r="G173" s="60" t="s">
        <v>66</v>
      </c>
      <c r="H173" s="90" t="s">
        <v>67</v>
      </c>
      <c r="I173" s="60" t="s">
        <v>68</v>
      </c>
      <c r="J173" s="60" t="s">
        <v>61</v>
      </c>
      <c r="L173" s="87" t="s">
        <v>70</v>
      </c>
    </row>
    <row r="174" spans="1:12" x14ac:dyDescent="0.2">
      <c r="A174" t="s">
        <v>136</v>
      </c>
      <c r="B174" t="s">
        <v>130</v>
      </c>
      <c r="C174" s="90" t="s">
        <v>84</v>
      </c>
      <c r="D174" s="60" t="s">
        <v>90</v>
      </c>
      <c r="E174" s="60" t="s">
        <v>78</v>
      </c>
      <c r="F174" s="60">
        <v>-3.1419297242931617E-6</v>
      </c>
      <c r="G174" s="60" t="s">
        <v>66</v>
      </c>
      <c r="H174" s="90" t="s">
        <v>67</v>
      </c>
      <c r="I174" s="60" t="s">
        <v>68</v>
      </c>
      <c r="J174" s="60" t="s">
        <v>61</v>
      </c>
      <c r="L174" s="87" t="s">
        <v>70</v>
      </c>
    </row>
    <row r="175" spans="1:12" x14ac:dyDescent="0.2">
      <c r="A175" t="s">
        <v>136</v>
      </c>
      <c r="B175" t="s">
        <v>130</v>
      </c>
      <c r="C175" s="90" t="s">
        <v>84</v>
      </c>
      <c r="D175" s="60" t="s">
        <v>90</v>
      </c>
      <c r="E175" s="60" t="s">
        <v>20</v>
      </c>
      <c r="F175" s="60">
        <v>-2.4823899382186707E-8</v>
      </c>
      <c r="G175" s="60" t="s">
        <v>66</v>
      </c>
      <c r="H175" s="90" t="s">
        <v>67</v>
      </c>
      <c r="I175" s="60" t="s">
        <v>68</v>
      </c>
      <c r="J175" s="60" t="s">
        <v>61</v>
      </c>
      <c r="L175" s="87" t="s">
        <v>70</v>
      </c>
    </row>
    <row r="176" spans="1:12" x14ac:dyDescent="0.2">
      <c r="A176" t="s">
        <v>136</v>
      </c>
      <c r="B176" t="s">
        <v>130</v>
      </c>
      <c r="C176" s="90" t="s">
        <v>84</v>
      </c>
      <c r="D176" s="60" t="s">
        <v>90</v>
      </c>
      <c r="E176" s="60" t="s">
        <v>21</v>
      </c>
      <c r="F176" s="60">
        <v>-1.584088453457007E-3</v>
      </c>
      <c r="G176" s="60" t="s">
        <v>66</v>
      </c>
      <c r="H176" s="90" t="s">
        <v>67</v>
      </c>
      <c r="I176" s="60" t="s">
        <v>68</v>
      </c>
      <c r="J176" s="60" t="s">
        <v>61</v>
      </c>
      <c r="L176" s="87" t="s">
        <v>126</v>
      </c>
    </row>
    <row r="177" spans="1:12" x14ac:dyDescent="0.2">
      <c r="A177" t="s">
        <v>136</v>
      </c>
      <c r="B177" t="s">
        <v>135</v>
      </c>
      <c r="C177" s="90" t="s">
        <v>102</v>
      </c>
      <c r="D177" s="60" t="s">
        <v>93</v>
      </c>
      <c r="E177" s="60" t="s">
        <v>93</v>
      </c>
      <c r="F177" s="60">
        <v>1.4598540145985401</v>
      </c>
      <c r="G177" s="60" t="s">
        <v>62</v>
      </c>
      <c r="H177" s="90" t="s">
        <v>63</v>
      </c>
      <c r="I177" s="60" t="s">
        <v>64</v>
      </c>
      <c r="J177" s="60" t="s">
        <v>61</v>
      </c>
      <c r="K177" t="s">
        <v>94</v>
      </c>
      <c r="L177" s="87" t="s">
        <v>123</v>
      </c>
    </row>
    <row r="178" spans="1:12" x14ac:dyDescent="0.2">
      <c r="A178" t="s">
        <v>136</v>
      </c>
      <c r="B178" t="s">
        <v>135</v>
      </c>
      <c r="C178" s="90" t="s">
        <v>102</v>
      </c>
      <c r="D178" s="60" t="s">
        <v>99</v>
      </c>
      <c r="E178" s="60" t="s">
        <v>99</v>
      </c>
      <c r="F178" s="60">
        <v>-1.3204440000000001E-2</v>
      </c>
      <c r="G178" s="60" t="s">
        <v>62</v>
      </c>
      <c r="H178" s="90" t="s">
        <v>63</v>
      </c>
      <c r="I178" s="20" t="s">
        <v>64</v>
      </c>
      <c r="J178" s="60" t="s">
        <v>61</v>
      </c>
      <c r="L178" s="87" t="s">
        <v>131</v>
      </c>
    </row>
    <row r="179" spans="1:12" x14ac:dyDescent="0.2">
      <c r="A179" t="s">
        <v>136</v>
      </c>
      <c r="B179" t="s">
        <v>135</v>
      </c>
      <c r="C179" s="90" t="s">
        <v>102</v>
      </c>
      <c r="D179" s="60" t="s">
        <v>90</v>
      </c>
      <c r="E179" s="60" t="s">
        <v>8</v>
      </c>
      <c r="F179" s="60">
        <v>0</v>
      </c>
      <c r="G179" s="60" t="s">
        <v>66</v>
      </c>
      <c r="H179" s="90" t="s">
        <v>67</v>
      </c>
      <c r="I179" s="20" t="s">
        <v>68</v>
      </c>
      <c r="J179" s="60" t="s">
        <v>61</v>
      </c>
      <c r="L179" s="87" t="s">
        <v>70</v>
      </c>
    </row>
    <row r="180" spans="1:12" x14ac:dyDescent="0.2">
      <c r="A180" t="s">
        <v>136</v>
      </c>
      <c r="B180" t="s">
        <v>135</v>
      </c>
      <c r="C180" s="90" t="s">
        <v>102</v>
      </c>
      <c r="D180" s="60" t="s">
        <v>90</v>
      </c>
      <c r="E180" s="60" t="s">
        <v>12</v>
      </c>
      <c r="F180" s="60">
        <v>0</v>
      </c>
      <c r="G180" s="60" t="s">
        <v>66</v>
      </c>
      <c r="H180" s="90" t="s">
        <v>67</v>
      </c>
      <c r="I180" s="20" t="s">
        <v>68</v>
      </c>
      <c r="J180" s="60" t="s">
        <v>61</v>
      </c>
      <c r="L180" s="87" t="s">
        <v>70</v>
      </c>
    </row>
    <row r="181" spans="1:12" x14ac:dyDescent="0.2">
      <c r="A181" t="s">
        <v>136</v>
      </c>
      <c r="B181" t="s">
        <v>135</v>
      </c>
      <c r="C181" s="90" t="s">
        <v>102</v>
      </c>
      <c r="D181" s="60" t="s">
        <v>90</v>
      </c>
      <c r="E181" s="60" t="s">
        <v>13</v>
      </c>
      <c r="F181" s="60">
        <v>0</v>
      </c>
      <c r="G181" s="60" t="s">
        <v>66</v>
      </c>
      <c r="H181" s="90" t="s">
        <v>67</v>
      </c>
      <c r="I181" s="20" t="s">
        <v>68</v>
      </c>
      <c r="J181" s="60" t="s">
        <v>61</v>
      </c>
      <c r="L181" s="87" t="s">
        <v>70</v>
      </c>
    </row>
    <row r="182" spans="1:12" x14ac:dyDescent="0.2">
      <c r="A182" t="s">
        <v>136</v>
      </c>
      <c r="B182" t="s">
        <v>135</v>
      </c>
      <c r="C182" s="90" t="s">
        <v>102</v>
      </c>
      <c r="D182" s="60" t="s">
        <v>90</v>
      </c>
      <c r="E182" s="60" t="s">
        <v>14</v>
      </c>
      <c r="F182" s="60">
        <v>0</v>
      </c>
      <c r="G182" s="60" t="s">
        <v>66</v>
      </c>
      <c r="H182" s="90" t="s">
        <v>67</v>
      </c>
      <c r="I182" s="20" t="s">
        <v>68</v>
      </c>
      <c r="J182" s="60" t="s">
        <v>61</v>
      </c>
      <c r="L182" s="87" t="s">
        <v>70</v>
      </c>
    </row>
    <row r="183" spans="1:12" x14ac:dyDescent="0.2">
      <c r="A183" t="s">
        <v>136</v>
      </c>
      <c r="B183" t="s">
        <v>135</v>
      </c>
      <c r="C183" s="90" t="s">
        <v>102</v>
      </c>
      <c r="D183" s="60" t="s">
        <v>90</v>
      </c>
      <c r="E183" s="60" t="s">
        <v>15</v>
      </c>
      <c r="F183" s="60">
        <v>0</v>
      </c>
      <c r="G183" s="60" t="s">
        <v>66</v>
      </c>
      <c r="H183" s="90" t="s">
        <v>67</v>
      </c>
      <c r="I183" s="20" t="s">
        <v>68</v>
      </c>
      <c r="J183" s="60" t="s">
        <v>61</v>
      </c>
      <c r="L183" s="87" t="s">
        <v>70</v>
      </c>
    </row>
    <row r="184" spans="1:12" x14ac:dyDescent="0.2">
      <c r="A184" t="s">
        <v>136</v>
      </c>
      <c r="B184" t="s">
        <v>135</v>
      </c>
      <c r="C184" s="90" t="s">
        <v>102</v>
      </c>
      <c r="D184" s="60" t="s">
        <v>90</v>
      </c>
      <c r="E184" s="60" t="s">
        <v>16</v>
      </c>
      <c r="F184" s="60">
        <v>0</v>
      </c>
      <c r="G184" s="60" t="s">
        <v>66</v>
      </c>
      <c r="H184" s="90" t="s">
        <v>67</v>
      </c>
      <c r="I184" s="20" t="s">
        <v>68</v>
      </c>
      <c r="J184" s="60" t="s">
        <v>61</v>
      </c>
      <c r="L184" s="87" t="s">
        <v>70</v>
      </c>
    </row>
    <row r="185" spans="1:12" x14ac:dyDescent="0.2">
      <c r="A185" t="s">
        <v>136</v>
      </c>
      <c r="B185" t="s">
        <v>135</v>
      </c>
      <c r="C185" s="90" t="s">
        <v>102</v>
      </c>
      <c r="D185" s="60" t="s">
        <v>90</v>
      </c>
      <c r="E185" s="60" t="s">
        <v>17</v>
      </c>
      <c r="F185" s="60">
        <v>0</v>
      </c>
      <c r="G185" s="60" t="s">
        <v>66</v>
      </c>
      <c r="H185" s="90" t="s">
        <v>67</v>
      </c>
      <c r="I185" s="20" t="s">
        <v>68</v>
      </c>
      <c r="J185" s="60" t="s">
        <v>61</v>
      </c>
      <c r="L185" s="87" t="s">
        <v>70</v>
      </c>
    </row>
    <row r="186" spans="1:12" x14ac:dyDescent="0.2">
      <c r="A186" t="s">
        <v>136</v>
      </c>
      <c r="B186" t="s">
        <v>135</v>
      </c>
      <c r="C186" s="90" t="s">
        <v>102</v>
      </c>
      <c r="D186" s="60" t="s">
        <v>90</v>
      </c>
      <c r="E186" s="60" t="s">
        <v>18</v>
      </c>
      <c r="F186" s="60">
        <v>0</v>
      </c>
      <c r="G186" s="60" t="s">
        <v>66</v>
      </c>
      <c r="H186" s="90" t="s">
        <v>67</v>
      </c>
      <c r="I186" s="20" t="s">
        <v>68</v>
      </c>
      <c r="J186" s="60" t="s">
        <v>61</v>
      </c>
      <c r="L186" s="87" t="s">
        <v>70</v>
      </c>
    </row>
    <row r="187" spans="1:12" x14ac:dyDescent="0.2">
      <c r="A187" t="s">
        <v>136</v>
      </c>
      <c r="B187" t="s">
        <v>135</v>
      </c>
      <c r="C187" s="90" t="s">
        <v>102</v>
      </c>
      <c r="D187" s="60" t="s">
        <v>90</v>
      </c>
      <c r="E187" s="60" t="s">
        <v>78</v>
      </c>
      <c r="F187" s="60">
        <v>0</v>
      </c>
      <c r="G187" s="60" t="s">
        <v>66</v>
      </c>
      <c r="H187" s="90" t="s">
        <v>67</v>
      </c>
      <c r="I187" s="20" t="s">
        <v>68</v>
      </c>
      <c r="J187" s="60" t="s">
        <v>61</v>
      </c>
      <c r="L187" s="87" t="s">
        <v>70</v>
      </c>
    </row>
    <row r="188" spans="1:12" x14ac:dyDescent="0.2">
      <c r="A188" t="s">
        <v>136</v>
      </c>
      <c r="B188" t="s">
        <v>135</v>
      </c>
      <c r="C188" s="90" t="s">
        <v>102</v>
      </c>
      <c r="D188" s="60" t="s">
        <v>90</v>
      </c>
      <c r="E188" s="60" t="s">
        <v>20</v>
      </c>
      <c r="F188" s="60">
        <v>0</v>
      </c>
      <c r="G188" s="60" t="s">
        <v>66</v>
      </c>
      <c r="H188" s="90" t="s">
        <v>67</v>
      </c>
      <c r="I188" s="20" t="s">
        <v>68</v>
      </c>
      <c r="J188" s="60" t="s">
        <v>61</v>
      </c>
      <c r="L188" s="87" t="s">
        <v>70</v>
      </c>
    </row>
    <row r="189" spans="1:12" x14ac:dyDescent="0.2">
      <c r="A189" t="s">
        <v>136</v>
      </c>
      <c r="B189" t="s">
        <v>135</v>
      </c>
      <c r="C189" s="90" t="s">
        <v>102</v>
      </c>
      <c r="D189" s="60" t="s">
        <v>90</v>
      </c>
      <c r="E189" s="60" t="s">
        <v>21</v>
      </c>
      <c r="F189" s="60">
        <v>0</v>
      </c>
      <c r="G189" s="60" t="s">
        <v>66</v>
      </c>
      <c r="H189" s="90" t="s">
        <v>67</v>
      </c>
      <c r="I189" s="20" t="s">
        <v>68</v>
      </c>
      <c r="J189" s="60" t="s">
        <v>61</v>
      </c>
      <c r="L189" s="87" t="s">
        <v>126</v>
      </c>
    </row>
    <row r="190" spans="1:12" x14ac:dyDescent="0.2">
      <c r="A190" t="s">
        <v>136</v>
      </c>
      <c r="B190" t="s">
        <v>135</v>
      </c>
      <c r="C190" s="90" t="s">
        <v>103</v>
      </c>
      <c r="D190" s="60" t="s">
        <v>90</v>
      </c>
      <c r="E190" s="60" t="s">
        <v>8</v>
      </c>
      <c r="F190" s="60">
        <v>5.3460309124749395E-7</v>
      </c>
      <c r="G190" s="60" t="s">
        <v>66</v>
      </c>
      <c r="H190" s="90" t="s">
        <v>67</v>
      </c>
      <c r="I190" s="20" t="s">
        <v>68</v>
      </c>
      <c r="J190" s="60" t="s">
        <v>61</v>
      </c>
      <c r="L190" s="87" t="s">
        <v>70</v>
      </c>
    </row>
    <row r="191" spans="1:12" x14ac:dyDescent="0.2">
      <c r="A191" t="s">
        <v>136</v>
      </c>
      <c r="B191" t="s">
        <v>135</v>
      </c>
      <c r="C191" s="90" t="s">
        <v>103</v>
      </c>
      <c r="D191" s="60" t="s">
        <v>90</v>
      </c>
      <c r="E191" s="60" t="s">
        <v>12</v>
      </c>
      <c r="F191" s="60">
        <v>9.5840761436079251E-7</v>
      </c>
      <c r="G191" s="60" t="s">
        <v>66</v>
      </c>
      <c r="H191" s="90" t="s">
        <v>67</v>
      </c>
      <c r="I191" s="20" t="s">
        <v>68</v>
      </c>
      <c r="J191" s="60" t="s">
        <v>61</v>
      </c>
      <c r="L191" s="87" t="s">
        <v>70</v>
      </c>
    </row>
    <row r="192" spans="1:12" x14ac:dyDescent="0.2">
      <c r="A192" t="s">
        <v>136</v>
      </c>
      <c r="B192" t="s">
        <v>135</v>
      </c>
      <c r="C192" s="90" t="s">
        <v>103</v>
      </c>
      <c r="D192" s="60" t="s">
        <v>90</v>
      </c>
      <c r="E192" s="60" t="s">
        <v>13</v>
      </c>
      <c r="F192" s="60">
        <v>6.2970519556267857E-7</v>
      </c>
      <c r="G192" s="60" t="s">
        <v>66</v>
      </c>
      <c r="H192" s="90" t="s">
        <v>67</v>
      </c>
      <c r="I192" s="20" t="s">
        <v>68</v>
      </c>
      <c r="J192" s="60" t="s">
        <v>61</v>
      </c>
      <c r="L192" s="87" t="s">
        <v>70</v>
      </c>
    </row>
    <row r="193" spans="1:12" x14ac:dyDescent="0.2">
      <c r="A193" t="s">
        <v>136</v>
      </c>
      <c r="B193" t="s">
        <v>135</v>
      </c>
      <c r="C193" s="90" t="s">
        <v>103</v>
      </c>
      <c r="D193" s="60" t="s">
        <v>90</v>
      </c>
      <c r="E193" s="60" t="s">
        <v>14</v>
      </c>
      <c r="F193" s="60">
        <v>0</v>
      </c>
      <c r="G193" s="60" t="s">
        <v>66</v>
      </c>
      <c r="H193" s="90" t="s">
        <v>67</v>
      </c>
      <c r="I193" s="20" t="s">
        <v>68</v>
      </c>
      <c r="J193" s="60" t="s">
        <v>61</v>
      </c>
      <c r="L193" s="87" t="s">
        <v>70</v>
      </c>
    </row>
    <row r="194" spans="1:12" x14ac:dyDescent="0.2">
      <c r="A194" t="s">
        <v>136</v>
      </c>
      <c r="B194" t="s">
        <v>135</v>
      </c>
      <c r="C194" s="90" t="s">
        <v>103</v>
      </c>
      <c r="D194" s="60" t="s">
        <v>90</v>
      </c>
      <c r="E194" s="60" t="s">
        <v>15</v>
      </c>
      <c r="F194" s="60">
        <v>0</v>
      </c>
      <c r="G194" s="60" t="s">
        <v>66</v>
      </c>
      <c r="H194" s="90" t="s">
        <v>67</v>
      </c>
      <c r="I194" s="20" t="s">
        <v>68</v>
      </c>
      <c r="J194" s="60" t="s">
        <v>61</v>
      </c>
      <c r="L194" s="87" t="s">
        <v>70</v>
      </c>
    </row>
    <row r="195" spans="1:12" x14ac:dyDescent="0.2">
      <c r="A195" t="s">
        <v>136</v>
      </c>
      <c r="B195" t="s">
        <v>135</v>
      </c>
      <c r="C195" s="90" t="s">
        <v>103</v>
      </c>
      <c r="D195" s="60" t="s">
        <v>90</v>
      </c>
      <c r="E195" s="60" t="s">
        <v>16</v>
      </c>
      <c r="F195" s="60">
        <v>8.7715533106238223E-8</v>
      </c>
      <c r="G195" s="60" t="s">
        <v>66</v>
      </c>
      <c r="H195" s="90" t="s">
        <v>67</v>
      </c>
      <c r="I195" s="20" t="s">
        <v>68</v>
      </c>
      <c r="J195" s="60" t="s">
        <v>61</v>
      </c>
      <c r="L195" s="87" t="s">
        <v>70</v>
      </c>
    </row>
    <row r="196" spans="1:12" x14ac:dyDescent="0.2">
      <c r="A196" t="s">
        <v>136</v>
      </c>
      <c r="B196" t="s">
        <v>135</v>
      </c>
      <c r="C196" s="90" t="s">
        <v>103</v>
      </c>
      <c r="D196" s="60" t="s">
        <v>90</v>
      </c>
      <c r="E196" s="60" t="s">
        <v>17</v>
      </c>
      <c r="F196" s="60">
        <v>0</v>
      </c>
      <c r="G196" s="60" t="s">
        <v>66</v>
      </c>
      <c r="H196" s="90" t="s">
        <v>67</v>
      </c>
      <c r="I196" s="20" t="s">
        <v>68</v>
      </c>
      <c r="J196" s="60" t="s">
        <v>61</v>
      </c>
      <c r="L196" s="87" t="s">
        <v>70</v>
      </c>
    </row>
    <row r="197" spans="1:12" x14ac:dyDescent="0.2">
      <c r="A197" t="s">
        <v>136</v>
      </c>
      <c r="B197" t="s">
        <v>135</v>
      </c>
      <c r="C197" s="90" t="s">
        <v>103</v>
      </c>
      <c r="D197" s="60" t="s">
        <v>90</v>
      </c>
      <c r="E197" s="60" t="s">
        <v>18</v>
      </c>
      <c r="F197" s="60">
        <v>0</v>
      </c>
      <c r="G197" s="60" t="s">
        <v>66</v>
      </c>
      <c r="H197" s="90" t="s">
        <v>67</v>
      </c>
      <c r="I197" s="20" t="s">
        <v>68</v>
      </c>
      <c r="J197" s="60" t="s">
        <v>61</v>
      </c>
      <c r="L197" s="87" t="s">
        <v>70</v>
      </c>
    </row>
    <row r="198" spans="1:12" x14ac:dyDescent="0.2">
      <c r="A198" t="s">
        <v>136</v>
      </c>
      <c r="B198" t="s">
        <v>135</v>
      </c>
      <c r="C198" s="90" t="s">
        <v>103</v>
      </c>
      <c r="D198" s="60" t="s">
        <v>90</v>
      </c>
      <c r="E198" s="60" t="s">
        <v>78</v>
      </c>
      <c r="F198" s="60">
        <v>0</v>
      </c>
      <c r="G198" s="60" t="s">
        <v>66</v>
      </c>
      <c r="H198" s="90" t="s">
        <v>67</v>
      </c>
      <c r="I198" s="20" t="s">
        <v>68</v>
      </c>
      <c r="J198" s="60" t="s">
        <v>61</v>
      </c>
      <c r="L198" s="87" t="s">
        <v>70</v>
      </c>
    </row>
    <row r="199" spans="1:12" x14ac:dyDescent="0.2">
      <c r="A199" t="s">
        <v>136</v>
      </c>
      <c r="B199" t="s">
        <v>135</v>
      </c>
      <c r="C199" s="90" t="s">
        <v>103</v>
      </c>
      <c r="D199" s="60" t="s">
        <v>90</v>
      </c>
      <c r="E199" s="60" t="s">
        <v>20</v>
      </c>
      <c r="F199" s="60">
        <v>0</v>
      </c>
      <c r="G199" s="60" t="s">
        <v>66</v>
      </c>
      <c r="H199" s="90" t="s">
        <v>67</v>
      </c>
      <c r="I199" s="20" t="s">
        <v>68</v>
      </c>
      <c r="J199" s="60" t="s">
        <v>61</v>
      </c>
      <c r="L199" s="87" t="s">
        <v>70</v>
      </c>
    </row>
    <row r="200" spans="1:12" x14ac:dyDescent="0.2">
      <c r="A200" t="s">
        <v>136</v>
      </c>
      <c r="B200" t="s">
        <v>135</v>
      </c>
      <c r="C200" s="90" t="s">
        <v>103</v>
      </c>
      <c r="D200" s="60" t="s">
        <v>90</v>
      </c>
      <c r="E200" s="60" t="s">
        <v>21</v>
      </c>
      <c r="F200" s="60">
        <v>1.5728223689387179E-2</v>
      </c>
      <c r="G200" s="60" t="s">
        <v>66</v>
      </c>
      <c r="H200" s="90" t="s">
        <v>67</v>
      </c>
      <c r="I200" s="60" t="s">
        <v>68</v>
      </c>
      <c r="J200" s="60" t="s">
        <v>61</v>
      </c>
      <c r="L200" s="87" t="s">
        <v>126</v>
      </c>
    </row>
    <row r="201" spans="1:12" x14ac:dyDescent="0.2">
      <c r="A201" s="60"/>
      <c r="C201" s="90"/>
      <c r="D201" s="60"/>
      <c r="E201" s="60"/>
      <c r="F201" s="60"/>
      <c r="G201" s="60"/>
      <c r="H201" s="90"/>
      <c r="I201" s="60"/>
      <c r="J201" s="60"/>
    </row>
    <row r="202" spans="1:12" x14ac:dyDescent="0.2">
      <c r="A202" s="60"/>
      <c r="C202" s="90"/>
      <c r="D202" s="60"/>
      <c r="E202" s="60"/>
      <c r="F202" s="60"/>
      <c r="G202" s="60"/>
      <c r="H202" s="90"/>
      <c r="I202" s="60"/>
      <c r="J202" s="60"/>
    </row>
    <row r="203" spans="1:12" x14ac:dyDescent="0.2">
      <c r="A203" s="60"/>
      <c r="C203" s="90"/>
      <c r="D203" s="60"/>
      <c r="E203" s="60"/>
      <c r="F203" s="60"/>
      <c r="G203" s="60"/>
      <c r="H203" s="90"/>
      <c r="I203" s="60"/>
      <c r="J203" s="60"/>
    </row>
    <row r="204" spans="1:12" x14ac:dyDescent="0.2">
      <c r="A204" s="60"/>
      <c r="C204" s="90"/>
      <c r="D204" s="60"/>
      <c r="E204" s="60"/>
      <c r="F204" s="60"/>
      <c r="G204" s="60"/>
      <c r="H204" s="90"/>
      <c r="I204" s="60"/>
      <c r="J204" s="60"/>
    </row>
    <row r="205" spans="1:12" x14ac:dyDescent="0.2">
      <c r="A205" s="60"/>
      <c r="C205" s="90"/>
      <c r="D205" s="60"/>
      <c r="E205" s="60"/>
      <c r="F205" s="60"/>
      <c r="G205" s="60"/>
      <c r="H205" s="90"/>
      <c r="I205" s="60"/>
      <c r="J205" s="60"/>
    </row>
    <row r="206" spans="1:12" x14ac:dyDescent="0.2">
      <c r="A206" s="60"/>
      <c r="C206" s="90"/>
      <c r="D206" s="60"/>
      <c r="E206" s="60"/>
      <c r="F206" s="60"/>
      <c r="G206" s="60"/>
      <c r="H206" s="90"/>
      <c r="I206" s="60"/>
      <c r="J206" s="60"/>
    </row>
    <row r="207" spans="1:12" x14ac:dyDescent="0.2">
      <c r="A207" s="60"/>
      <c r="C207" s="90"/>
      <c r="D207" s="60"/>
      <c r="E207" s="60"/>
      <c r="F207" s="60"/>
      <c r="G207" s="60"/>
      <c r="H207" s="90"/>
      <c r="I207" s="60"/>
      <c r="J207" s="60"/>
    </row>
    <row r="208" spans="1:12" x14ac:dyDescent="0.2">
      <c r="A208" s="60"/>
      <c r="C208" s="90"/>
      <c r="D208" s="60"/>
      <c r="E208" s="60"/>
      <c r="F208" s="60"/>
      <c r="G208" s="60"/>
      <c r="H208" s="90"/>
      <c r="I208" s="60"/>
      <c r="J208" s="60"/>
    </row>
    <row r="209" spans="1:10" x14ac:dyDescent="0.2">
      <c r="A209" s="60"/>
      <c r="C209" s="90"/>
      <c r="D209" s="60"/>
      <c r="E209" s="60"/>
      <c r="F209" s="60"/>
      <c r="G209" s="60"/>
      <c r="H209" s="90"/>
      <c r="I209" s="60"/>
      <c r="J209" s="60"/>
    </row>
    <row r="210" spans="1:10" x14ac:dyDescent="0.2">
      <c r="A210" s="60"/>
      <c r="C210" s="90"/>
      <c r="D210" s="60"/>
      <c r="E210" s="60"/>
      <c r="F210" s="60"/>
      <c r="G210" s="60"/>
      <c r="H210" s="90"/>
      <c r="I210" s="60"/>
      <c r="J210" s="60"/>
    </row>
    <row r="211" spans="1:10" x14ac:dyDescent="0.2">
      <c r="A211" s="60"/>
      <c r="C211" s="90"/>
      <c r="D211" s="60"/>
      <c r="E211" s="60"/>
      <c r="F211" s="60"/>
      <c r="G211" s="60"/>
      <c r="H211" s="90"/>
      <c r="I211" s="60"/>
      <c r="J211" s="60"/>
    </row>
    <row r="212" spans="1:10" x14ac:dyDescent="0.2">
      <c r="A212" s="60"/>
      <c r="C212" s="90"/>
      <c r="D212" s="60"/>
      <c r="E212" s="60"/>
      <c r="F212" s="60"/>
      <c r="G212" s="60"/>
      <c r="H212" s="90"/>
      <c r="I212" s="60"/>
      <c r="J212" s="60"/>
    </row>
    <row r="213" spans="1:10" x14ac:dyDescent="0.2">
      <c r="A213" s="60"/>
      <c r="C213" s="90"/>
      <c r="D213" s="60"/>
      <c r="E213" s="60"/>
      <c r="F213" s="60"/>
      <c r="G213" s="60"/>
      <c r="H213" s="90"/>
      <c r="I213" s="60"/>
      <c r="J213" s="60"/>
    </row>
    <row r="214" spans="1:10" x14ac:dyDescent="0.2">
      <c r="A214" s="60"/>
      <c r="C214" s="90"/>
      <c r="D214" s="60"/>
      <c r="E214" s="60"/>
      <c r="F214" s="60"/>
      <c r="G214" s="60"/>
      <c r="H214" s="90"/>
      <c r="I214" s="60"/>
      <c r="J214" s="60"/>
    </row>
    <row r="215" spans="1:10" x14ac:dyDescent="0.2">
      <c r="A215" s="60"/>
      <c r="C215" s="90"/>
      <c r="D215" s="60"/>
      <c r="E215" s="60"/>
      <c r="F215" s="60"/>
      <c r="G215" s="60"/>
      <c r="H215" s="90"/>
      <c r="I215" s="60"/>
      <c r="J215" s="60"/>
    </row>
    <row r="216" spans="1:10" x14ac:dyDescent="0.2">
      <c r="A216" s="60"/>
      <c r="C216" s="90"/>
      <c r="D216" s="60"/>
      <c r="E216" s="60"/>
      <c r="F216" s="60"/>
      <c r="G216" s="60"/>
      <c r="H216" s="90"/>
      <c r="I216" s="60"/>
      <c r="J216" s="60"/>
    </row>
    <row r="217" spans="1:10" x14ac:dyDescent="0.2">
      <c r="A217" s="60"/>
      <c r="C217" s="90"/>
      <c r="D217" s="60"/>
      <c r="E217" s="60"/>
      <c r="F217" s="60"/>
      <c r="G217" s="60"/>
      <c r="H217" s="90"/>
      <c r="I217" s="60"/>
      <c r="J217" s="60"/>
    </row>
    <row r="218" spans="1:10" x14ac:dyDescent="0.2">
      <c r="A218" s="60"/>
      <c r="C218" s="90"/>
      <c r="D218" s="60"/>
      <c r="E218" s="60"/>
      <c r="F218" s="60"/>
      <c r="G218" s="60"/>
      <c r="H218" s="90"/>
      <c r="I218" s="60"/>
      <c r="J218" s="60"/>
    </row>
    <row r="219" spans="1:10" x14ac:dyDescent="0.2">
      <c r="A219" s="60"/>
      <c r="C219" s="90"/>
      <c r="D219" s="60"/>
      <c r="E219" s="60"/>
      <c r="F219" s="60"/>
      <c r="G219" s="60"/>
      <c r="H219" s="90"/>
      <c r="I219" s="60"/>
      <c r="J219" s="60"/>
    </row>
    <row r="220" spans="1:10" x14ac:dyDescent="0.2">
      <c r="A220" s="60"/>
      <c r="C220" s="90"/>
      <c r="D220" s="60"/>
      <c r="E220" s="60"/>
      <c r="F220" s="60"/>
      <c r="G220" s="60"/>
      <c r="H220" s="90"/>
      <c r="I220" s="60"/>
      <c r="J220" s="60"/>
    </row>
    <row r="221" spans="1:10" x14ac:dyDescent="0.2">
      <c r="A221" s="60"/>
      <c r="C221" s="90"/>
      <c r="D221" s="60"/>
      <c r="E221" s="60"/>
      <c r="F221" s="60"/>
      <c r="G221" s="60"/>
      <c r="H221" s="90"/>
      <c r="I221" s="60"/>
      <c r="J221" s="60"/>
    </row>
    <row r="222" spans="1:10" x14ac:dyDescent="0.2">
      <c r="A222" s="60"/>
      <c r="C222" s="90"/>
      <c r="D222" s="60"/>
      <c r="E222" s="60"/>
      <c r="F222" s="60"/>
      <c r="G222" s="60"/>
      <c r="H222" s="90"/>
      <c r="I222" s="60"/>
      <c r="J222" s="60"/>
    </row>
    <row r="223" spans="1:10" x14ac:dyDescent="0.2">
      <c r="A223" s="60"/>
      <c r="C223" s="90"/>
      <c r="D223" s="60"/>
      <c r="E223" s="60"/>
      <c r="F223" s="60"/>
      <c r="G223" s="60"/>
      <c r="H223" s="90"/>
      <c r="I223" s="60"/>
      <c r="J223" s="60"/>
    </row>
    <row r="224" spans="1:10" x14ac:dyDescent="0.2">
      <c r="A224" s="60"/>
      <c r="C224" s="90"/>
      <c r="D224" s="60"/>
      <c r="E224" s="60"/>
      <c r="F224" s="60"/>
      <c r="G224" s="60"/>
      <c r="H224" s="90"/>
      <c r="I224" s="60"/>
      <c r="J224" s="60"/>
    </row>
    <row r="225" spans="1:10" x14ac:dyDescent="0.2">
      <c r="A225" s="60"/>
      <c r="C225" s="90"/>
      <c r="D225" s="60"/>
      <c r="E225" s="60"/>
      <c r="F225" s="60"/>
      <c r="G225" s="60"/>
      <c r="H225" s="90"/>
      <c r="I225" s="60"/>
      <c r="J225" s="60"/>
    </row>
    <row r="226" spans="1:10" x14ac:dyDescent="0.2">
      <c r="A226" s="60"/>
      <c r="C226" s="90"/>
      <c r="D226" s="60"/>
      <c r="E226" s="60"/>
      <c r="F226" s="60"/>
      <c r="G226" s="60"/>
      <c r="H226" s="90"/>
      <c r="I226" s="60"/>
      <c r="J226" s="60"/>
    </row>
    <row r="227" spans="1:10" x14ac:dyDescent="0.2">
      <c r="A227" s="60"/>
      <c r="C227" s="90"/>
      <c r="D227" s="60"/>
      <c r="E227" s="60"/>
      <c r="F227" s="60"/>
      <c r="G227" s="60"/>
      <c r="H227" s="90"/>
      <c r="I227" s="60"/>
      <c r="J227" s="60"/>
    </row>
    <row r="228" spans="1:10" x14ac:dyDescent="0.2">
      <c r="A228" s="60"/>
      <c r="C228" s="90"/>
      <c r="D228" s="60"/>
      <c r="E228" s="60"/>
      <c r="F228" s="60"/>
      <c r="G228" s="60"/>
      <c r="H228" s="90"/>
      <c r="I228" s="60"/>
      <c r="J228" s="60"/>
    </row>
    <row r="229" spans="1:10" x14ac:dyDescent="0.2">
      <c r="A229" s="60"/>
      <c r="C229" s="90"/>
      <c r="D229" s="60"/>
      <c r="E229" s="60"/>
      <c r="F229" s="60"/>
      <c r="G229" s="60"/>
      <c r="H229" s="90"/>
      <c r="I229" s="60"/>
      <c r="J229" s="60"/>
    </row>
    <row r="230" spans="1:10" x14ac:dyDescent="0.2">
      <c r="A230" s="60"/>
      <c r="C230" s="90"/>
      <c r="D230" s="60"/>
      <c r="E230" s="60"/>
      <c r="F230" s="60"/>
      <c r="G230" s="60"/>
      <c r="H230" s="90"/>
      <c r="I230" s="60"/>
      <c r="J230" s="60"/>
    </row>
    <row r="231" spans="1:10" x14ac:dyDescent="0.2">
      <c r="A231" s="60"/>
      <c r="C231" s="90"/>
      <c r="D231" s="60"/>
      <c r="E231" s="60"/>
      <c r="F231" s="60"/>
      <c r="G231" s="60"/>
      <c r="H231" s="90"/>
      <c r="I231" s="60"/>
      <c r="J231" s="60"/>
    </row>
    <row r="232" spans="1:10" x14ac:dyDescent="0.2">
      <c r="A232" s="60"/>
      <c r="C232" s="90"/>
      <c r="D232" s="60"/>
      <c r="E232" s="60"/>
      <c r="F232" s="60"/>
      <c r="G232" s="60"/>
      <c r="H232" s="90"/>
      <c r="I232" s="60"/>
      <c r="J232" s="60"/>
    </row>
    <row r="233" spans="1:10" x14ac:dyDescent="0.2">
      <c r="A233" s="60"/>
      <c r="C233" s="90"/>
      <c r="D233" s="60"/>
      <c r="E233" s="60"/>
      <c r="F233" s="60"/>
      <c r="G233" s="60"/>
      <c r="H233" s="90"/>
      <c r="I233" s="60"/>
      <c r="J233" s="60"/>
    </row>
    <row r="234" spans="1:10" x14ac:dyDescent="0.2">
      <c r="A234" s="60"/>
    </row>
    <row r="235" spans="1:10" x14ac:dyDescent="0.2">
      <c r="A235" s="60"/>
    </row>
    <row r="236" spans="1:10" x14ac:dyDescent="0.2">
      <c r="A236" s="60"/>
    </row>
    <row r="237" spans="1:10" x14ac:dyDescent="0.2">
      <c r="A237" s="60"/>
    </row>
    <row r="238" spans="1:10" x14ac:dyDescent="0.2">
      <c r="A238" s="60"/>
    </row>
    <row r="239" spans="1:10" x14ac:dyDescent="0.2">
      <c r="A239" s="60"/>
    </row>
    <row r="240" spans="1:10" x14ac:dyDescent="0.2">
      <c r="A240" s="60"/>
    </row>
    <row r="241" spans="1:1" x14ac:dyDescent="0.2">
      <c r="A241" s="60"/>
    </row>
    <row r="242" spans="1:1" x14ac:dyDescent="0.2">
      <c r="A242" s="60"/>
    </row>
    <row r="243" spans="1:1" x14ac:dyDescent="0.2">
      <c r="A243" s="60"/>
    </row>
    <row r="244" spans="1:1" x14ac:dyDescent="0.2">
      <c r="A244" s="60"/>
    </row>
    <row r="245" spans="1:1" x14ac:dyDescent="0.2">
      <c r="A245" s="60"/>
    </row>
    <row r="246" spans="1:1" x14ac:dyDescent="0.2">
      <c r="A246" s="60"/>
    </row>
    <row r="247" spans="1:1" x14ac:dyDescent="0.2">
      <c r="A247" s="60"/>
    </row>
    <row r="248" spans="1:1" x14ac:dyDescent="0.2">
      <c r="A248" s="60"/>
    </row>
    <row r="249" spans="1:1" x14ac:dyDescent="0.2">
      <c r="A249" s="60"/>
    </row>
    <row r="250" spans="1:1" x14ac:dyDescent="0.2">
      <c r="A250" s="60"/>
    </row>
    <row r="251" spans="1:1" x14ac:dyDescent="0.2">
      <c r="A251" s="60"/>
    </row>
    <row r="252" spans="1:1" x14ac:dyDescent="0.2">
      <c r="A252" s="60"/>
    </row>
    <row r="253" spans="1:1" x14ac:dyDescent="0.2">
      <c r="A253" s="60"/>
    </row>
    <row r="254" spans="1:1" x14ac:dyDescent="0.2">
      <c r="A254" s="60"/>
    </row>
    <row r="255" spans="1:1" x14ac:dyDescent="0.2">
      <c r="A255" s="60"/>
    </row>
    <row r="256" spans="1:1" x14ac:dyDescent="0.2">
      <c r="A256" s="60"/>
    </row>
    <row r="257" spans="1:1" x14ac:dyDescent="0.2">
      <c r="A257" s="60"/>
    </row>
    <row r="258" spans="1:1" x14ac:dyDescent="0.2">
      <c r="A258" s="60"/>
    </row>
    <row r="259" spans="1:1" x14ac:dyDescent="0.2">
      <c r="A259" s="60"/>
    </row>
    <row r="260" spans="1:1" x14ac:dyDescent="0.2">
      <c r="A260" s="60"/>
    </row>
    <row r="261" spans="1:1" x14ac:dyDescent="0.2">
      <c r="A261" s="60"/>
    </row>
    <row r="262" spans="1:1" x14ac:dyDescent="0.2">
      <c r="A262" s="60"/>
    </row>
    <row r="263" spans="1:1" x14ac:dyDescent="0.2">
      <c r="A263" s="60"/>
    </row>
    <row r="264" spans="1:1" x14ac:dyDescent="0.2">
      <c r="A264" s="60"/>
    </row>
    <row r="265" spans="1:1" x14ac:dyDescent="0.2">
      <c r="A265" s="60"/>
    </row>
    <row r="266" spans="1:1" x14ac:dyDescent="0.2">
      <c r="A266" s="60"/>
    </row>
    <row r="267" spans="1:1" x14ac:dyDescent="0.2">
      <c r="A267" s="60"/>
    </row>
    <row r="268" spans="1:1" x14ac:dyDescent="0.2">
      <c r="A268" s="60"/>
    </row>
    <row r="269" spans="1:1" x14ac:dyDescent="0.2">
      <c r="A269" s="60"/>
    </row>
    <row r="270" spans="1:1" x14ac:dyDescent="0.2">
      <c r="A270" s="60"/>
    </row>
    <row r="271" spans="1:1" x14ac:dyDescent="0.2">
      <c r="A271" s="60"/>
    </row>
    <row r="272" spans="1:1" x14ac:dyDescent="0.2">
      <c r="A272" s="60"/>
    </row>
    <row r="273" spans="1:1" x14ac:dyDescent="0.2">
      <c r="A273" s="60"/>
    </row>
    <row r="274" spans="1:1" x14ac:dyDescent="0.2">
      <c r="A274" s="60"/>
    </row>
    <row r="275" spans="1:1" x14ac:dyDescent="0.2">
      <c r="A275" s="60"/>
    </row>
    <row r="276" spans="1:1" x14ac:dyDescent="0.2">
      <c r="A276" s="60"/>
    </row>
    <row r="277" spans="1:1" x14ac:dyDescent="0.2">
      <c r="A277" s="60"/>
    </row>
    <row r="278" spans="1:1" x14ac:dyDescent="0.2">
      <c r="A278" s="60"/>
    </row>
    <row r="279" spans="1:1" x14ac:dyDescent="0.2">
      <c r="A279" s="60"/>
    </row>
    <row r="280" spans="1:1" x14ac:dyDescent="0.2">
      <c r="A280" s="60"/>
    </row>
    <row r="281" spans="1:1" x14ac:dyDescent="0.2">
      <c r="A281" s="60"/>
    </row>
  </sheetData>
  <phoneticPr fontId="1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EA580CFC828C478E67364B2862E2B0" ma:contentTypeVersion="1" ma:contentTypeDescription="Create a new document." ma:contentTypeScope="" ma:versionID="e8938924e7ee03795dcdfe2821aaa2ea">
  <xsd:schema xmlns:xsd="http://www.w3.org/2001/XMLSchema" xmlns:xs="http://www.w3.org/2001/XMLSchema" xmlns:p="http://schemas.microsoft.com/office/2006/metadata/properties" xmlns:ns2="78cdcaa8-6946-45cf-a66b-9f9603c7bbc2" targetNamespace="http://schemas.microsoft.com/office/2006/metadata/properties" ma:root="true" ma:fieldsID="0d1fbeeeabc4c36224373e6e59b14568" ns2:_="">
    <xsd:import namespace="78cdcaa8-6946-45cf-a66b-9f9603c7bbc2"/>
    <xsd:element name="properties">
      <xsd:complexType>
        <xsd:sequence>
          <xsd:element name="documentManagement">
            <xsd:complexType>
              <xsd:all>
                <xsd:element ref="ns2:MPI_x0020_Classificatio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dcaa8-6946-45cf-a66b-9f9603c7bbc2" elementFormDefault="qualified">
    <xsd:import namespace="http://schemas.microsoft.com/office/2006/documentManagement/types"/>
    <xsd:import namespace="http://schemas.microsoft.com/office/infopath/2007/PartnerControls"/>
    <xsd:element name="MPI_x0020_Classification" ma:index="8" ma:displayName="MPI Classification" ma:default="Not Classified" ma:format="Dropdown" ma:internalName="MPI_x0020_Classification" ma:readOnly="false">
      <xsd:simpleType>
        <xsd:restriction base="dms:Choice">
          <xsd:enumeration value="Not Classified"/>
          <xsd:enumeration value="Proprietary"/>
          <xsd:enumeration value="Private"/>
          <xsd:enumeration value="Restricted Distribution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9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PI_x0020_Classification xmlns="78cdcaa8-6946-45cf-a66b-9f9603c7bbc2">Not Classified</MPI_x0020_Classification>
  </documentManagement>
</p:properties>
</file>

<file path=customXml/itemProps1.xml><?xml version="1.0" encoding="utf-8"?>
<ds:datastoreItem xmlns:ds="http://schemas.openxmlformats.org/officeDocument/2006/customXml" ds:itemID="{B38C3655-5A6B-4B14-AA18-1DD107698D5D}"/>
</file>

<file path=customXml/itemProps2.xml><?xml version="1.0" encoding="utf-8"?>
<ds:datastoreItem xmlns:ds="http://schemas.openxmlformats.org/officeDocument/2006/customXml" ds:itemID="{BB85AADE-3268-41F6-8869-2C5041647D2C}"/>
</file>

<file path=customXml/itemProps3.xml><?xml version="1.0" encoding="utf-8"?>
<ds:datastoreItem xmlns:ds="http://schemas.openxmlformats.org/officeDocument/2006/customXml" ds:itemID="{04AD8A93-0B40-43E6-95E9-FFA37855B6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 cogen-disp based(default)</vt:lpstr>
      <vt:lpstr>steam co gen-displace</vt:lpstr>
      <vt:lpstr>steam co gen-btu based</vt:lpstr>
      <vt:lpstr>elec co gen-displacement based</vt:lpstr>
      <vt:lpstr>elec co gen-btu based</vt:lpstr>
      <vt:lpstr>Table for SESAME-final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2020-08-26T20:14:56Z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-2087272722</vt:i4>
  </property>
  <property fmtid="{D5CDD505-2E9C-101B-9397-08002B2CF9AE}" pid="3" name="_NewReviewCycle">
    <vt:lpwstr/>
  </property>
  <property fmtid="{D5CDD505-2E9C-101B-9397-08002B2CF9AE}" pid="4" name="ContentTypeId">
    <vt:lpwstr>0x010100CFEA580CFC828C478E67364B2862E2B0</vt:lpwstr>
  </property>
</Properties>
</file>