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filterPrivacy="1"/>
  <xr:revisionPtr revIDLastSave="0" documentId="13_ncr:1_{0F397351-73E1-BF4F-B91F-BA88A1CEA38C}" xr6:coauthVersionLast="45" xr6:coauthVersionMax="45" xr10:uidLastSave="{00000000-0000-0000-0000-000000000000}"/>
  <bookViews>
    <workbookView xWindow="0" yWindow="460" windowWidth="28800" windowHeight="16080" activeTab="4" xr2:uid="{00000000-000D-0000-FFFF-FFFF00000000}"/>
  </bookViews>
  <sheets>
    <sheet name="steam co gen-displace (default)" sheetId="12" r:id="rId1"/>
    <sheet name="steam co gen-btu based" sheetId="16" r:id="rId2"/>
    <sheet name="no co gen-displacement based" sheetId="17" r:id="rId3"/>
    <sheet name="elec co gen-displacement based" sheetId="18" r:id="rId4"/>
    <sheet name="elec co gen-btu based" sheetId="20" r:id="rId5"/>
    <sheet name="Table for SESAME-final" sheetId="7" r:id="rId6"/>
  </sheets>
  <externalReferences>
    <externalReference r:id="rId7"/>
  </externalReferences>
  <definedNames>
    <definedName name="lb2g">[1]Fuel_Specs!$E$135</definedName>
  </definedNames>
  <calcPr calcId="191029" calcMode="manual" iterate="1" iterateDelta="1.0000000000000001E-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0" i="20" l="1"/>
  <c r="F80" i="18"/>
  <c r="K61" i="12" l="1"/>
  <c r="K61" i="18"/>
  <c r="A102" i="20"/>
  <c r="A92" i="20"/>
  <c r="A81" i="20"/>
  <c r="K71" i="18"/>
  <c r="A91" i="18"/>
  <c r="A81" i="18"/>
  <c r="Q4" i="12"/>
  <c r="Q14" i="17"/>
  <c r="Q4" i="17"/>
  <c r="A125" i="16"/>
  <c r="A115" i="16" l="1"/>
  <c r="A104" i="16"/>
  <c r="Q4" i="16"/>
  <c r="A126" i="12"/>
  <c r="A115" i="12"/>
  <c r="A113" i="12"/>
  <c r="A104" i="12"/>
  <c r="Q25" i="12"/>
  <c r="Q15" i="12"/>
  <c r="A125" i="12"/>
  <c r="A105" i="12"/>
  <c r="A120" i="16" l="1"/>
  <c r="A93" i="20"/>
  <c r="A80" i="20"/>
  <c r="F102" i="20"/>
  <c r="A101" i="20"/>
  <c r="F101" i="20" s="1"/>
  <c r="A100" i="20"/>
  <c r="F100" i="20" s="1"/>
  <c r="A99" i="20"/>
  <c r="F99" i="20" s="1"/>
  <c r="A98" i="20"/>
  <c r="F98" i="20" s="1"/>
  <c r="A97" i="20"/>
  <c r="F97" i="20" s="1"/>
  <c r="A96" i="20"/>
  <c r="F96" i="20" s="1"/>
  <c r="A95" i="20"/>
  <c r="F95" i="20" s="1"/>
  <c r="A94" i="20"/>
  <c r="F94" i="20" s="1"/>
  <c r="F93" i="20"/>
  <c r="F92" i="20"/>
  <c r="A91" i="20"/>
  <c r="F91" i="20" s="1"/>
  <c r="A90" i="20"/>
  <c r="F90" i="20" s="1"/>
  <c r="A89" i="20"/>
  <c r="F89" i="20" s="1"/>
  <c r="A88" i="20"/>
  <c r="F88" i="20" s="1"/>
  <c r="A87" i="20"/>
  <c r="F87" i="20" s="1"/>
  <c r="A86" i="20"/>
  <c r="F86" i="20" s="1"/>
  <c r="A85" i="20"/>
  <c r="F85" i="20" s="1"/>
  <c r="A84" i="20"/>
  <c r="F84" i="20" s="1"/>
  <c r="A83" i="20"/>
  <c r="F83" i="20" s="1"/>
  <c r="A82" i="20"/>
  <c r="F82" i="20" s="1"/>
  <c r="F81" i="20"/>
  <c r="A79" i="20"/>
  <c r="F79" i="20" s="1"/>
  <c r="A78" i="20"/>
  <c r="F78" i="20" s="1"/>
  <c r="K62" i="18"/>
  <c r="K63" i="18"/>
  <c r="K64" i="18"/>
  <c r="K65" i="18"/>
  <c r="K66" i="18"/>
  <c r="K67" i="18"/>
  <c r="K68" i="18"/>
  <c r="K69" i="18"/>
  <c r="K70" i="18"/>
  <c r="A110" i="18" l="1"/>
  <c r="F110" i="18" s="1"/>
  <c r="A111" i="18"/>
  <c r="F111" i="18" s="1"/>
  <c r="O4" i="18"/>
  <c r="O5" i="18"/>
  <c r="O6" i="18"/>
  <c r="O7" i="18"/>
  <c r="O8" i="18"/>
  <c r="O9" i="18"/>
  <c r="O10" i="18"/>
  <c r="O11" i="18"/>
  <c r="O12" i="18"/>
  <c r="O13" i="18"/>
  <c r="O14" i="18"/>
  <c r="A80" i="18"/>
  <c r="A102" i="18"/>
  <c r="F102" i="18" s="1"/>
  <c r="A101" i="18"/>
  <c r="F101" i="18" s="1"/>
  <c r="A100" i="18"/>
  <c r="F100" i="18" s="1"/>
  <c r="A99" i="18"/>
  <c r="F99" i="18" s="1"/>
  <c r="A98" i="18"/>
  <c r="F98" i="18" s="1"/>
  <c r="A97" i="18"/>
  <c r="F97" i="18" s="1"/>
  <c r="A96" i="18"/>
  <c r="F96" i="18" s="1"/>
  <c r="A95" i="18"/>
  <c r="F95" i="18" s="1"/>
  <c r="A94" i="18"/>
  <c r="F94" i="18" s="1"/>
  <c r="A93" i="18"/>
  <c r="F93" i="18" s="1"/>
  <c r="A92" i="18"/>
  <c r="F92" i="18" s="1"/>
  <c r="F91" i="18"/>
  <c r="A90" i="18"/>
  <c r="F90" i="18" s="1"/>
  <c r="A89" i="18"/>
  <c r="F89" i="18" s="1"/>
  <c r="A88" i="18"/>
  <c r="F88" i="18" s="1"/>
  <c r="A87" i="18"/>
  <c r="F87" i="18" s="1"/>
  <c r="A86" i="18"/>
  <c r="F86" i="18" s="1"/>
  <c r="A85" i="18"/>
  <c r="F85" i="18" s="1"/>
  <c r="A84" i="18"/>
  <c r="F84" i="18" s="1"/>
  <c r="A83" i="18"/>
  <c r="F83" i="18" s="1"/>
  <c r="A82" i="18"/>
  <c r="F82" i="18" s="1"/>
  <c r="F81" i="18"/>
  <c r="A79" i="18"/>
  <c r="F79" i="18" s="1"/>
  <c r="A78" i="18"/>
  <c r="F78" i="18" s="1"/>
  <c r="A113" i="18"/>
  <c r="F113" i="18" s="1"/>
  <c r="A112" i="18"/>
  <c r="F112" i="18" s="1"/>
  <c r="A109" i="18"/>
  <c r="F109" i="18" s="1"/>
  <c r="A108" i="18"/>
  <c r="F108" i="18" s="1"/>
  <c r="A107" i="18"/>
  <c r="F107" i="18" s="1"/>
  <c r="A106" i="18"/>
  <c r="F106" i="18" s="1"/>
  <c r="A105" i="18"/>
  <c r="F105" i="18" s="1"/>
  <c r="A104" i="18"/>
  <c r="F104" i="18" s="1"/>
  <c r="A103" i="18"/>
  <c r="F103" i="18" s="1"/>
  <c r="A80" i="17"/>
  <c r="A104" i="17"/>
  <c r="A105" i="17"/>
  <c r="A106" i="17"/>
  <c r="F106" i="17" s="1"/>
  <c r="A107" i="17"/>
  <c r="F107" i="17" s="1"/>
  <c r="A108" i="17"/>
  <c r="F108" i="17" s="1"/>
  <c r="A109" i="17"/>
  <c r="F109" i="17" s="1"/>
  <c r="A110" i="17"/>
  <c r="A111" i="17"/>
  <c r="F111" i="17" s="1"/>
  <c r="A112" i="17"/>
  <c r="A113" i="17"/>
  <c r="A103" i="17"/>
  <c r="A122" i="16"/>
  <c r="F122" i="16" s="1"/>
  <c r="A116" i="16"/>
  <c r="A117" i="16"/>
  <c r="A118" i="16"/>
  <c r="F118" i="16" s="1"/>
  <c r="A119" i="16"/>
  <c r="F120" i="16"/>
  <c r="A121" i="16"/>
  <c r="F121" i="16" s="1"/>
  <c r="A123" i="16"/>
  <c r="F123" i="16" s="1"/>
  <c r="A124" i="16"/>
  <c r="F124" i="16" s="1"/>
  <c r="F125" i="16"/>
  <c r="F115" i="16"/>
  <c r="A105" i="16"/>
  <c r="F105" i="16" s="1"/>
  <c r="A106" i="16"/>
  <c r="A107" i="16"/>
  <c r="F107" i="16" s="1"/>
  <c r="A108" i="16"/>
  <c r="F108" i="16" s="1"/>
  <c r="A109" i="16"/>
  <c r="F109" i="16" s="1"/>
  <c r="A110" i="16"/>
  <c r="F110" i="16" s="1"/>
  <c r="A111" i="16"/>
  <c r="F111" i="16" s="1"/>
  <c r="A112" i="16"/>
  <c r="F112" i="16" s="1"/>
  <c r="A113" i="16"/>
  <c r="F113" i="16" s="1"/>
  <c r="A114" i="16"/>
  <c r="F104" i="16"/>
  <c r="A96" i="17"/>
  <c r="F96" i="17" s="1"/>
  <c r="A95" i="17"/>
  <c r="F95" i="17" s="1"/>
  <c r="A94" i="17"/>
  <c r="F94" i="17" s="1"/>
  <c r="A97" i="17"/>
  <c r="F97" i="17" s="1"/>
  <c r="A98" i="17"/>
  <c r="F98" i="17" s="1"/>
  <c r="A99" i="17"/>
  <c r="F99" i="17" s="1"/>
  <c r="A100" i="17"/>
  <c r="F100" i="17" s="1"/>
  <c r="A101" i="17"/>
  <c r="F101" i="17" s="1"/>
  <c r="A102" i="17"/>
  <c r="A93" i="17"/>
  <c r="F93" i="17" s="1"/>
  <c r="F113" i="17"/>
  <c r="F112" i="17"/>
  <c r="F110" i="17"/>
  <c r="F105" i="17"/>
  <c r="F104" i="17"/>
  <c r="F103" i="17"/>
  <c r="F102" i="17"/>
  <c r="A92" i="17"/>
  <c r="F92" i="17" s="1"/>
  <c r="A89" i="17"/>
  <c r="F89" i="17" s="1"/>
  <c r="A85" i="17"/>
  <c r="F85" i="17" s="1"/>
  <c r="F80" i="17"/>
  <c r="A79" i="17"/>
  <c r="F79" i="17" s="1"/>
  <c r="A78" i="17"/>
  <c r="F78" i="17" s="1"/>
  <c r="A91" i="17"/>
  <c r="F91" i="17" s="1"/>
  <c r="O14" i="17"/>
  <c r="Q13" i="17"/>
  <c r="A90" i="17" s="1"/>
  <c r="F90" i="17" s="1"/>
  <c r="O13" i="17"/>
  <c r="Q12" i="17"/>
  <c r="O12" i="17"/>
  <c r="Q11" i="17"/>
  <c r="A88" i="17" s="1"/>
  <c r="F88" i="17" s="1"/>
  <c r="O11" i="17"/>
  <c r="Q10" i="17"/>
  <c r="A87" i="17" s="1"/>
  <c r="F87" i="17" s="1"/>
  <c r="O10" i="17"/>
  <c r="Q9" i="17"/>
  <c r="A86" i="17" s="1"/>
  <c r="F86" i="17" s="1"/>
  <c r="O9" i="17"/>
  <c r="Q8" i="17"/>
  <c r="O8" i="17"/>
  <c r="Q7" i="17"/>
  <c r="A84" i="17" s="1"/>
  <c r="F84" i="17" s="1"/>
  <c r="O7" i="17"/>
  <c r="Q6" i="17"/>
  <c r="A83" i="17" s="1"/>
  <c r="F83" i="17" s="1"/>
  <c r="O6" i="17"/>
  <c r="Q5" i="17"/>
  <c r="A82" i="17" s="1"/>
  <c r="F82" i="17" s="1"/>
  <c r="O5" i="17"/>
  <c r="A81" i="17"/>
  <c r="F81" i="17" s="1"/>
  <c r="O4" i="17"/>
  <c r="F117" i="16"/>
  <c r="F119" i="16"/>
  <c r="F106" i="16"/>
  <c r="F114" i="16"/>
  <c r="F116" i="16"/>
  <c r="A81" i="16"/>
  <c r="F81" i="16" s="1"/>
  <c r="A80" i="16"/>
  <c r="F80" i="16" s="1"/>
  <c r="A79" i="16"/>
  <c r="F79" i="16" s="1"/>
  <c r="A78" i="16"/>
  <c r="F78" i="16" s="1"/>
  <c r="Q25" i="16"/>
  <c r="A103" i="16" s="1"/>
  <c r="F103" i="16" s="1"/>
  <c r="O25" i="16"/>
  <c r="Q24" i="16"/>
  <c r="A102" i="16" s="1"/>
  <c r="F102" i="16" s="1"/>
  <c r="O24" i="16"/>
  <c r="Q23" i="16"/>
  <c r="A101" i="16" s="1"/>
  <c r="F101" i="16" s="1"/>
  <c r="O23" i="16"/>
  <c r="Q22" i="16"/>
  <c r="A100" i="16" s="1"/>
  <c r="F100" i="16" s="1"/>
  <c r="O22" i="16"/>
  <c r="Q21" i="16"/>
  <c r="A99" i="16" s="1"/>
  <c r="F99" i="16" s="1"/>
  <c r="O21" i="16"/>
  <c r="Q20" i="16"/>
  <c r="A98" i="16" s="1"/>
  <c r="F98" i="16" s="1"/>
  <c r="O20" i="16"/>
  <c r="Q19" i="16"/>
  <c r="A97" i="16" s="1"/>
  <c r="F97" i="16" s="1"/>
  <c r="O19" i="16"/>
  <c r="Q18" i="16"/>
  <c r="A96" i="16" s="1"/>
  <c r="F96" i="16" s="1"/>
  <c r="O18" i="16"/>
  <c r="Q17" i="16"/>
  <c r="A95" i="16" s="1"/>
  <c r="F95" i="16" s="1"/>
  <c r="O17" i="16"/>
  <c r="Q16" i="16"/>
  <c r="A94" i="16" s="1"/>
  <c r="F94" i="16" s="1"/>
  <c r="O16" i="16"/>
  <c r="Q15" i="16"/>
  <c r="A93" i="16" s="1"/>
  <c r="F93" i="16" s="1"/>
  <c r="O15" i="16"/>
  <c r="Q14" i="16"/>
  <c r="A92" i="16" s="1"/>
  <c r="F92" i="16" s="1"/>
  <c r="O14" i="16"/>
  <c r="Q13" i="16"/>
  <c r="A91" i="16" s="1"/>
  <c r="F91" i="16" s="1"/>
  <c r="O13" i="16"/>
  <c r="Q12" i="16"/>
  <c r="A90" i="16" s="1"/>
  <c r="F90" i="16" s="1"/>
  <c r="O12" i="16"/>
  <c r="Q11" i="16"/>
  <c r="A89" i="16" s="1"/>
  <c r="F89" i="16" s="1"/>
  <c r="O11" i="16"/>
  <c r="Q10" i="16"/>
  <c r="A88" i="16" s="1"/>
  <c r="F88" i="16" s="1"/>
  <c r="O10" i="16"/>
  <c r="Q9" i="16"/>
  <c r="A87" i="16" s="1"/>
  <c r="F87" i="16" s="1"/>
  <c r="O9" i="16"/>
  <c r="Q8" i="16"/>
  <c r="A86" i="16" s="1"/>
  <c r="F86" i="16" s="1"/>
  <c r="O8" i="16"/>
  <c r="Q7" i="16"/>
  <c r="A85" i="16" s="1"/>
  <c r="F85" i="16" s="1"/>
  <c r="O7" i="16"/>
  <c r="Q6" i="16"/>
  <c r="A84" i="16" s="1"/>
  <c r="F84" i="16" s="1"/>
  <c r="O6" i="16"/>
  <c r="Q5" i="16"/>
  <c r="A83" i="16" s="1"/>
  <c r="F83" i="16" s="1"/>
  <c r="O5" i="16"/>
  <c r="A82" i="16"/>
  <c r="F82" i="16" s="1"/>
  <c r="O4" i="16"/>
  <c r="Q22" i="12" l="1"/>
  <c r="A94" i="12"/>
  <c r="F94" i="12" s="1"/>
  <c r="A99" i="12"/>
  <c r="F99" i="12" s="1"/>
  <c r="A100" i="12"/>
  <c r="F100" i="12" s="1"/>
  <c r="A103" i="12"/>
  <c r="F103" i="12" s="1"/>
  <c r="Q19" i="12"/>
  <c r="A97" i="12" s="1"/>
  <c r="F97" i="12" s="1"/>
  <c r="Q16" i="12"/>
  <c r="Q17" i="12"/>
  <c r="A95" i="12" s="1"/>
  <c r="F95" i="12" s="1"/>
  <c r="Q18" i="12"/>
  <c r="A96" i="12" s="1"/>
  <c r="F96" i="12" s="1"/>
  <c r="Q20" i="12"/>
  <c r="A98" i="12" s="1"/>
  <c r="F98" i="12" s="1"/>
  <c r="Q21" i="12"/>
  <c r="Q23" i="12"/>
  <c r="A101" i="12" s="1"/>
  <c r="F101" i="12" s="1"/>
  <c r="Q24" i="12"/>
  <c r="A102" i="12" s="1"/>
  <c r="F102" i="12" s="1"/>
  <c r="A93" i="12"/>
  <c r="F93" i="12" s="1"/>
  <c r="O16" i="12"/>
  <c r="O17" i="12"/>
  <c r="O18" i="12"/>
  <c r="O19" i="12"/>
  <c r="O20" i="12"/>
  <c r="O21" i="12"/>
  <c r="O22" i="12"/>
  <c r="O23" i="12"/>
  <c r="O24" i="12"/>
  <c r="O25" i="12"/>
  <c r="O15" i="12"/>
  <c r="A106" i="12"/>
  <c r="A107" i="12"/>
  <c r="A108" i="12"/>
  <c r="A109" i="12"/>
  <c r="A110" i="12"/>
  <c r="A111" i="12"/>
  <c r="A112" i="12"/>
  <c r="A114" i="12"/>
  <c r="F114" i="12" s="1"/>
  <c r="A116" i="12"/>
  <c r="A117" i="12"/>
  <c r="A118" i="12"/>
  <c r="A119" i="12"/>
  <c r="A120" i="12"/>
  <c r="A121" i="12"/>
  <c r="A122" i="12"/>
  <c r="A123" i="12"/>
  <c r="A124" i="12"/>
  <c r="K71" i="12"/>
  <c r="A136" i="12" s="1"/>
  <c r="K70" i="12"/>
  <c r="A135" i="12" s="1"/>
  <c r="K69" i="12"/>
  <c r="A134" i="12" s="1"/>
  <c r="K68" i="12"/>
  <c r="A133" i="12" s="1"/>
  <c r="K67" i="12"/>
  <c r="A132" i="12" s="1"/>
  <c r="K66" i="12"/>
  <c r="A131" i="12" s="1"/>
  <c r="K65" i="12"/>
  <c r="A130" i="12" s="1"/>
  <c r="K64" i="12"/>
  <c r="A129" i="12" s="1"/>
  <c r="K63" i="12"/>
  <c r="A128" i="12" s="1"/>
  <c r="K62" i="12"/>
  <c r="A127" i="12" s="1"/>
  <c r="A81" i="12"/>
  <c r="F81" i="12" s="1"/>
  <c r="A78" i="12"/>
  <c r="F78" i="12" s="1"/>
  <c r="F136" i="12" l="1"/>
  <c r="F135" i="12"/>
  <c r="F134" i="12"/>
  <c r="F133" i="12"/>
  <c r="F132" i="12"/>
  <c r="F131" i="12"/>
  <c r="F130" i="12"/>
  <c r="F129" i="12"/>
  <c r="F128" i="12"/>
  <c r="F127" i="12"/>
  <c r="F126" i="12"/>
  <c r="F125" i="12"/>
  <c r="F124" i="12"/>
  <c r="F123" i="12"/>
  <c r="F122" i="12"/>
  <c r="F121" i="12"/>
  <c r="F120" i="12"/>
  <c r="F119" i="12"/>
  <c r="F118" i="12"/>
  <c r="F117" i="12"/>
  <c r="F116" i="12"/>
  <c r="F115" i="12"/>
  <c r="F113" i="12"/>
  <c r="F112" i="12"/>
  <c r="F111" i="12"/>
  <c r="F110" i="12"/>
  <c r="F109" i="12"/>
  <c r="F108" i="12"/>
  <c r="F107" i="12"/>
  <c r="F106" i="12"/>
  <c r="F105" i="12"/>
  <c r="F104" i="12"/>
  <c r="A80" i="12"/>
  <c r="F80" i="12" s="1"/>
  <c r="A79" i="12"/>
  <c r="F79" i="12" s="1"/>
  <c r="Q14" i="12"/>
  <c r="A92" i="12" s="1"/>
  <c r="F92" i="12" s="1"/>
  <c r="O14" i="12"/>
  <c r="Q13" i="12"/>
  <c r="A91" i="12" s="1"/>
  <c r="F91" i="12" s="1"/>
  <c r="O13" i="12"/>
  <c r="Q12" i="12"/>
  <c r="A90" i="12" s="1"/>
  <c r="F90" i="12" s="1"/>
  <c r="O12" i="12"/>
  <c r="Q11" i="12"/>
  <c r="A89" i="12" s="1"/>
  <c r="F89" i="12" s="1"/>
  <c r="O11" i="12"/>
  <c r="Q10" i="12"/>
  <c r="A88" i="12" s="1"/>
  <c r="F88" i="12" s="1"/>
  <c r="O10" i="12"/>
  <c r="Q9" i="12"/>
  <c r="A87" i="12" s="1"/>
  <c r="F87" i="12" s="1"/>
  <c r="O9" i="12"/>
  <c r="Q8" i="12"/>
  <c r="A86" i="12" s="1"/>
  <c r="F86" i="12" s="1"/>
  <c r="O8" i="12"/>
  <c r="Q7" i="12"/>
  <c r="A85" i="12" s="1"/>
  <c r="F85" i="12" s="1"/>
  <c r="O7" i="12"/>
  <c r="Q6" i="12"/>
  <c r="A84" i="12" s="1"/>
  <c r="F84" i="12" s="1"/>
  <c r="O6" i="12"/>
  <c r="Q5" i="12"/>
  <c r="A83" i="12" s="1"/>
  <c r="F83" i="12" s="1"/>
  <c r="O5" i="12"/>
  <c r="A82" i="12"/>
  <c r="F82" i="12" s="1"/>
  <c r="O4" i="12"/>
</calcChain>
</file>

<file path=xl/sharedStrings.xml><?xml version="1.0" encoding="utf-8"?>
<sst xmlns="http://schemas.openxmlformats.org/spreadsheetml/2006/main" count="5045" uniqueCount="123">
  <si>
    <t>The final csv file can be generated by copying the blue highlighted parts into a csv file (remember not to paste formula)</t>
  </si>
  <si>
    <t>Calculate once &amp; use for all cases: CI of electricity, h2, steam in GREET (default mix)</t>
  </si>
  <si>
    <t>Emissions for elec/h2/steam</t>
  </si>
  <si>
    <t>flow</t>
  </si>
  <si>
    <t>value</t>
  </si>
  <si>
    <t>unit</t>
  </si>
  <si>
    <t>formula</t>
  </si>
  <si>
    <t>electricity</t>
  </si>
  <si>
    <t>voc</t>
  </si>
  <si>
    <t>g/btu electricity</t>
  </si>
  <si>
    <t>see co2</t>
  </si>
  <si>
    <t>g/mmBtu</t>
  </si>
  <si>
    <t>co</t>
  </si>
  <si>
    <t>nox</t>
  </si>
  <si>
    <t>pm10</t>
  </si>
  <si>
    <t>pm2.5</t>
  </si>
  <si>
    <t>sox</t>
  </si>
  <si>
    <t>bc</t>
  </si>
  <si>
    <t>oc</t>
  </si>
  <si>
    <t>ch4</t>
  </si>
  <si>
    <t>n2o</t>
  </si>
  <si>
    <t>co2</t>
  </si>
  <si>
    <t>(Electric!$B220+Electric!$C220)/1000000</t>
  </si>
  <si>
    <t>h2</t>
  </si>
  <si>
    <t>g/btu h2</t>
  </si>
  <si>
    <t>SUM(Hydrogen!$BV272:$BW272)/1000000</t>
  </si>
  <si>
    <t>steam (for displacement credit calculation)</t>
  </si>
  <si>
    <t>g/btu steam</t>
  </si>
  <si>
    <t>MeOH_FTD!D135</t>
  </si>
  <si>
    <t>Data to be used in SESAME are highlighted in green</t>
  </si>
  <si>
    <t>Energy efficiency</t>
  </si>
  <si>
    <t>Urban emission share</t>
  </si>
  <si>
    <t>Loss factor</t>
  </si>
  <si>
    <t xml:space="preserve">     Residual oil</t>
  </si>
  <si>
    <t xml:space="preserve">     Diesel fuel</t>
  </si>
  <si>
    <t xml:space="preserve">     Gasoline</t>
  </si>
  <si>
    <t xml:space="preserve">     Coal</t>
  </si>
  <si>
    <t xml:space="preserve">     Electricity</t>
  </si>
  <si>
    <t xml:space="preserve">     Hydrogen</t>
  </si>
  <si>
    <t xml:space="preserve">     Natural gas flared</t>
  </si>
  <si>
    <t>Total emissions: grams/mmBtu of fuel throughput</t>
  </si>
  <si>
    <t xml:space="preserve">     VOC</t>
  </si>
  <si>
    <t xml:space="preserve">     CO</t>
  </si>
  <si>
    <t xml:space="preserve">     NOx</t>
  </si>
  <si>
    <t xml:space="preserve">     PM10</t>
  </si>
  <si>
    <t xml:space="preserve">     PM2.5</t>
  </si>
  <si>
    <t xml:space="preserve">     SOx</t>
  </si>
  <si>
    <t xml:space="preserve">     BC</t>
  </si>
  <si>
    <t xml:space="preserve">     OC</t>
  </si>
  <si>
    <t xml:space="preserve">     CH4: combustion</t>
  </si>
  <si>
    <t xml:space="preserve">     N2O</t>
  </si>
  <si>
    <t xml:space="preserve">     CO2</t>
  </si>
  <si>
    <t>Putting all data together to generate SESAME csv file (check Slide 3 of "How to use GREET in SESAME" deck)</t>
  </si>
  <si>
    <t>value before unit conversion</t>
  </si>
  <si>
    <t>GREET unit</t>
  </si>
  <si>
    <t>Source</t>
  </si>
  <si>
    <t>comment</t>
  </si>
  <si>
    <t>flows</t>
  </si>
  <si>
    <t>direction</t>
  </si>
  <si>
    <t>type</t>
  </si>
  <si>
    <t>data location</t>
  </si>
  <si>
    <t>GREET</t>
  </si>
  <si>
    <t>MJ/MJ</t>
  </si>
  <si>
    <t>input</t>
  </si>
  <si>
    <t>energy</t>
  </si>
  <si>
    <t>btu/mmbtu</t>
  </si>
  <si>
    <t>kg/MJ</t>
  </si>
  <si>
    <t>output</t>
  </si>
  <si>
    <t>mass</t>
  </si>
  <si>
    <t>See "co2 from electricity" flow</t>
  </si>
  <si>
    <t>See "co2" flow</t>
  </si>
  <si>
    <t>3) Calculations of Energy Consumption, Water Consumption, and Emissions for Each Stage</t>
  </si>
  <si>
    <t>Energy use: Btu/mmBtu of fuel throughput (except as noted)</t>
  </si>
  <si>
    <t xml:space="preserve">     Natural gas: process fuel</t>
  </si>
  <si>
    <t xml:space="preserve">     Natural gas: feed loss</t>
  </si>
  <si>
    <t xml:space="preserve">     N-butane</t>
  </si>
  <si>
    <t xml:space="preserve">     Feedstock loss</t>
  </si>
  <si>
    <t xml:space="preserve">     CH4: leakage</t>
  </si>
  <si>
    <t>ch4: combustion</t>
  </si>
  <si>
    <t>GREET NG Tab A20</t>
  </si>
  <si>
    <t>flow_source</t>
  </si>
  <si>
    <t>activity</t>
  </si>
  <si>
    <t>Natural gas: process fuel</t>
  </si>
  <si>
    <t>Natural Gas to Methanol</t>
  </si>
  <si>
    <t>MeOH Production</t>
  </si>
  <si>
    <t>MeOH Production: Non-Combustion Emissions</t>
  </si>
  <si>
    <t>Production of Displaced Steam</t>
  </si>
  <si>
    <t xml:space="preserve">Electricity Co-Generation in MeOH Plant </t>
  </si>
  <si>
    <t>Generation of Displaced Electricity</t>
  </si>
  <si>
    <t>MeOH Transportation and Distribution</t>
  </si>
  <si>
    <t>MeOH Storage</t>
  </si>
  <si>
    <t>MeOH Transportation to DME Plant</t>
  </si>
  <si>
    <t>Share of feedstock input as feed (the remaining input as process fuel)</t>
  </si>
  <si>
    <t>Steam or electricity export (for fuel plants): Btu (for steam) or KWh (for electricity) per mmBtu of fuel produced</t>
  </si>
  <si>
    <t xml:space="preserve">     VOC evaporation</t>
  </si>
  <si>
    <t xml:space="preserve">     Misc. Items</t>
  </si>
  <si>
    <t>MeOH</t>
  </si>
  <si>
    <t>total</t>
  </si>
  <si>
    <t>Calculate emissions (g/mmBtu product fuel) due to electricity for MeOH for SESAME</t>
  </si>
  <si>
    <t>btu/btu</t>
  </si>
  <si>
    <t>NG</t>
  </si>
  <si>
    <t>Primary variable to be passed to midstream stage</t>
  </si>
  <si>
    <t>Red 2</t>
  </si>
  <si>
    <t>Red 7</t>
  </si>
  <si>
    <t>steam</t>
  </si>
  <si>
    <t>steam co-generated</t>
  </si>
  <si>
    <t>B50</t>
  </si>
  <si>
    <t>electricity co-generated</t>
  </si>
  <si>
    <t>KWh/mmbtu</t>
  </si>
  <si>
    <t>Method for Estimating Credits of Co-Products</t>
  </si>
  <si>
    <t>Plant Design Type</t>
  </si>
  <si>
    <t>Displacement method</t>
  </si>
  <si>
    <t>Steam co-production</t>
  </si>
  <si>
    <t>MeOH_FTD tab Row 110 for Natural Gas to Methanol</t>
  </si>
  <si>
    <t>MeOH_FTD tab Row 116 for Natural Gas to Methanol</t>
  </si>
  <si>
    <t>MeOH_FTD tab Row 116 for Natural Gas to Methanol and Electric tab B220 and C220</t>
  </si>
  <si>
    <t>MeOH_FTD tab Row 135 for Natural Gas to Methanol</t>
  </si>
  <si>
    <t>Btu-based Allocation</t>
  </si>
  <si>
    <t>MeOH_FTD tab Row 112 for Natural Gas to Methanol</t>
  </si>
  <si>
    <t>MeOH_FTD tab Row 95 for Natural Gas to Methanol</t>
  </si>
  <si>
    <t>MeOH_FTD tab Row 95 for Natural Gas to Methanol and MeOH_FTD!D135</t>
  </si>
  <si>
    <t>No co-products</t>
  </si>
  <si>
    <t>Electricity co-production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</si>
</sst>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#,##0.000"/>
    <numFmt numFmtId="166" formatCode="0.000"/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Arial"/>
      <family val="2"/>
    </font>
    <font>
      <b/>
      <sz val="10"/>
      <name val="Arial"/>
      <family val="2"/>
    </font>
    <font>
      <b/>
      <sz val="10"/>
      <color theme="0" tint="-0.14999847407452621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BD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9">
    <xf numFmtId="0" fontId="0" fillId="0" borderId="0" xfId="0"/>
    <xf numFmtId="0" fontId="4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0" fontId="3" fillId="4" borderId="0" xfId="0" applyFont="1" applyFill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3" fontId="0" fillId="0" borderId="0" xfId="0" applyNumberFormat="1" applyFont="1" applyFill="1" applyBorder="1" applyAlignment="1">
      <alignment horizontal="left" vertical="center"/>
    </xf>
    <xf numFmtId="4" fontId="0" fillId="0" borderId="0" xfId="0" applyNumberFormat="1" applyFill="1" applyAlignment="1">
      <alignment horizontal="left" vertical="center"/>
    </xf>
    <xf numFmtId="0" fontId="0" fillId="0" borderId="0" xfId="0" applyNumberFormat="1" applyFont="1" applyFill="1" applyBorder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6" fillId="0" borderId="0" xfId="0" applyNumberFormat="1" applyFont="1" applyFill="1" applyBorder="1" applyAlignment="1">
      <alignment horizontal="left" vertical="center"/>
    </xf>
    <xf numFmtId="0" fontId="0" fillId="0" borderId="2" xfId="0" applyNumberFormat="1" applyFont="1" applyFill="1" applyBorder="1" applyAlignment="1">
      <alignment horizontal="left" vertical="center"/>
    </xf>
    <xf numFmtId="0" fontId="13" fillId="0" borderId="0" xfId="0" applyNumberFormat="1" applyFont="1" applyFill="1" applyBorder="1" applyAlignment="1">
      <alignment horizontal="left" vertical="center" textRotation="90" wrapText="1"/>
    </xf>
    <xf numFmtId="164" fontId="12" fillId="0" borderId="2" xfId="0" applyNumberFormat="1" applyFont="1" applyFill="1" applyBorder="1" applyAlignment="1">
      <alignment horizontal="left" vertical="center"/>
    </xf>
    <xf numFmtId="164" fontId="0" fillId="0" borderId="6" xfId="2" applyNumberFormat="1" applyFont="1" applyFill="1" applyBorder="1" applyAlignment="1">
      <alignment horizontal="left" vertical="center"/>
    </xf>
    <xf numFmtId="164" fontId="0" fillId="0" borderId="6" xfId="0" applyNumberFormat="1" applyFont="1" applyFill="1" applyBorder="1" applyAlignment="1">
      <alignment horizontal="left" vertical="center"/>
    </xf>
    <xf numFmtId="0" fontId="13" fillId="0" borderId="1" xfId="0" applyNumberFormat="1" applyFont="1" applyFill="1" applyBorder="1" applyAlignment="1">
      <alignment horizontal="left" vertical="center"/>
    </xf>
    <xf numFmtId="164" fontId="6" fillId="0" borderId="1" xfId="2" applyNumberFormat="1" applyFont="1" applyFill="1" applyBorder="1" applyAlignment="1">
      <alignment horizontal="left" vertical="center"/>
    </xf>
    <xf numFmtId="164" fontId="6" fillId="0" borderId="0" xfId="2" applyNumberFormat="1" applyFont="1" applyFill="1" applyBorder="1" applyAlignment="1">
      <alignment horizontal="left" vertical="center"/>
    </xf>
    <xf numFmtId="164" fontId="6" fillId="0" borderId="0" xfId="0" applyNumberFormat="1" applyFont="1" applyFill="1" applyBorder="1" applyAlignment="1">
      <alignment horizontal="left" vertical="center"/>
    </xf>
    <xf numFmtId="164" fontId="6" fillId="0" borderId="5" xfId="2" applyNumberFormat="1" applyFont="1" applyFill="1" applyBorder="1" applyAlignment="1">
      <alignment horizontal="left" vertical="center"/>
    </xf>
    <xf numFmtId="0" fontId="12" fillId="0" borderId="8" xfId="0" applyNumberFormat="1" applyFont="1" applyFill="1" applyBorder="1" applyAlignment="1">
      <alignment horizontal="left" vertical="center"/>
    </xf>
    <xf numFmtId="165" fontId="0" fillId="0" borderId="9" xfId="0" applyNumberFormat="1" applyFont="1" applyFill="1" applyBorder="1" applyAlignment="1">
      <alignment horizontal="left" vertical="center"/>
    </xf>
    <xf numFmtId="0" fontId="12" fillId="0" borderId="11" xfId="0" applyNumberFormat="1" applyFont="1" applyFill="1" applyBorder="1" applyAlignment="1">
      <alignment horizontal="left" vertical="center"/>
    </xf>
    <xf numFmtId="0" fontId="6" fillId="0" borderId="6" xfId="0" applyNumberFormat="1" applyFont="1" applyFill="1" applyBorder="1" applyAlignment="1">
      <alignment horizontal="left" vertical="center"/>
    </xf>
    <xf numFmtId="3" fontId="0" fillId="0" borderId="1" xfId="1" applyNumberFormat="1" applyFont="1" applyFill="1" applyBorder="1" applyAlignment="1">
      <alignment horizontal="left" vertical="center"/>
    </xf>
    <xf numFmtId="3" fontId="0" fillId="0" borderId="0" xfId="1" applyNumberFormat="1" applyFont="1" applyFill="1" applyBorder="1" applyAlignment="1">
      <alignment horizontal="left" vertical="center"/>
    </xf>
    <xf numFmtId="3" fontId="6" fillId="0" borderId="0" xfId="1" applyNumberFormat="1" applyFont="1" applyFill="1" applyBorder="1" applyAlignment="1">
      <alignment horizontal="left" vertical="center"/>
    </xf>
    <xf numFmtId="3" fontId="6" fillId="0" borderId="5" xfId="1" applyNumberFormat="1" applyFont="1" applyFill="1" applyBorder="1" applyAlignment="1">
      <alignment horizontal="left" vertical="center"/>
    </xf>
    <xf numFmtId="3" fontId="6" fillId="0" borderId="0" xfId="0" applyNumberFormat="1" applyFont="1" applyFill="1" applyBorder="1" applyAlignment="1">
      <alignment horizontal="left" vertical="center"/>
    </xf>
    <xf numFmtId="3" fontId="0" fillId="0" borderId="8" xfId="1" applyNumberFormat="1" applyFont="1" applyFill="1" applyBorder="1" applyAlignment="1">
      <alignment horizontal="left" vertical="center"/>
    </xf>
    <xf numFmtId="3" fontId="0" fillId="0" borderId="9" xfId="1" applyNumberFormat="1" applyFont="1" applyFill="1" applyBorder="1" applyAlignment="1">
      <alignment horizontal="left" vertical="center"/>
    </xf>
    <xf numFmtId="3" fontId="0" fillId="0" borderId="9" xfId="0" applyNumberFormat="1" applyFont="1" applyFill="1" applyBorder="1" applyAlignment="1">
      <alignment horizontal="left" vertical="center"/>
    </xf>
    <xf numFmtId="0" fontId="12" fillId="0" borderId="2" xfId="0" applyNumberFormat="1" applyFont="1" applyFill="1" applyBorder="1" applyAlignment="1">
      <alignment horizontal="left" vertical="center"/>
    </xf>
    <xf numFmtId="3" fontId="0" fillId="0" borderId="2" xfId="0" applyNumberFormat="1" applyFont="1" applyFill="1" applyBorder="1" applyAlignment="1">
      <alignment horizontal="left" vertical="center"/>
    </xf>
    <xf numFmtId="3" fontId="0" fillId="0" borderId="6" xfId="0" applyNumberFormat="1" applyFont="1" applyFill="1" applyBorder="1" applyAlignment="1">
      <alignment horizontal="left" vertical="center"/>
    </xf>
    <xf numFmtId="165" fontId="0" fillId="4" borderId="1" xfId="0" applyNumberFormat="1" applyFont="1" applyFill="1" applyBorder="1" applyAlignment="1">
      <alignment horizontal="left" vertical="center"/>
    </xf>
    <xf numFmtId="165" fontId="0" fillId="4" borderId="0" xfId="0" applyNumberFormat="1" applyFont="1" applyFill="1" applyBorder="1" applyAlignment="1">
      <alignment horizontal="left" vertical="center"/>
    </xf>
    <xf numFmtId="165" fontId="6" fillId="0" borderId="0" xfId="1" applyNumberFormat="1" applyFont="1" applyFill="1" applyBorder="1" applyAlignment="1">
      <alignment horizontal="left" vertical="center"/>
    </xf>
    <xf numFmtId="3" fontId="0" fillId="0" borderId="1" xfId="0" applyNumberFormat="1" applyFont="1" applyFill="1" applyBorder="1" applyAlignment="1">
      <alignment horizontal="left" vertical="center"/>
    </xf>
    <xf numFmtId="3" fontId="0" fillId="4" borderId="1" xfId="0" applyNumberFormat="1" applyFont="1" applyFill="1" applyBorder="1" applyAlignment="1">
      <alignment horizontal="left" vertical="center"/>
    </xf>
    <xf numFmtId="3" fontId="0" fillId="4" borderId="0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165" fontId="0" fillId="0" borderId="1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3" fontId="0" fillId="0" borderId="1" xfId="0" applyNumberFormat="1" applyFill="1" applyBorder="1" applyAlignment="1">
      <alignment horizontal="left" vertical="center"/>
    </xf>
    <xf numFmtId="0" fontId="11" fillId="0" borderId="0" xfId="0" applyFont="1"/>
    <xf numFmtId="0" fontId="0" fillId="0" borderId="12" xfId="0" applyBorder="1"/>
    <xf numFmtId="0" fontId="0" fillId="0" borderId="13" xfId="0" applyBorder="1"/>
    <xf numFmtId="3" fontId="14" fillId="0" borderId="1" xfId="1" applyNumberFormat="1" applyFont="1" applyFill="1" applyBorder="1" applyAlignment="1"/>
    <xf numFmtId="3" fontId="14" fillId="0" borderId="8" xfId="1" applyNumberFormat="1" applyFont="1" applyFill="1" applyBorder="1" applyAlignment="1"/>
    <xf numFmtId="165" fontId="6" fillId="0" borderId="0" xfId="0" applyNumberFormat="1" applyFont="1" applyFill="1" applyBorder="1" applyAlignment="1">
      <alignment horizontal="left" vertical="center"/>
    </xf>
    <xf numFmtId="164" fontId="14" fillId="0" borderId="2" xfId="2" applyNumberFormat="1" applyFont="1" applyFill="1" applyBorder="1" applyAlignment="1"/>
    <xf numFmtId="164" fontId="14" fillId="0" borderId="0" xfId="2" applyNumberFormat="1" applyFont="1" applyFill="1" applyBorder="1" applyAlignment="1"/>
    <xf numFmtId="164" fontId="14" fillId="0" borderId="6" xfId="2" applyNumberFormat="1" applyFont="1" applyFill="1" applyBorder="1" applyAlignment="1"/>
    <xf numFmtId="164" fontId="14" fillId="0" borderId="1" xfId="2" applyNumberFormat="1" applyFont="1" applyFill="1" applyBorder="1" applyAlignment="1"/>
    <xf numFmtId="164" fontId="0" fillId="0" borderId="0" xfId="0" applyNumberFormat="1" applyBorder="1"/>
    <xf numFmtId="167" fontId="0" fillId="0" borderId="1" xfId="0" applyNumberFormat="1" applyFill="1" applyBorder="1" applyAlignment="1">
      <alignment horizontal="left" vertical="center"/>
    </xf>
    <xf numFmtId="165" fontId="0" fillId="0" borderId="8" xfId="0" applyNumberFormat="1" applyFont="1" applyFill="1" applyBorder="1" applyAlignment="1">
      <alignment horizontal="left" vertical="center"/>
    </xf>
    <xf numFmtId="3" fontId="14" fillId="4" borderId="1" xfId="1" applyNumberFormat="1" applyFont="1" applyFill="1" applyBorder="1" applyAlignment="1"/>
    <xf numFmtId="3" fontId="6" fillId="0" borderId="5" xfId="0" applyNumberFormat="1" applyFont="1" applyFill="1" applyBorder="1" applyAlignment="1">
      <alignment horizontal="left" vertical="center"/>
    </xf>
    <xf numFmtId="165" fontId="1" fillId="4" borderId="0" xfId="0" applyNumberFormat="1" applyFont="1" applyFill="1" applyBorder="1" applyAlignment="1">
      <alignment horizontal="left" vertical="center"/>
    </xf>
    <xf numFmtId="3" fontId="1" fillId="4" borderId="0" xfId="1" applyNumberFormat="1" applyFont="1" applyFill="1" applyBorder="1" applyAlignment="1">
      <alignment horizontal="left" vertical="center"/>
    </xf>
    <xf numFmtId="0" fontId="12" fillId="0" borderId="0" xfId="0" applyNumberFormat="1" applyFont="1" applyFill="1" applyBorder="1" applyAlignment="1">
      <alignment vertical="center"/>
    </xf>
    <xf numFmtId="3" fontId="6" fillId="0" borderId="1" xfId="1" applyNumberFormat="1" applyFon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164" fontId="14" fillId="0" borderId="7" xfId="2" applyNumberFormat="1" applyFont="1" applyFill="1" applyBorder="1" applyAlignment="1"/>
    <xf numFmtId="3" fontId="0" fillId="0" borderId="7" xfId="0" applyNumberFormat="1" applyFont="1" applyFill="1" applyBorder="1" applyAlignment="1">
      <alignment horizontal="left" vertical="center"/>
    </xf>
    <xf numFmtId="0" fontId="0" fillId="0" borderId="12" xfId="0" applyFill="1" applyBorder="1"/>
    <xf numFmtId="165" fontId="0" fillId="0" borderId="1" xfId="0" applyNumberFormat="1" applyFont="1" applyFill="1" applyBorder="1" applyAlignment="1">
      <alignment horizontal="left" vertical="center"/>
    </xf>
    <xf numFmtId="0" fontId="0" fillId="2" borderId="0" xfId="0" applyNumberFormat="1" applyFont="1" applyFill="1" applyBorder="1" applyAlignment="1">
      <alignment horizontal="left" vertical="center"/>
    </xf>
    <xf numFmtId="0" fontId="0" fillId="0" borderId="0" xfId="0" applyFill="1"/>
    <xf numFmtId="0" fontId="5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0" fontId="0" fillId="0" borderId="0" xfId="0" applyFill="1" applyBorder="1"/>
    <xf numFmtId="0" fontId="3" fillId="0" borderId="0" xfId="0" applyFont="1"/>
    <xf numFmtId="0" fontId="3" fillId="0" borderId="0" xfId="0" applyFont="1" applyFill="1" applyBorder="1" applyAlignment="1">
      <alignment vertical="center"/>
    </xf>
    <xf numFmtId="0" fontId="12" fillId="0" borderId="0" xfId="0" applyFont="1" applyBorder="1" applyAlignment="1">
      <alignment horizontal="right" textRotation="90" wrapText="1"/>
    </xf>
    <xf numFmtId="166" fontId="0" fillId="0" borderId="0" xfId="0" applyNumberFormat="1" applyBorder="1"/>
    <xf numFmtId="0" fontId="0" fillId="2" borderId="0" xfId="0" applyFont="1" applyFill="1" applyBorder="1" applyAlignment="1">
      <alignment horizontal="left" vertical="center"/>
    </xf>
    <xf numFmtId="167" fontId="0" fillId="0" borderId="1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ont="1"/>
    <xf numFmtId="0" fontId="17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17" fillId="0" borderId="0" xfId="0" applyFont="1" applyAlignment="1">
      <alignment horizontal="left" vertical="center"/>
    </xf>
    <xf numFmtId="0" fontId="12" fillId="0" borderId="8" xfId="0" applyFont="1" applyBorder="1" applyAlignment="1">
      <alignment textRotation="90" wrapText="1"/>
    </xf>
    <xf numFmtId="0" fontId="12" fillId="0" borderId="9" xfId="0" applyFont="1" applyBorder="1" applyAlignment="1">
      <alignment textRotation="90" wrapText="1"/>
    </xf>
    <xf numFmtId="0" fontId="13" fillId="0" borderId="9" xfId="0" applyFont="1" applyBorder="1" applyAlignment="1">
      <alignment textRotation="90" wrapText="1"/>
    </xf>
    <xf numFmtId="0" fontId="12" fillId="0" borderId="0" xfId="0" applyFont="1" applyBorder="1" applyAlignment="1">
      <alignment textRotation="90" wrapText="1"/>
    </xf>
    <xf numFmtId="0" fontId="0" fillId="4" borderId="1" xfId="0" applyFill="1" applyBorder="1" applyAlignment="1">
      <alignment horizontal="left" vertical="center"/>
    </xf>
    <xf numFmtId="0" fontId="12" fillId="0" borderId="1" xfId="0" applyNumberFormat="1" applyFont="1" applyFill="1" applyBorder="1" applyAlignment="1">
      <alignment vertical="center"/>
    </xf>
    <xf numFmtId="0" fontId="12" fillId="0" borderId="1" xfId="0" applyFont="1" applyBorder="1" applyAlignment="1">
      <alignment horizontal="right" textRotation="90" wrapText="1"/>
    </xf>
    <xf numFmtId="166" fontId="0" fillId="0" borderId="1" xfId="0" applyNumberFormat="1" applyBorder="1"/>
    <xf numFmtId="0" fontId="6" fillId="0" borderId="1" xfId="0" applyNumberFormat="1" applyFont="1" applyFill="1" applyBorder="1" applyAlignment="1">
      <alignment horizontal="left" vertical="center"/>
    </xf>
    <xf numFmtId="3" fontId="6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165" fontId="0" fillId="0" borderId="0" xfId="0" applyNumberFormat="1" applyFont="1" applyFill="1" applyBorder="1" applyAlignment="1">
      <alignment horizontal="left" vertical="center"/>
    </xf>
    <xf numFmtId="10" fontId="12" fillId="0" borderId="11" xfId="0" applyNumberFormat="1" applyFont="1" applyBorder="1" applyAlignment="1">
      <alignment wrapText="1"/>
    </xf>
    <xf numFmtId="0" fontId="12" fillId="0" borderId="12" xfId="0" applyFont="1" applyBorder="1" applyAlignment="1">
      <alignment wrapText="1"/>
    </xf>
    <xf numFmtId="0" fontId="6" fillId="0" borderId="5" xfId="0" applyFont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165" fontId="6" fillId="0" borderId="9" xfId="1" applyNumberFormat="1" applyFont="1" applyFill="1" applyBorder="1" applyAlignment="1">
      <alignment horizontal="left" vertical="center"/>
    </xf>
    <xf numFmtId="0" fontId="6" fillId="0" borderId="10" xfId="0" applyFont="1" applyBorder="1" applyAlignment="1">
      <alignment horizontal="left" vertical="center"/>
    </xf>
    <xf numFmtId="165" fontId="0" fillId="0" borderId="2" xfId="0" applyNumberFormat="1" applyFont="1" applyFill="1" applyBorder="1" applyAlignment="1">
      <alignment horizontal="left" vertical="center"/>
    </xf>
    <xf numFmtId="165" fontId="0" fillId="0" borderId="6" xfId="0" applyNumberFormat="1" applyFont="1" applyFill="1" applyBorder="1" applyAlignment="1">
      <alignment horizontal="left" vertical="center"/>
    </xf>
    <xf numFmtId="165" fontId="6" fillId="0" borderId="2" xfId="0" applyNumberFormat="1" applyFont="1" applyFill="1" applyBorder="1" applyAlignment="1">
      <alignment horizontal="left" vertical="center"/>
    </xf>
    <xf numFmtId="165" fontId="6" fillId="0" borderId="8" xfId="0" applyNumberFormat="1" applyFont="1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3" fontId="0" fillId="0" borderId="0" xfId="0" applyNumberFormat="1" applyFill="1" applyBorder="1" applyAlignment="1">
      <alignment horizontal="left" vertical="center"/>
    </xf>
    <xf numFmtId="4" fontId="0" fillId="0" borderId="0" xfId="0" applyNumberFormat="1" applyFill="1" applyBorder="1" applyAlignment="1">
      <alignment horizontal="left" vertical="center"/>
    </xf>
    <xf numFmtId="165" fontId="0" fillId="0" borderId="0" xfId="0" applyNumberFormat="1" applyFill="1" applyBorder="1" applyAlignment="1">
      <alignment horizontal="left" vertical="center"/>
    </xf>
    <xf numFmtId="165" fontId="6" fillId="0" borderId="5" xfId="0" applyNumberFormat="1" applyFont="1" applyFill="1" applyBorder="1" applyAlignment="1">
      <alignment horizontal="left" vertical="center"/>
    </xf>
    <xf numFmtId="166" fontId="6" fillId="0" borderId="9" xfId="0" applyNumberFormat="1" applyFont="1" applyBorder="1"/>
    <xf numFmtId="165" fontId="6" fillId="0" borderId="7" xfId="0" applyNumberFormat="1" applyFont="1" applyFill="1" applyBorder="1" applyAlignment="1">
      <alignment horizontal="left" vertical="center"/>
    </xf>
    <xf numFmtId="166" fontId="6" fillId="0" borderId="0" xfId="0" applyNumberFormat="1" applyFont="1" applyBorder="1"/>
    <xf numFmtId="165" fontId="6" fillId="0" borderId="10" xfId="0" applyNumberFormat="1" applyFont="1" applyFill="1" applyBorder="1" applyAlignment="1">
      <alignment horizontal="left" vertical="center"/>
    </xf>
    <xf numFmtId="0" fontId="6" fillId="0" borderId="5" xfId="0" applyNumberFormat="1" applyFont="1" applyFill="1" applyBorder="1" applyAlignment="1">
      <alignment horizontal="left" vertical="center"/>
    </xf>
    <xf numFmtId="3" fontId="6" fillId="0" borderId="9" xfId="0" applyNumberFormat="1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65" fontId="6" fillId="0" borderId="1" xfId="0" applyNumberFormat="1" applyFont="1" applyFill="1" applyBorder="1" applyAlignment="1">
      <alignment horizontal="left" vertical="center"/>
    </xf>
    <xf numFmtId="3" fontId="2" fillId="0" borderId="1" xfId="1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left" vertical="center"/>
    </xf>
    <xf numFmtId="165" fontId="1" fillId="0" borderId="1" xfId="1" applyNumberFormat="1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3" fontId="1" fillId="0" borderId="1" xfId="1" applyNumberFormat="1" applyFont="1" applyFill="1" applyBorder="1" applyAlignment="1">
      <alignment horizontal="left" vertical="center"/>
    </xf>
    <xf numFmtId="3" fontId="1" fillId="0" borderId="0" xfId="1" applyNumberFormat="1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4" borderId="0" xfId="0" applyNumberFormat="1" applyFont="1" applyFill="1" applyBorder="1" applyAlignment="1">
      <alignment horizontal="left" vertical="center"/>
    </xf>
    <xf numFmtId="0" fontId="0" fillId="4" borderId="0" xfId="0" applyFont="1" applyFill="1" applyAlignment="1">
      <alignment horizontal="left" vertical="center"/>
    </xf>
    <xf numFmtId="0" fontId="0" fillId="4" borderId="1" xfId="0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65" fontId="0" fillId="4" borderId="8" xfId="0" applyNumberFormat="1" applyFont="1" applyFill="1" applyBorder="1" applyAlignment="1">
      <alignment horizontal="left" vertical="center"/>
    </xf>
    <xf numFmtId="0" fontId="3" fillId="0" borderId="0" xfId="0" applyFont="1" applyFill="1"/>
    <xf numFmtId="3" fontId="0" fillId="4" borderId="0" xfId="1" applyNumberFormat="1" applyFont="1" applyFill="1" applyBorder="1" applyAlignment="1">
      <alignment horizontal="left" vertical="center"/>
    </xf>
    <xf numFmtId="0" fontId="12" fillId="0" borderId="3" xfId="0" applyFont="1" applyBorder="1" applyAlignment="1">
      <alignment horizontal="center" wrapText="1"/>
    </xf>
    <xf numFmtId="0" fontId="12" fillId="0" borderId="4" xfId="0" applyFont="1" applyBorder="1" applyAlignment="1">
      <alignment horizont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REET1_2019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view"/>
      <sheetName val="Inputs"/>
      <sheetName val="Results"/>
      <sheetName val="Petroleum"/>
      <sheetName val="NG"/>
      <sheetName val="MeOH_FTD"/>
      <sheetName val="EtOH"/>
      <sheetName val="Electric"/>
      <sheetName val="Hydrogen"/>
      <sheetName val="BioOil"/>
      <sheetName val="Algae"/>
      <sheetName val="RNG"/>
      <sheetName val="Pyrolysis_IDL"/>
      <sheetName val="IBR"/>
      <sheetName val="PTF"/>
      <sheetName val="Fuel_Prod_TS"/>
      <sheetName val="EF_TS"/>
      <sheetName val="AgMining_EF_TS"/>
      <sheetName val="EF"/>
      <sheetName val="WCF"/>
      <sheetName val="Fuel_Specs"/>
      <sheetName val="Car_TS"/>
      <sheetName val="LDT1_TS"/>
      <sheetName val="LDT2_TS"/>
      <sheetName val="Vehicles"/>
      <sheetName val="Urban_Shares"/>
      <sheetName val="Compression"/>
      <sheetName val="Coal"/>
      <sheetName val="T&amp;D_Flowcharts"/>
      <sheetName val="T&amp;D"/>
      <sheetName val="Uranium"/>
      <sheetName val="Ag_Inputs"/>
      <sheetName val="Enzymes_Yeast"/>
      <sheetName val="Pretreatment"/>
      <sheetName val="Catalyst"/>
      <sheetName val="Bioproducts"/>
      <sheetName val="E-D Additives"/>
      <sheetName val="OilGasCoalInfra"/>
      <sheetName val="ElecInfra"/>
      <sheetName val="Woody"/>
      <sheetName val="HDV_TS"/>
      <sheetName val="HDV_WTW"/>
      <sheetName val="JetFuel_WTP"/>
      <sheetName val="JetFuel_PTWa"/>
      <sheetName val="JetFuel_WTWa"/>
      <sheetName val="Rail_PTW"/>
      <sheetName val="Rail_WTW"/>
      <sheetName val="Marine_WTH"/>
      <sheetName val="Dist_Spec"/>
      <sheetName val="Forecast_Specs"/>
      <sheetName val="Forecast_Delet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135">
          <cell r="E135">
            <v>453.59237000000002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925A0-1E66-9B44-9CCD-82EF58566670}">
  <dimension ref="A1:AW136"/>
  <sheetViews>
    <sheetView topLeftCell="A60" zoomScaleNormal="100" workbookViewId="0">
      <selection activeCell="C78" sqref="C78:L136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98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96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84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0.59424346655701021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84</v>
      </c>
      <c r="O5" s="15" t="str">
        <f t="shared" si="0"/>
        <v>co from electricity</v>
      </c>
      <c r="P5" s="15" t="s">
        <v>11</v>
      </c>
      <c r="Q5" s="15">
        <f t="shared" ref="Q5:Q14" si="1">($B$58)*C5</f>
        <v>1.8829641104990529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84</v>
      </c>
      <c r="O6" s="15" t="str">
        <f t="shared" si="0"/>
        <v>nox from electricity</v>
      </c>
      <c r="P6" s="15" t="s">
        <v>11</v>
      </c>
      <c r="Q6" s="15">
        <f t="shared" si="1"/>
        <v>3.6884685214685065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84</v>
      </c>
      <c r="O7" s="15" t="str">
        <f t="shared" si="0"/>
        <v>pm10 from electricity</v>
      </c>
      <c r="P7" s="15" t="s">
        <v>11</v>
      </c>
      <c r="Q7" s="15">
        <f t="shared" si="1"/>
        <v>0.66251041454584236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84</v>
      </c>
      <c r="O8" s="15" t="str">
        <f t="shared" si="0"/>
        <v>pm2.5 from electricity</v>
      </c>
      <c r="P8" s="15" t="s">
        <v>11</v>
      </c>
      <c r="Q8" s="15">
        <f t="shared" si="1"/>
        <v>0.28705338646196998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84</v>
      </c>
      <c r="O9" s="15" t="str">
        <f t="shared" si="0"/>
        <v>sox from electricity</v>
      </c>
      <c r="P9" s="15" t="s">
        <v>11</v>
      </c>
      <c r="Q9" s="15">
        <f t="shared" si="1"/>
        <v>9.0715277144238815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84</v>
      </c>
      <c r="O10" s="15" t="str">
        <f t="shared" si="0"/>
        <v>bc from electricity</v>
      </c>
      <c r="P10" s="15" t="s">
        <v>11</v>
      </c>
      <c r="Q10" s="15">
        <f t="shared" si="1"/>
        <v>2.3575156938836266E-2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84</v>
      </c>
      <c r="O11" s="15" t="str">
        <f t="shared" si="0"/>
        <v>oc from electricity</v>
      </c>
      <c r="P11" s="15" t="s">
        <v>11</v>
      </c>
      <c r="Q11" s="15">
        <f t="shared" si="1"/>
        <v>5.5649512040977268E-2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84</v>
      </c>
      <c r="O12" s="15" t="str">
        <f t="shared" si="0"/>
        <v>ch4 from electricity</v>
      </c>
      <c r="P12" s="15" t="s">
        <v>11</v>
      </c>
      <c r="Q12" s="15">
        <f t="shared" si="1"/>
        <v>10.426234518500673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84</v>
      </c>
      <c r="O13" s="15" t="str">
        <f t="shared" si="0"/>
        <v>n2o from electricity</v>
      </c>
      <c r="P13" s="15" t="s">
        <v>11</v>
      </c>
      <c r="Q13" s="15">
        <f t="shared" si="1"/>
        <v>8.2376061635359807E-2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84</v>
      </c>
      <c r="O14" s="15" t="str">
        <f t="shared" si="0"/>
        <v>co2 from electricity</v>
      </c>
      <c r="P14" s="15" t="s">
        <v>11</v>
      </c>
      <c r="Q14" s="15">
        <f t="shared" si="1"/>
        <v>5256.6668140572128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N15" s="4" t="s">
        <v>84</v>
      </c>
      <c r="O15" s="15" t="str">
        <f>CONCATENATE(B26," from", " ", A26)</f>
        <v>voc from steam (for displacement credit calculation)</v>
      </c>
      <c r="P15" s="15" t="s">
        <v>11</v>
      </c>
      <c r="Q15" s="15">
        <f>$B$47*C26</f>
        <v>-1.3053644236775832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N16" s="4" t="s">
        <v>84</v>
      </c>
      <c r="O16" s="15" t="str">
        <f t="shared" ref="O16:O25" si="2">CONCATENATE(B27," from", " ", A27)</f>
        <v>co from steam (for displacement credit calculation)</v>
      </c>
      <c r="P16" s="15" t="s">
        <v>11</v>
      </c>
      <c r="Q16" s="15">
        <f t="shared" ref="Q16:Q24" si="3">$B$47*C27</f>
        <v>-5.0891263592031288</v>
      </c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N17" s="4" t="s">
        <v>84</v>
      </c>
      <c r="O17" s="15" t="str">
        <f t="shared" si="2"/>
        <v>nox from steam (for displacement credit calculation)</v>
      </c>
      <c r="P17" s="15" t="s">
        <v>11</v>
      </c>
      <c r="Q17" s="15">
        <f t="shared" si="3"/>
        <v>-7.698522895392081</v>
      </c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N18" s="4" t="s">
        <v>84</v>
      </c>
      <c r="O18" s="15" t="str">
        <f t="shared" si="2"/>
        <v>pm10 from steam (for displacement credit calculation)</v>
      </c>
      <c r="P18" s="15" t="s">
        <v>11</v>
      </c>
      <c r="Q18" s="15">
        <f t="shared" si="3"/>
        <v>-0.53825316005462431</v>
      </c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N19" s="4" t="s">
        <v>84</v>
      </c>
      <c r="O19" s="15" t="str">
        <f t="shared" si="2"/>
        <v>pm2.5 from steam (for displacement credit calculation)</v>
      </c>
      <c r="P19" s="15" t="s">
        <v>11</v>
      </c>
      <c r="Q19" s="15">
        <f>$B$47*C30</f>
        <v>-0.5320038182984993</v>
      </c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N20" s="4" t="s">
        <v>84</v>
      </c>
      <c r="O20" s="15" t="str">
        <f t="shared" si="2"/>
        <v>sox from steam (for displacement credit calculation)</v>
      </c>
      <c r="P20" s="15" t="s">
        <v>11</v>
      </c>
      <c r="Q20" s="15">
        <f t="shared" si="3"/>
        <v>-1.5632287186183402</v>
      </c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N21" s="4" t="s">
        <v>84</v>
      </c>
      <c r="O21" s="15" t="str">
        <f t="shared" si="2"/>
        <v>bc from steam (for displacement credit calculation)</v>
      </c>
      <c r="P21" s="15" t="s">
        <v>11</v>
      </c>
      <c r="Q21" s="15">
        <f t="shared" si="3"/>
        <v>-9.5997445904450071E-2</v>
      </c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N22" s="4" t="s">
        <v>84</v>
      </c>
      <c r="O22" s="15" t="str">
        <f t="shared" si="2"/>
        <v>oc from steam (for displacement credit calculation)</v>
      </c>
      <c r="P22" s="15" t="s">
        <v>11</v>
      </c>
      <c r="Q22" s="15">
        <f>$B$47*C33</f>
        <v>-0.22392767924626539</v>
      </c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N23" s="4" t="s">
        <v>84</v>
      </c>
      <c r="O23" s="15" t="str">
        <f t="shared" si="2"/>
        <v>ch4 from steam (for displacement credit calculation)</v>
      </c>
      <c r="P23" s="15" t="s">
        <v>11</v>
      </c>
      <c r="Q23" s="15">
        <f t="shared" si="3"/>
        <v>-22.898819278053175</v>
      </c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N24" s="4" t="s">
        <v>84</v>
      </c>
      <c r="O24" s="15" t="str">
        <f t="shared" si="2"/>
        <v>n2o from steam (for displacement credit calculation)</v>
      </c>
      <c r="P24" s="15" t="s">
        <v>11</v>
      </c>
      <c r="Q24" s="15">
        <f t="shared" si="3"/>
        <v>-0.13445643301516652</v>
      </c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N25" s="4" t="s">
        <v>84</v>
      </c>
      <c r="O25" s="15" t="str">
        <f t="shared" si="2"/>
        <v>co2 from steam (for displacement credit calculation)</v>
      </c>
      <c r="P25" s="15" t="s">
        <v>11</v>
      </c>
      <c r="Q25" s="15">
        <f>$B$47*C36</f>
        <v>-8749.4869983127592</v>
      </c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6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63" t="s">
        <v>83</v>
      </c>
      <c r="C41" s="164"/>
      <c r="D41" s="164"/>
      <c r="E41" s="164"/>
      <c r="F41" s="164"/>
      <c r="G41" s="164"/>
      <c r="H41" s="164"/>
      <c r="I41" s="164"/>
      <c r="J41" s="112"/>
      <c r="K41" s="83"/>
      <c r="L41" s="83"/>
      <c r="M41" s="83"/>
      <c r="N41" s="83"/>
      <c r="O41" s="83"/>
      <c r="P41" s="83"/>
      <c r="Q41" s="83"/>
      <c r="R41" s="83"/>
      <c r="S41" s="83"/>
    </row>
    <row r="42" spans="1:49" s="20" customFormat="1" ht="156" customHeight="1" x14ac:dyDescent="0.2">
      <c r="A42" s="17"/>
      <c r="B42" s="107" t="s">
        <v>84</v>
      </c>
      <c r="C42" s="108" t="s">
        <v>85</v>
      </c>
      <c r="D42" s="108" t="s">
        <v>86</v>
      </c>
      <c r="E42" s="110" t="s">
        <v>87</v>
      </c>
      <c r="F42" s="108" t="s">
        <v>88</v>
      </c>
      <c r="G42" s="109" t="s">
        <v>89</v>
      </c>
      <c r="H42" s="109" t="s">
        <v>90</v>
      </c>
      <c r="I42" s="109" t="s">
        <v>91</v>
      </c>
      <c r="J42" s="113"/>
      <c r="Q42" s="98"/>
      <c r="R42" s="98"/>
      <c r="S42" s="25"/>
    </row>
    <row r="43" spans="1:49" s="20" customFormat="1" x14ac:dyDescent="0.2">
      <c r="A43" s="26" t="s">
        <v>30</v>
      </c>
      <c r="B43" s="75">
        <v>0.66533599467731208</v>
      </c>
      <c r="C43" s="73"/>
      <c r="D43" s="76">
        <v>0.8</v>
      </c>
      <c r="E43" s="72"/>
      <c r="F43" s="74"/>
      <c r="G43" s="86"/>
      <c r="H43" s="27"/>
      <c r="I43" s="28"/>
      <c r="J43" s="30"/>
      <c r="Q43" s="31"/>
      <c r="R43" s="31"/>
      <c r="S43" s="31"/>
    </row>
    <row r="44" spans="1:49" s="23" customFormat="1" x14ac:dyDescent="0.2">
      <c r="A44" s="29" t="s">
        <v>31</v>
      </c>
      <c r="B44" s="30">
        <v>0.1</v>
      </c>
      <c r="C44" s="31"/>
      <c r="D44" s="32">
        <v>0.1</v>
      </c>
      <c r="E44" s="30"/>
      <c r="F44" s="31"/>
      <c r="G44" s="33">
        <v>0.67</v>
      </c>
      <c r="H44" s="31">
        <v>0.7</v>
      </c>
      <c r="I44" s="32">
        <v>0.67</v>
      </c>
      <c r="J44" s="30"/>
      <c r="Q44" s="31"/>
      <c r="R44" s="31"/>
      <c r="S44" s="31"/>
    </row>
    <row r="45" spans="1:49" s="20" customFormat="1" x14ac:dyDescent="0.2">
      <c r="A45" s="34" t="s">
        <v>32</v>
      </c>
      <c r="B45" s="89">
        <v>1</v>
      </c>
      <c r="C45" s="89"/>
      <c r="D45" s="118"/>
      <c r="E45" s="145"/>
      <c r="F45" s="118"/>
      <c r="G45" s="134">
        <v>1.0002491498669328</v>
      </c>
      <c r="H45" s="135">
        <v>1</v>
      </c>
      <c r="I45" s="135">
        <v>1.0002491498669328</v>
      </c>
      <c r="J45" s="114"/>
      <c r="Q45" s="99"/>
      <c r="R45" s="99"/>
      <c r="S45" s="71"/>
    </row>
    <row r="46" spans="1:49" s="20" customFormat="1" ht="57" x14ac:dyDescent="0.2">
      <c r="A46" s="119" t="s">
        <v>92</v>
      </c>
      <c r="B46" s="125">
        <v>0.99111718483088485</v>
      </c>
      <c r="C46" s="126"/>
      <c r="D46" s="126"/>
      <c r="E46" s="127"/>
      <c r="F46" s="126"/>
      <c r="G46" s="136"/>
      <c r="H46" s="137"/>
      <c r="I46" s="137"/>
      <c r="J46" s="114"/>
      <c r="Q46" s="99"/>
      <c r="R46" s="99"/>
      <c r="S46" s="71"/>
    </row>
    <row r="47" spans="1:49" s="20" customFormat="1" ht="71" x14ac:dyDescent="0.2">
      <c r="A47" s="120" t="s">
        <v>93</v>
      </c>
      <c r="B47" s="160">
        <v>-109500</v>
      </c>
      <c r="C47" s="35"/>
      <c r="D47" s="35"/>
      <c r="E47" s="78">
        <v>0</v>
      </c>
      <c r="F47" s="35"/>
      <c r="G47" s="138"/>
      <c r="H47" s="137"/>
      <c r="I47" s="137"/>
      <c r="J47" s="114"/>
      <c r="Q47" s="99"/>
      <c r="R47" s="99"/>
      <c r="S47" s="71"/>
    </row>
    <row r="48" spans="1:49" s="20" customFormat="1" x14ac:dyDescent="0.2">
      <c r="A48" s="36" t="s">
        <v>72</v>
      </c>
      <c r="B48" s="17"/>
      <c r="E48" s="17"/>
      <c r="F48" s="23"/>
      <c r="G48" s="139"/>
      <c r="H48" s="37"/>
      <c r="I48" s="37"/>
      <c r="J48" s="115"/>
      <c r="Q48" s="23"/>
      <c r="R48" s="23"/>
      <c r="S48" s="23"/>
    </row>
    <row r="49" spans="1:19" s="20" customFormat="1" x14ac:dyDescent="0.2">
      <c r="A49" s="67" t="s">
        <v>33</v>
      </c>
      <c r="B49" s="69">
        <v>0</v>
      </c>
      <c r="C49" s="39"/>
      <c r="D49" s="39">
        <v>0</v>
      </c>
      <c r="E49" s="38"/>
      <c r="F49" s="39"/>
      <c r="G49" s="41"/>
      <c r="H49" s="40"/>
      <c r="I49" s="42"/>
      <c r="J49" s="84"/>
      <c r="Q49" s="40"/>
      <c r="R49" s="40"/>
      <c r="S49" s="40"/>
    </row>
    <row r="50" spans="1:19" s="20" customFormat="1" x14ac:dyDescent="0.2">
      <c r="A50" s="67" t="s">
        <v>34</v>
      </c>
      <c r="B50" s="69">
        <v>0</v>
      </c>
      <c r="C50" s="39"/>
      <c r="D50" s="39">
        <v>0</v>
      </c>
      <c r="E50" s="38"/>
      <c r="F50" s="39"/>
      <c r="G50" s="41"/>
      <c r="H50" s="40"/>
      <c r="I50" s="42"/>
      <c r="J50" s="84"/>
      <c r="Q50" s="40"/>
      <c r="R50" s="40"/>
      <c r="S50" s="40"/>
    </row>
    <row r="51" spans="1:19" s="20" customFormat="1" x14ac:dyDescent="0.2">
      <c r="A51" s="67" t="s">
        <v>35</v>
      </c>
      <c r="B51" s="69">
        <v>0</v>
      </c>
      <c r="C51" s="39"/>
      <c r="D51" s="39">
        <v>0</v>
      </c>
      <c r="E51" s="38"/>
      <c r="F51" s="39"/>
      <c r="G51" s="41"/>
      <c r="H51" s="40"/>
      <c r="I51" s="42"/>
      <c r="J51" s="84"/>
      <c r="Q51" s="40"/>
      <c r="R51" s="40"/>
      <c r="S51" s="40"/>
    </row>
    <row r="52" spans="1:19" s="20" customFormat="1" x14ac:dyDescent="0.2">
      <c r="A52" s="67" t="s">
        <v>73</v>
      </c>
      <c r="B52" s="79">
        <v>13000.000000000029</v>
      </c>
      <c r="C52" s="39"/>
      <c r="D52" s="39">
        <v>1250000</v>
      </c>
      <c r="E52" s="38"/>
      <c r="F52" s="39"/>
      <c r="G52" s="41"/>
      <c r="H52" s="40"/>
      <c r="I52" s="42"/>
      <c r="J52" s="84"/>
      <c r="Q52" s="40"/>
      <c r="R52" s="40"/>
      <c r="S52" s="40"/>
    </row>
    <row r="53" spans="1:19" s="20" customFormat="1" x14ac:dyDescent="0.2">
      <c r="A53" s="67" t="s">
        <v>36</v>
      </c>
      <c r="B53" s="69"/>
      <c r="C53" s="39"/>
      <c r="D53" s="39"/>
      <c r="E53" s="38"/>
      <c r="F53" s="39"/>
      <c r="G53" s="41"/>
      <c r="H53" s="40"/>
      <c r="I53" s="42"/>
      <c r="J53" s="84"/>
      <c r="Q53" s="40"/>
      <c r="R53" s="40"/>
      <c r="S53" s="40"/>
    </row>
    <row r="54" spans="1:19" s="20" customFormat="1" x14ac:dyDescent="0.2">
      <c r="A54" s="67" t="s">
        <v>74</v>
      </c>
      <c r="B54" s="79">
        <v>450500</v>
      </c>
      <c r="C54" s="39"/>
      <c r="D54" s="39"/>
      <c r="E54" s="38"/>
      <c r="F54" s="39"/>
      <c r="G54" s="41"/>
      <c r="H54" s="40"/>
      <c r="I54" s="42"/>
      <c r="J54" s="84"/>
      <c r="Q54" s="40"/>
      <c r="R54" s="40"/>
      <c r="S54" s="40"/>
    </row>
    <row r="55" spans="1:19" s="20" customFormat="1" x14ac:dyDescent="0.2">
      <c r="A55" s="67" t="s">
        <v>39</v>
      </c>
      <c r="B55" s="69"/>
      <c r="C55" s="39"/>
      <c r="D55" s="39"/>
      <c r="E55" s="38"/>
      <c r="F55" s="39"/>
      <c r="G55" s="41"/>
      <c r="H55" s="40"/>
      <c r="I55" s="42"/>
      <c r="J55" s="84"/>
      <c r="Q55" s="40"/>
      <c r="R55" s="40"/>
      <c r="S55" s="40"/>
    </row>
    <row r="56" spans="1:19" s="20" customFormat="1" x14ac:dyDescent="0.2">
      <c r="A56" s="67" t="s">
        <v>75</v>
      </c>
      <c r="B56" s="69"/>
      <c r="C56" s="39"/>
      <c r="D56" s="39"/>
      <c r="E56" s="38"/>
      <c r="F56" s="39"/>
      <c r="G56" s="41"/>
      <c r="H56" s="40"/>
      <c r="I56" s="42"/>
      <c r="J56" s="84"/>
      <c r="Q56" s="40"/>
      <c r="R56" s="40"/>
      <c r="S56" s="40"/>
    </row>
    <row r="57" spans="1:19" s="20" customFormat="1" x14ac:dyDescent="0.2">
      <c r="A57" s="67" t="s">
        <v>38</v>
      </c>
      <c r="B57" s="69"/>
      <c r="C57" s="39"/>
      <c r="D57" s="39"/>
      <c r="E57" s="38"/>
      <c r="F57" s="39"/>
      <c r="G57" s="41"/>
      <c r="H57" s="40"/>
      <c r="I57" s="42"/>
      <c r="J57" s="84"/>
      <c r="Q57" s="40"/>
      <c r="R57" s="40"/>
      <c r="S57" s="40"/>
    </row>
    <row r="58" spans="1:19" s="20" customFormat="1" x14ac:dyDescent="0.2">
      <c r="A58" s="67" t="s">
        <v>37</v>
      </c>
      <c r="B58" s="79">
        <v>39499.999999999993</v>
      </c>
      <c r="C58" s="39"/>
      <c r="D58" s="39"/>
      <c r="E58" s="38"/>
      <c r="F58" s="39"/>
      <c r="G58" s="41"/>
      <c r="H58" s="40"/>
      <c r="I58" s="42"/>
      <c r="J58" s="84"/>
      <c r="Q58" s="40"/>
      <c r="R58" s="40"/>
      <c r="S58" s="40"/>
    </row>
    <row r="59" spans="1:19" s="20" customFormat="1" x14ac:dyDescent="0.2">
      <c r="A59" s="68" t="s">
        <v>76</v>
      </c>
      <c r="B59" s="70">
        <v>0</v>
      </c>
      <c r="C59" s="18"/>
      <c r="D59" s="45"/>
      <c r="E59" s="43"/>
      <c r="F59" s="44"/>
      <c r="G59" s="41">
        <v>249.14986693280738</v>
      </c>
      <c r="H59" s="140">
        <v>0</v>
      </c>
      <c r="I59" s="42">
        <v>249.14986693280738</v>
      </c>
      <c r="J59" s="116"/>
      <c r="Q59" s="42"/>
      <c r="R59" s="42"/>
      <c r="S59" s="42"/>
    </row>
    <row r="60" spans="1:19" s="20" customFormat="1" x14ac:dyDescent="0.2">
      <c r="A60" s="46" t="s">
        <v>40</v>
      </c>
      <c r="B60" s="47"/>
      <c r="C60" s="48"/>
      <c r="D60" s="48"/>
      <c r="E60" s="84"/>
      <c r="F60" s="42"/>
      <c r="G60" s="87"/>
      <c r="H60" s="18"/>
      <c r="I60" s="48"/>
      <c r="J60" s="146" t="s">
        <v>102</v>
      </c>
      <c r="K60" s="147" t="s">
        <v>103</v>
      </c>
      <c r="Q60" s="40"/>
      <c r="R60" s="40"/>
      <c r="S60" s="42"/>
    </row>
    <row r="61" spans="1:19" s="20" customFormat="1" x14ac:dyDescent="0.2">
      <c r="A61" s="17" t="s">
        <v>41</v>
      </c>
      <c r="B61" s="49">
        <v>3.8703308026268544</v>
      </c>
      <c r="C61" s="50">
        <v>0.66200000000000003</v>
      </c>
      <c r="D61" s="50">
        <v>11.921136289292997</v>
      </c>
      <c r="E61" s="148"/>
      <c r="F61" s="118">
        <v>5.1332731075662108E-2</v>
      </c>
      <c r="G61" s="134">
        <v>0.41797611685003566</v>
      </c>
      <c r="H61" s="51"/>
      <c r="I61" s="51">
        <v>0.61344978966168262</v>
      </c>
      <c r="J61" s="15">
        <v>3.1521075186611967</v>
      </c>
      <c r="K61" s="156">
        <f>(D61*$B$47)/10^6</f>
        <v>-1.3053644236775832</v>
      </c>
      <c r="Q61" s="51"/>
      <c r="R61" s="51"/>
      <c r="S61" s="71"/>
    </row>
    <row r="62" spans="1:19" s="20" customFormat="1" x14ac:dyDescent="0.2">
      <c r="A62" s="17" t="s">
        <v>42</v>
      </c>
      <c r="B62" s="49">
        <v>9.1106746720745786</v>
      </c>
      <c r="C62" s="50">
        <v>1.1870000000000001</v>
      </c>
      <c r="D62" s="50">
        <v>46.476039810074234</v>
      </c>
      <c r="E62" s="148"/>
      <c r="F62" s="118">
        <v>0.16265671521707528</v>
      </c>
      <c r="G62" s="134">
        <v>1.4508103854295924</v>
      </c>
      <c r="H62" s="51"/>
      <c r="I62" s="51">
        <v>1.8958618390808923</v>
      </c>
      <c r="J62" s="15">
        <v>6.7443597475507522</v>
      </c>
      <c r="K62" s="156">
        <f t="shared" ref="K62:K71" si="4">(D62*$B$47)/10^6</f>
        <v>-5.0891263592031279</v>
      </c>
      <c r="Q62" s="51"/>
      <c r="R62" s="51"/>
      <c r="S62" s="71"/>
    </row>
    <row r="63" spans="1:19" s="20" customFormat="1" x14ac:dyDescent="0.2">
      <c r="A63" s="17" t="s">
        <v>43</v>
      </c>
      <c r="B63" s="49">
        <v>13.359787148056489</v>
      </c>
      <c r="C63" s="50">
        <v>0.78</v>
      </c>
      <c r="D63" s="50">
        <v>70.306145163398</v>
      </c>
      <c r="E63" s="148"/>
      <c r="F63" s="118">
        <v>0.31862220343893871</v>
      </c>
      <c r="G63" s="134">
        <v>5.9024642379359618</v>
      </c>
      <c r="H63" s="51"/>
      <c r="I63" s="51">
        <v>12.788853206620018</v>
      </c>
      <c r="J63" s="15">
        <v>8.9401347168886396</v>
      </c>
      <c r="K63" s="156">
        <f t="shared" si="4"/>
        <v>-7.698522895392081</v>
      </c>
      <c r="Q63" s="51"/>
      <c r="R63" s="51"/>
      <c r="S63" s="71"/>
    </row>
    <row r="64" spans="1:19" s="20" customFormat="1" x14ac:dyDescent="0.2">
      <c r="A64" s="17" t="s">
        <v>44</v>
      </c>
      <c r="B64" s="49">
        <v>0.90529432777191299</v>
      </c>
      <c r="C64" s="50">
        <v>1.3041387150865382</v>
      </c>
      <c r="D64" s="50">
        <v>4.9155539731015923</v>
      </c>
      <c r="E64" s="148"/>
      <c r="F64" s="118">
        <v>5.722985755611075E-2</v>
      </c>
      <c r="G64" s="134">
        <v>0.24511345252668124</v>
      </c>
      <c r="H64" s="51"/>
      <c r="I64" s="51">
        <v>0.38777618113639939</v>
      </c>
      <c r="J64" s="15">
        <v>0.19166215190581395</v>
      </c>
      <c r="K64" s="156">
        <f t="shared" si="4"/>
        <v>-0.53825316005462431</v>
      </c>
      <c r="Q64" s="51"/>
      <c r="R64" s="51"/>
      <c r="S64" s="71"/>
    </row>
    <row r="65" spans="1:49" s="20" customFormat="1" x14ac:dyDescent="0.2">
      <c r="A65" s="17" t="s">
        <v>45</v>
      </c>
      <c r="B65" s="49">
        <v>0.50867514513853196</v>
      </c>
      <c r="C65" s="50">
        <v>1.2567081548681216</v>
      </c>
      <c r="D65" s="50">
        <v>4.858482358890404</v>
      </c>
      <c r="E65" s="148"/>
      <c r="F65" s="118">
        <v>2.4796628185051746E-2</v>
      </c>
      <c r="G65" s="134">
        <v>0.18318844098468737</v>
      </c>
      <c r="H65" s="51"/>
      <c r="I65" s="51">
        <v>0.37320234587112516</v>
      </c>
      <c r="J65" s="15">
        <v>0.17109354214410163</v>
      </c>
      <c r="K65" s="156">
        <f t="shared" si="4"/>
        <v>-0.53200381829849919</v>
      </c>
      <c r="Q65" s="51"/>
      <c r="R65" s="51"/>
      <c r="S65" s="71"/>
    </row>
    <row r="66" spans="1:49" s="20" customFormat="1" x14ac:dyDescent="0.2">
      <c r="A66" s="17" t="s">
        <v>46</v>
      </c>
      <c r="B66" s="49">
        <v>14.244102455924349</v>
      </c>
      <c r="C66" s="50">
        <v>0.109</v>
      </c>
      <c r="D66" s="50">
        <v>14.276061357245116</v>
      </c>
      <c r="E66" s="148"/>
      <c r="F66" s="118">
        <v>0.78362879664115259</v>
      </c>
      <c r="G66" s="134">
        <v>0.96919070519376094</v>
      </c>
      <c r="H66" s="51"/>
      <c r="I66" s="51">
        <v>0.13255689593423856</v>
      </c>
      <c r="J66" s="15">
        <v>5.0241037033851175</v>
      </c>
      <c r="K66" s="156">
        <f t="shared" si="4"/>
        <v>-1.56322871861834</v>
      </c>
      <c r="Q66" s="51"/>
      <c r="R66" s="51"/>
      <c r="S66" s="71"/>
    </row>
    <row r="67" spans="1:49" s="20" customFormat="1" x14ac:dyDescent="0.2">
      <c r="A67" s="17" t="s">
        <v>47</v>
      </c>
      <c r="B67" s="49">
        <v>8.7967362008426114E-2</v>
      </c>
      <c r="C67" s="50">
        <v>0</v>
      </c>
      <c r="D67" s="50">
        <v>0.87668900369360803</v>
      </c>
      <c r="E67" s="148"/>
      <c r="F67" s="118">
        <v>2.0365006252731099E-3</v>
      </c>
      <c r="G67" s="134">
        <v>1.9123589356104902E-2</v>
      </c>
      <c r="H67" s="51"/>
      <c r="I67" s="51">
        <v>3.3044501315118179E-2</v>
      </c>
      <c r="J67" s="15">
        <v>5.5274639431176317E-2</v>
      </c>
      <c r="K67" s="156">
        <f t="shared" si="4"/>
        <v>-9.5997445904450085E-2</v>
      </c>
      <c r="Q67" s="51"/>
      <c r="R67" s="51"/>
      <c r="S67" s="71"/>
    </row>
    <row r="68" spans="1:49" s="20" customFormat="1" x14ac:dyDescent="0.2">
      <c r="A68" s="17" t="s">
        <v>48</v>
      </c>
      <c r="B68" s="49">
        <v>0.13773742102285141</v>
      </c>
      <c r="C68" s="50">
        <v>0</v>
      </c>
      <c r="D68" s="50">
        <v>2.0450016369521955</v>
      </c>
      <c r="E68" s="148"/>
      <c r="F68" s="118">
        <v>4.807190313159712E-3</v>
      </c>
      <c r="G68" s="134">
        <v>0.10174364088370522</v>
      </c>
      <c r="H68" s="51"/>
      <c r="I68" s="51">
        <v>0.31950178052859612</v>
      </c>
      <c r="J68" s="15">
        <v>6.0819891957571273E-2</v>
      </c>
      <c r="K68" s="156">
        <f t="shared" si="4"/>
        <v>-0.22392767924626542</v>
      </c>
      <c r="Q68" s="51"/>
      <c r="R68" s="51"/>
      <c r="S68" s="71"/>
    </row>
    <row r="69" spans="1:49" s="20" customFormat="1" x14ac:dyDescent="0.2">
      <c r="A69" s="17" t="s">
        <v>49</v>
      </c>
      <c r="B69" s="49">
        <v>87.491007608017725</v>
      </c>
      <c r="C69" s="50"/>
      <c r="D69" s="50">
        <v>209.12163724249473</v>
      </c>
      <c r="E69" s="148"/>
      <c r="F69" s="118">
        <v>0.90065288520699971</v>
      </c>
      <c r="G69" s="134">
        <v>2.2370953265329372</v>
      </c>
      <c r="H69" s="51"/>
      <c r="I69" s="51">
        <v>1.4920392213975209</v>
      </c>
      <c r="J69" s="15">
        <v>74.889908062195104</v>
      </c>
      <c r="K69" s="156">
        <f t="shared" si="4"/>
        <v>-22.898819278053171</v>
      </c>
      <c r="Q69" s="51"/>
      <c r="R69" s="51"/>
      <c r="S69" s="71"/>
    </row>
    <row r="70" spans="1:49" s="20" customFormat="1" x14ac:dyDescent="0.2">
      <c r="A70" s="17" t="s">
        <v>50</v>
      </c>
      <c r="B70" s="49">
        <v>0.19981106494151271</v>
      </c>
      <c r="C70" s="50"/>
      <c r="D70" s="50">
        <v>1.2279126302754932</v>
      </c>
      <c r="E70" s="148"/>
      <c r="F70" s="118">
        <v>7.1159187386613228E-3</v>
      </c>
      <c r="G70" s="134">
        <v>1.9847521693853336E-2</v>
      </c>
      <c r="H70" s="51"/>
      <c r="I70" s="51">
        <v>2.9747145070826223E-2</v>
      </c>
      <c r="J70" s="15">
        <v>0.10466471195128775</v>
      </c>
      <c r="K70" s="156">
        <f t="shared" si="4"/>
        <v>-0.13445643301516652</v>
      </c>
      <c r="Q70" s="51"/>
      <c r="R70" s="51"/>
      <c r="S70" s="71"/>
    </row>
    <row r="71" spans="1:49" s="18" customFormat="1" x14ac:dyDescent="0.2">
      <c r="A71" s="52" t="s">
        <v>51</v>
      </c>
      <c r="B71" s="53">
        <v>8140.2558708192628</v>
      </c>
      <c r="C71" s="54">
        <v>13977.660556369854</v>
      </c>
      <c r="D71" s="162">
        <v>79903.990852171308</v>
      </c>
      <c r="E71" s="150"/>
      <c r="F71" s="39">
        <v>454.08839828526544</v>
      </c>
      <c r="G71" s="80">
        <v>1409.461066422198</v>
      </c>
      <c r="H71" s="40"/>
      <c r="I71" s="40">
        <v>1150.6588819575807</v>
      </c>
      <c r="J71" s="15">
        <v>2052.5875518994653</v>
      </c>
      <c r="K71" s="156">
        <f t="shared" si="4"/>
        <v>-8749.4869983127574</v>
      </c>
      <c r="Q71" s="40"/>
      <c r="R71" s="40"/>
      <c r="S71" s="40"/>
    </row>
    <row r="72" spans="1:49" x14ac:dyDescent="0.2">
      <c r="A72" s="88" t="s">
        <v>77</v>
      </c>
      <c r="B72" s="111"/>
      <c r="C72" s="85"/>
      <c r="D72" s="85"/>
      <c r="E72" s="152"/>
      <c r="F72" s="130"/>
      <c r="G72" s="141"/>
      <c r="H72" s="51"/>
      <c r="I72" s="61"/>
      <c r="J72" s="111"/>
      <c r="K72" s="16"/>
      <c r="P72" s="61"/>
      <c r="Q72" s="61"/>
      <c r="R72" s="61"/>
      <c r="S72" s="61"/>
      <c r="T72" s="102"/>
    </row>
    <row r="73" spans="1:49" x14ac:dyDescent="0.2">
      <c r="A73" s="67" t="s">
        <v>94</v>
      </c>
      <c r="B73" s="111"/>
      <c r="C73" s="85"/>
      <c r="D73" s="85"/>
      <c r="E73" s="117"/>
      <c r="F73" s="130"/>
      <c r="G73" s="141">
        <v>13.082000000000001</v>
      </c>
      <c r="H73" s="51"/>
      <c r="I73" s="121">
        <v>13.082000000000001</v>
      </c>
      <c r="J73" s="85"/>
      <c r="K73" s="16"/>
      <c r="P73" s="61"/>
      <c r="Q73" s="61"/>
      <c r="R73" s="61"/>
      <c r="S73" s="61"/>
      <c r="T73" s="102"/>
    </row>
    <row r="74" spans="1:49" x14ac:dyDescent="0.2">
      <c r="A74" s="68" t="s">
        <v>95</v>
      </c>
      <c r="B74" s="122"/>
      <c r="C74" s="129"/>
      <c r="D74" s="129"/>
      <c r="E74" s="153"/>
      <c r="F74" s="155"/>
      <c r="G74" s="142"/>
      <c r="H74" s="123"/>
      <c r="I74" s="124"/>
      <c r="J74" s="85"/>
      <c r="K74" s="16"/>
      <c r="O74" s="61"/>
      <c r="P74" s="61"/>
      <c r="Q74" s="61"/>
      <c r="R74" s="61"/>
      <c r="S74" s="61"/>
      <c r="T74" s="102"/>
      <c r="U74" s="61"/>
      <c r="V74" s="61"/>
      <c r="W74" s="61"/>
      <c r="X74" s="61"/>
      <c r="Y74" s="61"/>
      <c r="Z74" s="61"/>
      <c r="AA74" s="61"/>
      <c r="AB74" s="61"/>
      <c r="AC74" s="102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1"/>
      <c r="P75" s="61"/>
      <c r="Q75" s="61"/>
      <c r="R75" s="61"/>
      <c r="S75" s="61"/>
      <c r="T75" s="102"/>
      <c r="U75" s="61"/>
      <c r="V75" s="61"/>
      <c r="W75" s="61"/>
      <c r="X75" s="61"/>
      <c r="Y75" s="61"/>
      <c r="Z75" s="61"/>
      <c r="AA75" s="61"/>
      <c r="AB75" s="61"/>
      <c r="AC75" s="102"/>
    </row>
    <row r="76" spans="1:49" s="10" customFormat="1" x14ac:dyDescent="0.2">
      <c r="A76" s="165" t="s">
        <v>96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7"/>
      <c r="M76" s="97"/>
      <c r="N76" s="97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56"/>
      <c r="AA76" s="56"/>
      <c r="AB76" s="56"/>
      <c r="AC76" s="56"/>
      <c r="AD76" s="13"/>
      <c r="AG76" s="13"/>
      <c r="AN76" s="13"/>
    </row>
    <row r="77" spans="1:49" s="10" customFormat="1" x14ac:dyDescent="0.2">
      <c r="A77" s="55" t="s">
        <v>53</v>
      </c>
      <c r="B77" s="56" t="s">
        <v>54</v>
      </c>
      <c r="C77" s="57" t="s">
        <v>81</v>
      </c>
      <c r="D77" s="57" t="s">
        <v>80</v>
      </c>
      <c r="E77" s="57" t="s">
        <v>57</v>
      </c>
      <c r="F77" s="57" t="s">
        <v>4</v>
      </c>
      <c r="G77" s="58" t="s">
        <v>5</v>
      </c>
      <c r="H77" s="57" t="s">
        <v>58</v>
      </c>
      <c r="I77" s="57" t="s">
        <v>59</v>
      </c>
      <c r="J77" s="57" t="s">
        <v>55</v>
      </c>
      <c r="K77" s="57" t="s">
        <v>56</v>
      </c>
      <c r="L77" s="59" t="s">
        <v>60</v>
      </c>
      <c r="O77" s="56"/>
      <c r="P77" s="56"/>
      <c r="Q77" s="56"/>
      <c r="R77" s="56"/>
      <c r="S77" s="56"/>
      <c r="T77" s="94"/>
      <c r="U77" s="56"/>
      <c r="V77" s="56"/>
      <c r="W77" s="56"/>
      <c r="X77" s="56"/>
      <c r="Y77" s="56"/>
      <c r="Z77" s="97"/>
      <c r="AA77" s="56"/>
      <c r="AB77" s="56"/>
      <c r="AC77" s="56"/>
      <c r="AF77" s="13"/>
      <c r="AI77" s="13"/>
      <c r="AP77" s="13"/>
    </row>
    <row r="78" spans="1:49" s="10" customFormat="1" x14ac:dyDescent="0.2">
      <c r="A78" s="89">
        <f>(1+B54/10^6)/1</f>
        <v>1.4504999999999999</v>
      </c>
      <c r="B78" s="130" t="s">
        <v>99</v>
      </c>
      <c r="C78" s="100" t="s">
        <v>84</v>
      </c>
      <c r="D78" s="100" t="s">
        <v>100</v>
      </c>
      <c r="E78" s="100" t="s">
        <v>100</v>
      </c>
      <c r="F78" s="100">
        <f>A78</f>
        <v>1.4504999999999999</v>
      </c>
      <c r="G78" s="63" t="s">
        <v>62</v>
      </c>
      <c r="H78" s="100" t="s">
        <v>63</v>
      </c>
      <c r="I78" s="100" t="s">
        <v>64</v>
      </c>
      <c r="J78" s="100" t="s">
        <v>61</v>
      </c>
      <c r="K78" s="100" t="s">
        <v>101</v>
      </c>
      <c r="L78" s="64" t="s">
        <v>118</v>
      </c>
      <c r="O78" s="56"/>
      <c r="P78" s="56"/>
      <c r="Q78" s="56"/>
      <c r="R78" s="56"/>
      <c r="S78" s="56"/>
      <c r="T78" s="94"/>
      <c r="U78" s="56"/>
      <c r="V78" s="56"/>
      <c r="W78" s="56"/>
      <c r="X78" s="56"/>
      <c r="Y78" s="56"/>
      <c r="Z78" s="97"/>
      <c r="AA78" s="56"/>
      <c r="AB78" s="56"/>
      <c r="AC78" s="56"/>
      <c r="AF78" s="13"/>
      <c r="AI78" s="13"/>
      <c r="AP78" s="13"/>
    </row>
    <row r="79" spans="1:49" s="10" customFormat="1" x14ac:dyDescent="0.2">
      <c r="A79" s="52">
        <f>B52</f>
        <v>13000.000000000029</v>
      </c>
      <c r="B79" s="61" t="s">
        <v>65</v>
      </c>
      <c r="C79" s="100" t="s">
        <v>84</v>
      </c>
      <c r="D79" s="100" t="s">
        <v>82</v>
      </c>
      <c r="E79" s="100" t="s">
        <v>82</v>
      </c>
      <c r="F79" s="62">
        <f>A79/10^6</f>
        <v>1.3000000000000029E-2</v>
      </c>
      <c r="G79" s="62" t="s">
        <v>62</v>
      </c>
      <c r="H79" s="62" t="s">
        <v>63</v>
      </c>
      <c r="I79" s="62" t="s">
        <v>64</v>
      </c>
      <c r="J79" s="62" t="s">
        <v>61</v>
      </c>
      <c r="K79" s="62"/>
      <c r="L79" s="64" t="s">
        <v>113</v>
      </c>
      <c r="O79" s="131"/>
      <c r="P79" s="61"/>
      <c r="Q79" s="130"/>
      <c r="R79" s="130"/>
      <c r="S79" s="61"/>
      <c r="T79" s="61"/>
      <c r="U79" s="61"/>
      <c r="V79" s="61"/>
      <c r="W79" s="61"/>
      <c r="X79" s="61"/>
      <c r="Y79" s="61"/>
      <c r="Z79" s="97"/>
      <c r="AA79" s="56"/>
      <c r="AB79" s="56"/>
      <c r="AC79" s="56"/>
      <c r="AF79" s="13"/>
      <c r="AI79" s="13"/>
      <c r="AP79" s="13"/>
    </row>
    <row r="80" spans="1:49" x14ac:dyDescent="0.2">
      <c r="A80" s="101">
        <f>B58</f>
        <v>39499.999999999993</v>
      </c>
      <c r="B80" s="61" t="s">
        <v>65</v>
      </c>
      <c r="C80" s="100" t="s">
        <v>84</v>
      </c>
      <c r="D80" s="100" t="s">
        <v>7</v>
      </c>
      <c r="E80" s="63" t="s">
        <v>7</v>
      </c>
      <c r="F80" s="62">
        <f>A80/10^6</f>
        <v>3.9499999999999993E-2</v>
      </c>
      <c r="G80" s="62" t="s">
        <v>62</v>
      </c>
      <c r="H80" s="62" t="s">
        <v>63</v>
      </c>
      <c r="I80" s="62" t="s">
        <v>64</v>
      </c>
      <c r="J80" s="62" t="s">
        <v>61</v>
      </c>
      <c r="K80" s="62"/>
      <c r="L80" s="64" t="s">
        <v>114</v>
      </c>
      <c r="O80" s="131"/>
      <c r="P80" s="61"/>
      <c r="Q80" s="61"/>
      <c r="R80" s="92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102"/>
      <c r="AD80" s="5"/>
      <c r="AG80" s="5"/>
      <c r="AJ80" s="4"/>
      <c r="AM80" s="4"/>
      <c r="AN80" s="5"/>
      <c r="AP80" s="4"/>
      <c r="AW80" s="4"/>
    </row>
    <row r="81" spans="1:49" s="10" customFormat="1" x14ac:dyDescent="0.2">
      <c r="A81" s="52">
        <f>B47</f>
        <v>-109500</v>
      </c>
      <c r="B81" s="61" t="s">
        <v>65</v>
      </c>
      <c r="C81" s="100" t="s">
        <v>84</v>
      </c>
      <c r="D81" s="100" t="s">
        <v>105</v>
      </c>
      <c r="E81" s="100" t="s">
        <v>105</v>
      </c>
      <c r="F81" s="62">
        <f>A81/10^6</f>
        <v>-0.1095</v>
      </c>
      <c r="G81" s="62" t="s">
        <v>62</v>
      </c>
      <c r="H81" s="62" t="s">
        <v>63</v>
      </c>
      <c r="I81" s="62" t="s">
        <v>64</v>
      </c>
      <c r="J81" s="62" t="s">
        <v>61</v>
      </c>
      <c r="K81" s="62"/>
      <c r="L81" s="64" t="s">
        <v>119</v>
      </c>
      <c r="O81" s="131"/>
      <c r="P81" s="61"/>
      <c r="Q81" s="130"/>
      <c r="R81" s="56"/>
      <c r="S81" s="61"/>
      <c r="T81" s="61"/>
      <c r="U81" s="61"/>
      <c r="V81" s="61"/>
      <c r="W81" s="61"/>
      <c r="X81" s="61"/>
      <c r="Y81" s="61"/>
      <c r="Z81" s="97"/>
      <c r="AA81" s="56"/>
      <c r="AB81" s="56"/>
      <c r="AC81" s="56"/>
      <c r="AF81" s="13"/>
      <c r="AI81" s="13"/>
      <c r="AP81" s="13"/>
    </row>
    <row r="82" spans="1:49" x14ac:dyDescent="0.2">
      <c r="A82" s="77">
        <f t="shared" ref="A82:A93" si="5">Q4</f>
        <v>0.59424346655701021</v>
      </c>
      <c r="B82" s="61" t="s">
        <v>11</v>
      </c>
      <c r="C82" s="100" t="s">
        <v>84</v>
      </c>
      <c r="D82" s="100" t="s">
        <v>7</v>
      </c>
      <c r="E82" s="62" t="s">
        <v>8</v>
      </c>
      <c r="F82" s="62">
        <f t="shared" ref="F82:F136" si="6">A82/1000/10^6/0.001055</f>
        <v>5.6326394934313766E-7</v>
      </c>
      <c r="G82" s="62" t="s">
        <v>66</v>
      </c>
      <c r="H82" s="62" t="s">
        <v>67</v>
      </c>
      <c r="I82" s="62" t="s">
        <v>68</v>
      </c>
      <c r="J82" s="62" t="s">
        <v>61</v>
      </c>
      <c r="K82" s="62"/>
      <c r="L82" s="64" t="s">
        <v>69</v>
      </c>
      <c r="O82" s="132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102"/>
      <c r="AD82" s="5"/>
      <c r="AG82" s="5"/>
      <c r="AJ82" s="4"/>
      <c r="AM82" s="4"/>
      <c r="AN82" s="5"/>
      <c r="AP82" s="4"/>
      <c r="AW82" s="4"/>
    </row>
    <row r="83" spans="1:49" x14ac:dyDescent="0.2">
      <c r="A83" s="77">
        <f t="shared" si="5"/>
        <v>1.8829641104990529</v>
      </c>
      <c r="B83" s="61" t="s">
        <v>11</v>
      </c>
      <c r="C83" s="100" t="s">
        <v>84</v>
      </c>
      <c r="D83" s="100" t="s">
        <v>7</v>
      </c>
      <c r="E83" s="90" t="s">
        <v>12</v>
      </c>
      <c r="F83" s="62">
        <f t="shared" si="6"/>
        <v>1.7848001047384387E-6</v>
      </c>
      <c r="G83" s="62" t="s">
        <v>66</v>
      </c>
      <c r="H83" s="62" t="s">
        <v>67</v>
      </c>
      <c r="I83" s="62" t="s">
        <v>68</v>
      </c>
      <c r="J83" s="62" t="s">
        <v>61</v>
      </c>
      <c r="K83" s="62"/>
      <c r="L83" s="64" t="s">
        <v>69</v>
      </c>
      <c r="O83" s="132"/>
      <c r="P83" s="61"/>
      <c r="Q83" s="61"/>
      <c r="R83" s="20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102"/>
      <c r="AD83" s="5"/>
      <c r="AG83" s="5"/>
      <c r="AJ83" s="4"/>
      <c r="AM83" s="4"/>
      <c r="AN83" s="5"/>
      <c r="AP83" s="4"/>
      <c r="AW83" s="4"/>
    </row>
    <row r="84" spans="1:49" x14ac:dyDescent="0.2">
      <c r="A84" s="77">
        <f t="shared" si="5"/>
        <v>3.6884685214685065</v>
      </c>
      <c r="B84" s="61" t="s">
        <v>11</v>
      </c>
      <c r="C84" s="100" t="s">
        <v>84</v>
      </c>
      <c r="D84" s="100" t="s">
        <v>7</v>
      </c>
      <c r="E84" s="90" t="s">
        <v>13</v>
      </c>
      <c r="F84" s="62">
        <f t="shared" si="6"/>
        <v>3.4961786933350771E-6</v>
      </c>
      <c r="G84" s="62" t="s">
        <v>66</v>
      </c>
      <c r="H84" s="62" t="s">
        <v>67</v>
      </c>
      <c r="I84" s="62" t="s">
        <v>68</v>
      </c>
      <c r="J84" s="62" t="s">
        <v>61</v>
      </c>
      <c r="K84" s="62"/>
      <c r="L84" s="64" t="s">
        <v>69</v>
      </c>
      <c r="O84" s="132"/>
      <c r="P84" s="61"/>
      <c r="Q84" s="61"/>
      <c r="R84" s="20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102"/>
      <c r="AD84" s="5"/>
      <c r="AG84" s="5"/>
      <c r="AJ84" s="4"/>
      <c r="AM84" s="4"/>
      <c r="AN84" s="5"/>
      <c r="AP84" s="4"/>
      <c r="AW84" s="4"/>
    </row>
    <row r="85" spans="1:49" x14ac:dyDescent="0.2">
      <c r="A85" s="77">
        <f t="shared" si="5"/>
        <v>0.66251041454584236</v>
      </c>
      <c r="B85" s="61" t="s">
        <v>11</v>
      </c>
      <c r="C85" s="100" t="s">
        <v>84</v>
      </c>
      <c r="D85" s="100" t="s">
        <v>7</v>
      </c>
      <c r="E85" s="90" t="s">
        <v>14</v>
      </c>
      <c r="F85" s="62">
        <f t="shared" si="6"/>
        <v>6.2797195691549045E-7</v>
      </c>
      <c r="G85" s="62" t="s">
        <v>66</v>
      </c>
      <c r="H85" s="62" t="s">
        <v>67</v>
      </c>
      <c r="I85" s="62" t="s">
        <v>68</v>
      </c>
      <c r="J85" s="62" t="s">
        <v>61</v>
      </c>
      <c r="K85" s="62"/>
      <c r="L85" s="64" t="s">
        <v>69</v>
      </c>
      <c r="O85" s="132"/>
      <c r="P85" s="61"/>
      <c r="Q85" s="61"/>
      <c r="R85" s="20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102"/>
      <c r="AD85" s="5"/>
      <c r="AG85" s="5"/>
      <c r="AJ85" s="4"/>
      <c r="AM85" s="4"/>
      <c r="AN85" s="5"/>
      <c r="AP85" s="4"/>
      <c r="AW85" s="4"/>
    </row>
    <row r="86" spans="1:49" x14ac:dyDescent="0.2">
      <c r="A86" s="77">
        <f t="shared" si="5"/>
        <v>0.28705338646196998</v>
      </c>
      <c r="B86" s="61" t="s">
        <v>11</v>
      </c>
      <c r="C86" s="100" t="s">
        <v>84</v>
      </c>
      <c r="D86" s="100" t="s">
        <v>7</v>
      </c>
      <c r="E86" s="90" t="s">
        <v>15</v>
      </c>
      <c r="F86" s="62">
        <f t="shared" si="6"/>
        <v>2.7208851797343124E-7</v>
      </c>
      <c r="G86" s="62" t="s">
        <v>66</v>
      </c>
      <c r="H86" s="62" t="s">
        <v>67</v>
      </c>
      <c r="I86" s="62" t="s">
        <v>68</v>
      </c>
      <c r="J86" s="62" t="s">
        <v>61</v>
      </c>
      <c r="K86" s="62"/>
      <c r="L86" s="64" t="s">
        <v>69</v>
      </c>
      <c r="O86" s="132"/>
      <c r="P86" s="61"/>
      <c r="Q86" s="61"/>
      <c r="R86" s="20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102"/>
      <c r="AD86" s="5"/>
      <c r="AG86" s="5"/>
      <c r="AJ86" s="4"/>
      <c r="AM86" s="4"/>
      <c r="AN86" s="5"/>
      <c r="AP86" s="4"/>
      <c r="AW86" s="4"/>
    </row>
    <row r="87" spans="1:49" x14ac:dyDescent="0.2">
      <c r="A87" s="77">
        <f t="shared" si="5"/>
        <v>9.0715277144238815</v>
      </c>
      <c r="B87" s="61" t="s">
        <v>11</v>
      </c>
      <c r="C87" s="100" t="s">
        <v>84</v>
      </c>
      <c r="D87" s="100" t="s">
        <v>7</v>
      </c>
      <c r="E87" s="90" t="s">
        <v>16</v>
      </c>
      <c r="F87" s="62">
        <f t="shared" si="6"/>
        <v>8.5986044686482308E-6</v>
      </c>
      <c r="G87" s="62" t="s">
        <v>66</v>
      </c>
      <c r="H87" s="62" t="s">
        <v>67</v>
      </c>
      <c r="I87" s="62" t="s">
        <v>68</v>
      </c>
      <c r="J87" s="62" t="s">
        <v>61</v>
      </c>
      <c r="K87" s="62"/>
      <c r="L87" s="64" t="s">
        <v>69</v>
      </c>
      <c r="O87" s="132"/>
      <c r="P87" s="61"/>
      <c r="Q87" s="61"/>
      <c r="R87" s="20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102"/>
      <c r="AD87" s="5"/>
      <c r="AG87" s="5"/>
      <c r="AJ87" s="4"/>
      <c r="AM87" s="4"/>
      <c r="AN87" s="5"/>
      <c r="AP87" s="4"/>
      <c r="AW87" s="4"/>
    </row>
    <row r="88" spans="1:49" x14ac:dyDescent="0.2">
      <c r="A88" s="77">
        <f t="shared" si="5"/>
        <v>2.3575156938836266E-2</v>
      </c>
      <c r="B88" s="61" t="s">
        <v>11</v>
      </c>
      <c r="C88" s="100" t="s">
        <v>84</v>
      </c>
      <c r="D88" s="100" t="s">
        <v>7</v>
      </c>
      <c r="E88" s="90" t="s">
        <v>17</v>
      </c>
      <c r="F88" s="62">
        <f t="shared" si="6"/>
        <v>2.2346120321171817E-8</v>
      </c>
      <c r="G88" s="62" t="s">
        <v>66</v>
      </c>
      <c r="H88" s="62" t="s">
        <v>67</v>
      </c>
      <c r="I88" s="62" t="s">
        <v>68</v>
      </c>
      <c r="J88" s="62" t="s">
        <v>61</v>
      </c>
      <c r="K88" s="62"/>
      <c r="L88" s="64" t="s">
        <v>69</v>
      </c>
      <c r="O88" s="132"/>
      <c r="P88" s="61"/>
      <c r="Q88" s="61"/>
      <c r="R88" s="20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102"/>
      <c r="AD88" s="5"/>
      <c r="AG88" s="5"/>
      <c r="AJ88" s="4"/>
      <c r="AM88" s="4"/>
      <c r="AN88" s="5"/>
      <c r="AP88" s="4"/>
      <c r="AW88" s="4"/>
    </row>
    <row r="89" spans="1:49" x14ac:dyDescent="0.2">
      <c r="A89" s="77">
        <f t="shared" si="5"/>
        <v>5.5649512040977268E-2</v>
      </c>
      <c r="B89" s="61" t="s">
        <v>11</v>
      </c>
      <c r="C89" s="100" t="s">
        <v>84</v>
      </c>
      <c r="D89" s="100" t="s">
        <v>7</v>
      </c>
      <c r="E89" s="90" t="s">
        <v>18</v>
      </c>
      <c r="F89" s="62">
        <f t="shared" si="6"/>
        <v>5.2748352645476087E-8</v>
      </c>
      <c r="G89" s="62" t="s">
        <v>66</v>
      </c>
      <c r="H89" s="62" t="s">
        <v>67</v>
      </c>
      <c r="I89" s="62" t="s">
        <v>68</v>
      </c>
      <c r="J89" s="62" t="s">
        <v>61</v>
      </c>
      <c r="K89" s="62"/>
      <c r="L89" s="64" t="s">
        <v>69</v>
      </c>
      <c r="M89" s="61"/>
      <c r="O89" s="132"/>
      <c r="P89" s="61"/>
      <c r="Q89" s="61"/>
      <c r="R89" s="20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102"/>
      <c r="AD89" s="5"/>
      <c r="AG89" s="5"/>
      <c r="AJ89" s="4"/>
      <c r="AM89" s="4"/>
      <c r="AN89" s="5"/>
      <c r="AP89" s="4"/>
      <c r="AW89" s="4"/>
    </row>
    <row r="90" spans="1:49" x14ac:dyDescent="0.2">
      <c r="A90" s="77">
        <f t="shared" si="5"/>
        <v>10.426234518500673</v>
      </c>
      <c r="B90" s="61" t="s">
        <v>11</v>
      </c>
      <c r="C90" s="100" t="s">
        <v>84</v>
      </c>
      <c r="D90" s="100" t="s">
        <v>7</v>
      </c>
      <c r="E90" s="90" t="s">
        <v>19</v>
      </c>
      <c r="F90" s="62">
        <f t="shared" si="6"/>
        <v>9.882686747394003E-6</v>
      </c>
      <c r="G90" s="62" t="s">
        <v>66</v>
      </c>
      <c r="H90" s="62" t="s">
        <v>67</v>
      </c>
      <c r="I90" s="62" t="s">
        <v>68</v>
      </c>
      <c r="J90" s="62" t="s">
        <v>61</v>
      </c>
      <c r="K90" s="62"/>
      <c r="L90" s="64" t="s">
        <v>69</v>
      </c>
      <c r="O90" s="132"/>
      <c r="P90" s="61"/>
      <c r="Q90" s="61"/>
      <c r="R90" s="20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102"/>
      <c r="AD90" s="5"/>
      <c r="AG90" s="5"/>
      <c r="AJ90" s="4"/>
      <c r="AM90" s="4"/>
      <c r="AN90" s="5"/>
      <c r="AP90" s="4"/>
      <c r="AW90" s="4"/>
    </row>
    <row r="91" spans="1:49" x14ac:dyDescent="0.2">
      <c r="A91" s="77">
        <f t="shared" si="5"/>
        <v>8.2376061635359807E-2</v>
      </c>
      <c r="B91" s="61" t="s">
        <v>11</v>
      </c>
      <c r="C91" s="100" t="s">
        <v>84</v>
      </c>
      <c r="D91" s="100" t="s">
        <v>7</v>
      </c>
      <c r="E91" s="90" t="s">
        <v>20</v>
      </c>
      <c r="F91" s="62">
        <f t="shared" si="6"/>
        <v>7.8081575009819723E-8</v>
      </c>
      <c r="G91" s="62" t="s">
        <v>66</v>
      </c>
      <c r="H91" s="62" t="s">
        <v>67</v>
      </c>
      <c r="I91" s="62" t="s">
        <v>68</v>
      </c>
      <c r="J91" s="62" t="s">
        <v>61</v>
      </c>
      <c r="K91" s="62"/>
      <c r="L91" s="64" t="s">
        <v>69</v>
      </c>
      <c r="O91" s="132"/>
      <c r="P91" s="61"/>
      <c r="Q91" s="61"/>
      <c r="R91" s="2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102"/>
      <c r="AD91" s="5"/>
      <c r="AG91" s="5"/>
      <c r="AJ91" s="4"/>
      <c r="AM91" s="4"/>
      <c r="AN91" s="5"/>
      <c r="AP91" s="4"/>
      <c r="AW91" s="4"/>
    </row>
    <row r="92" spans="1:49" x14ac:dyDescent="0.2">
      <c r="A92" s="77">
        <f t="shared" si="5"/>
        <v>5256.6668140572128</v>
      </c>
      <c r="B92" s="61" t="s">
        <v>11</v>
      </c>
      <c r="C92" s="100" t="s">
        <v>84</v>
      </c>
      <c r="D92" s="100" t="s">
        <v>7</v>
      </c>
      <c r="E92" s="90" t="s">
        <v>21</v>
      </c>
      <c r="F92" s="62">
        <f t="shared" si="6"/>
        <v>4.9826225725660787E-3</v>
      </c>
      <c r="G92" s="62" t="s">
        <v>66</v>
      </c>
      <c r="H92" s="62" t="s">
        <v>67</v>
      </c>
      <c r="I92" s="62" t="s">
        <v>68</v>
      </c>
      <c r="J92" s="62" t="s">
        <v>61</v>
      </c>
      <c r="K92" s="62"/>
      <c r="L92" s="64" t="s">
        <v>115</v>
      </c>
      <c r="O92" s="132"/>
      <c r="P92" s="61"/>
      <c r="Q92" s="61"/>
      <c r="R92" s="20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102"/>
      <c r="AD92" s="5"/>
      <c r="AG92" s="5"/>
      <c r="AJ92" s="4"/>
      <c r="AM92" s="4"/>
      <c r="AN92" s="5"/>
      <c r="AP92" s="4"/>
      <c r="AW92" s="4"/>
    </row>
    <row r="93" spans="1:49" x14ac:dyDescent="0.2">
      <c r="A93" s="77">
        <f t="shared" si="5"/>
        <v>-1.3053644236775832</v>
      </c>
      <c r="B93" s="61" t="s">
        <v>11</v>
      </c>
      <c r="C93" s="100" t="s">
        <v>84</v>
      </c>
      <c r="D93" s="100" t="s">
        <v>104</v>
      </c>
      <c r="E93" s="62" t="s">
        <v>8</v>
      </c>
      <c r="F93" s="62">
        <f t="shared" si="6"/>
        <v>-1.2373122499313587E-6</v>
      </c>
      <c r="G93" s="62" t="s">
        <v>66</v>
      </c>
      <c r="H93" s="62" t="s">
        <v>67</v>
      </c>
      <c r="I93" s="62" t="s">
        <v>68</v>
      </c>
      <c r="J93" s="62" t="s">
        <v>61</v>
      </c>
      <c r="K93" s="62"/>
      <c r="L93" s="64" t="s">
        <v>69</v>
      </c>
      <c r="O93" s="132"/>
      <c r="P93" s="61"/>
      <c r="Q93" s="61"/>
      <c r="R93" s="20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102"/>
      <c r="AD93" s="5"/>
      <c r="AG93" s="5"/>
      <c r="AJ93" s="4"/>
      <c r="AM93" s="4"/>
      <c r="AN93" s="5"/>
      <c r="AP93" s="4"/>
      <c r="AW93" s="4"/>
    </row>
    <row r="94" spans="1:49" x14ac:dyDescent="0.2">
      <c r="A94" s="77">
        <f t="shared" ref="A94:A103" si="7">Q16</f>
        <v>-5.0891263592031288</v>
      </c>
      <c r="B94" s="61" t="s">
        <v>11</v>
      </c>
      <c r="C94" s="100" t="s">
        <v>84</v>
      </c>
      <c r="D94" s="100" t="s">
        <v>104</v>
      </c>
      <c r="E94" s="90" t="s">
        <v>12</v>
      </c>
      <c r="F94" s="62">
        <f t="shared" si="6"/>
        <v>-4.8238164542209749E-6</v>
      </c>
      <c r="G94" s="62" t="s">
        <v>66</v>
      </c>
      <c r="H94" s="62" t="s">
        <v>67</v>
      </c>
      <c r="I94" s="62" t="s">
        <v>68</v>
      </c>
      <c r="J94" s="62" t="s">
        <v>61</v>
      </c>
      <c r="K94" s="62"/>
      <c r="L94" s="64" t="s">
        <v>69</v>
      </c>
      <c r="O94" s="132"/>
      <c r="P94" s="61"/>
      <c r="Q94" s="61"/>
      <c r="R94" s="20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102"/>
      <c r="AD94" s="5"/>
      <c r="AG94" s="5"/>
      <c r="AJ94" s="4"/>
      <c r="AM94" s="4"/>
      <c r="AN94" s="5"/>
      <c r="AP94" s="4"/>
      <c r="AW94" s="4"/>
    </row>
    <row r="95" spans="1:49" x14ac:dyDescent="0.2">
      <c r="A95" s="77">
        <f t="shared" si="7"/>
        <v>-7.698522895392081</v>
      </c>
      <c r="B95" s="61" t="s">
        <v>11</v>
      </c>
      <c r="C95" s="100" t="s">
        <v>84</v>
      </c>
      <c r="D95" s="100" t="s">
        <v>104</v>
      </c>
      <c r="E95" s="90" t="s">
        <v>13</v>
      </c>
      <c r="F95" s="62">
        <f t="shared" si="6"/>
        <v>-7.297178099897708E-6</v>
      </c>
      <c r="G95" s="62" t="s">
        <v>66</v>
      </c>
      <c r="H95" s="62" t="s">
        <v>67</v>
      </c>
      <c r="I95" s="62" t="s">
        <v>68</v>
      </c>
      <c r="J95" s="62" t="s">
        <v>61</v>
      </c>
      <c r="K95" s="62"/>
      <c r="L95" s="64" t="s">
        <v>69</v>
      </c>
      <c r="O95" s="132"/>
      <c r="P95" s="61"/>
      <c r="Q95" s="61"/>
      <c r="R95" s="20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102"/>
      <c r="AD95" s="5"/>
      <c r="AG95" s="5"/>
      <c r="AJ95" s="4"/>
      <c r="AM95" s="4"/>
      <c r="AN95" s="5"/>
      <c r="AP95" s="4"/>
      <c r="AW95" s="4"/>
    </row>
    <row r="96" spans="1:49" x14ac:dyDescent="0.2">
      <c r="A96" s="77">
        <f t="shared" si="7"/>
        <v>-0.53825316005462431</v>
      </c>
      <c r="B96" s="61" t="s">
        <v>11</v>
      </c>
      <c r="C96" s="100" t="s">
        <v>84</v>
      </c>
      <c r="D96" s="100" t="s">
        <v>104</v>
      </c>
      <c r="E96" s="90" t="s">
        <v>14</v>
      </c>
      <c r="F96" s="62">
        <f t="shared" si="6"/>
        <v>-5.1019256877215581E-7</v>
      </c>
      <c r="G96" s="62" t="s">
        <v>66</v>
      </c>
      <c r="H96" s="62" t="s">
        <v>67</v>
      </c>
      <c r="I96" s="62" t="s">
        <v>68</v>
      </c>
      <c r="J96" s="62" t="s">
        <v>61</v>
      </c>
      <c r="K96" s="62"/>
      <c r="L96" s="64" t="s">
        <v>69</v>
      </c>
      <c r="O96" s="132"/>
      <c r="P96" s="61"/>
      <c r="Q96" s="61"/>
      <c r="R96" s="20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102"/>
      <c r="AD96" s="5"/>
      <c r="AG96" s="5"/>
      <c r="AJ96" s="4"/>
      <c r="AM96" s="4"/>
      <c r="AN96" s="5"/>
      <c r="AP96" s="4"/>
      <c r="AW96" s="4"/>
    </row>
    <row r="97" spans="1:49" x14ac:dyDescent="0.2">
      <c r="A97" s="77">
        <f t="shared" si="7"/>
        <v>-0.5320038182984993</v>
      </c>
      <c r="B97" s="61" t="s">
        <v>11</v>
      </c>
      <c r="C97" s="100" t="s">
        <v>84</v>
      </c>
      <c r="D97" s="100" t="s">
        <v>104</v>
      </c>
      <c r="E97" s="90" t="s">
        <v>15</v>
      </c>
      <c r="F97" s="62">
        <f t="shared" si="6"/>
        <v>-5.0426902208388575E-7</v>
      </c>
      <c r="G97" s="62" t="s">
        <v>66</v>
      </c>
      <c r="H97" s="62" t="s">
        <v>67</v>
      </c>
      <c r="I97" s="62" t="s">
        <v>68</v>
      </c>
      <c r="J97" s="62" t="s">
        <v>61</v>
      </c>
      <c r="K97" s="62"/>
      <c r="L97" s="64" t="s">
        <v>69</v>
      </c>
      <c r="O97" s="132"/>
      <c r="P97" s="61"/>
      <c r="Q97" s="61"/>
      <c r="R97" s="20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102"/>
      <c r="AD97" s="5"/>
      <c r="AG97" s="5"/>
      <c r="AJ97" s="4"/>
      <c r="AM97" s="4"/>
      <c r="AN97" s="5"/>
      <c r="AP97" s="4"/>
      <c r="AW97" s="4"/>
    </row>
    <row r="98" spans="1:49" x14ac:dyDescent="0.2">
      <c r="A98" s="77">
        <f t="shared" si="7"/>
        <v>-1.5632287186183402</v>
      </c>
      <c r="B98" s="61" t="s">
        <v>11</v>
      </c>
      <c r="C98" s="100" t="s">
        <v>84</v>
      </c>
      <c r="D98" s="100" t="s">
        <v>104</v>
      </c>
      <c r="E98" s="90" t="s">
        <v>16</v>
      </c>
      <c r="F98" s="62">
        <f t="shared" si="6"/>
        <v>-1.4817333825766258E-6</v>
      </c>
      <c r="G98" s="62" t="s">
        <v>66</v>
      </c>
      <c r="H98" s="62" t="s">
        <v>67</v>
      </c>
      <c r="I98" s="62" t="s">
        <v>68</v>
      </c>
      <c r="J98" s="62" t="s">
        <v>61</v>
      </c>
      <c r="K98" s="62"/>
      <c r="L98" s="64" t="s">
        <v>69</v>
      </c>
      <c r="O98" s="132"/>
      <c r="P98" s="61"/>
      <c r="Q98" s="61"/>
      <c r="R98" s="20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102"/>
      <c r="AD98" s="5"/>
      <c r="AG98" s="5"/>
      <c r="AJ98" s="4"/>
      <c r="AM98" s="4"/>
      <c r="AN98" s="5"/>
      <c r="AP98" s="4"/>
      <c r="AW98" s="4"/>
    </row>
    <row r="99" spans="1:49" x14ac:dyDescent="0.2">
      <c r="A99" s="77">
        <f t="shared" si="7"/>
        <v>-9.5997445904450071E-2</v>
      </c>
      <c r="B99" s="61" t="s">
        <v>11</v>
      </c>
      <c r="C99" s="100" t="s">
        <v>84</v>
      </c>
      <c r="D99" s="100" t="s">
        <v>104</v>
      </c>
      <c r="E99" s="90" t="s">
        <v>17</v>
      </c>
      <c r="F99" s="62">
        <f t="shared" si="6"/>
        <v>-9.0992839719857896E-8</v>
      </c>
      <c r="G99" s="62" t="s">
        <v>66</v>
      </c>
      <c r="H99" s="62" t="s">
        <v>67</v>
      </c>
      <c r="I99" s="62" t="s">
        <v>68</v>
      </c>
      <c r="J99" s="62" t="s">
        <v>61</v>
      </c>
      <c r="K99" s="62"/>
      <c r="L99" s="64" t="s">
        <v>69</v>
      </c>
      <c r="O99" s="132"/>
      <c r="P99" s="61"/>
      <c r="Q99" s="61"/>
      <c r="R99" s="20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102"/>
      <c r="AD99" s="5"/>
      <c r="AG99" s="5"/>
      <c r="AJ99" s="4"/>
      <c r="AM99" s="4"/>
      <c r="AN99" s="5"/>
      <c r="AP99" s="4"/>
      <c r="AW99" s="4"/>
    </row>
    <row r="100" spans="1:49" x14ac:dyDescent="0.2">
      <c r="A100" s="77">
        <f t="shared" si="7"/>
        <v>-0.22392767924626539</v>
      </c>
      <c r="B100" s="61" t="s">
        <v>11</v>
      </c>
      <c r="C100" s="100" t="s">
        <v>84</v>
      </c>
      <c r="D100" s="100" t="s">
        <v>104</v>
      </c>
      <c r="E100" s="90" t="s">
        <v>18</v>
      </c>
      <c r="F100" s="62">
        <f t="shared" si="6"/>
        <v>-2.1225372440404305E-7</v>
      </c>
      <c r="G100" s="62" t="s">
        <v>66</v>
      </c>
      <c r="H100" s="62" t="s">
        <v>67</v>
      </c>
      <c r="I100" s="62" t="s">
        <v>68</v>
      </c>
      <c r="J100" s="62" t="s">
        <v>61</v>
      </c>
      <c r="K100" s="62"/>
      <c r="L100" s="64" t="s">
        <v>69</v>
      </c>
      <c r="O100" s="132"/>
      <c r="P100" s="61"/>
      <c r="Q100" s="61"/>
      <c r="R100" s="20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102"/>
      <c r="AD100" s="5"/>
      <c r="AG100" s="5"/>
      <c r="AJ100" s="4"/>
      <c r="AM100" s="4"/>
      <c r="AN100" s="5"/>
      <c r="AP100" s="4"/>
      <c r="AW100" s="4"/>
    </row>
    <row r="101" spans="1:49" x14ac:dyDescent="0.2">
      <c r="A101" s="77">
        <f t="shared" si="7"/>
        <v>-22.898819278053175</v>
      </c>
      <c r="B101" s="61" t="s">
        <v>11</v>
      </c>
      <c r="C101" s="100" t="s">
        <v>84</v>
      </c>
      <c r="D101" s="100" t="s">
        <v>104</v>
      </c>
      <c r="E101" s="90" t="s">
        <v>19</v>
      </c>
      <c r="F101" s="62">
        <f t="shared" si="6"/>
        <v>-2.1705041969718648E-5</v>
      </c>
      <c r="G101" s="62" t="s">
        <v>66</v>
      </c>
      <c r="H101" s="62" t="s">
        <v>67</v>
      </c>
      <c r="I101" s="62" t="s">
        <v>68</v>
      </c>
      <c r="J101" s="62" t="s">
        <v>61</v>
      </c>
      <c r="K101" s="62"/>
      <c r="L101" s="64" t="s">
        <v>69</v>
      </c>
      <c r="O101" s="132"/>
      <c r="P101" s="61"/>
      <c r="Q101" s="61"/>
      <c r="R101" s="20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102"/>
      <c r="AD101" s="5"/>
      <c r="AG101" s="5"/>
      <c r="AJ101" s="4"/>
      <c r="AM101" s="4"/>
      <c r="AN101" s="5"/>
      <c r="AP101" s="4"/>
      <c r="AW101" s="4"/>
    </row>
    <row r="102" spans="1:49" x14ac:dyDescent="0.2">
      <c r="A102" s="77">
        <f t="shared" si="7"/>
        <v>-0.13445643301516652</v>
      </c>
      <c r="B102" s="61" t="s">
        <v>11</v>
      </c>
      <c r="C102" s="100" t="s">
        <v>84</v>
      </c>
      <c r="D102" s="100" t="s">
        <v>104</v>
      </c>
      <c r="E102" s="90" t="s">
        <v>20</v>
      </c>
      <c r="F102" s="62">
        <f t="shared" si="6"/>
        <v>-1.2744685593854649E-7</v>
      </c>
      <c r="G102" s="62" t="s">
        <v>66</v>
      </c>
      <c r="H102" s="62" t="s">
        <v>67</v>
      </c>
      <c r="I102" s="62" t="s">
        <v>68</v>
      </c>
      <c r="J102" s="62" t="s">
        <v>61</v>
      </c>
      <c r="K102" s="62"/>
      <c r="L102" s="64" t="s">
        <v>69</v>
      </c>
      <c r="O102" s="132"/>
      <c r="P102" s="61"/>
      <c r="Q102" s="61"/>
      <c r="R102" s="20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102"/>
      <c r="AD102" s="5"/>
      <c r="AG102" s="5"/>
      <c r="AJ102" s="4"/>
      <c r="AM102" s="4"/>
      <c r="AN102" s="5"/>
      <c r="AP102" s="4"/>
      <c r="AW102" s="4"/>
    </row>
    <row r="103" spans="1:49" x14ac:dyDescent="0.2">
      <c r="A103" s="77">
        <f t="shared" si="7"/>
        <v>-8749.4869983127592</v>
      </c>
      <c r="B103" s="61" t="s">
        <v>11</v>
      </c>
      <c r="C103" s="100" t="s">
        <v>84</v>
      </c>
      <c r="D103" s="100" t="s">
        <v>104</v>
      </c>
      <c r="E103" s="90" t="s">
        <v>21</v>
      </c>
      <c r="F103" s="62">
        <f t="shared" si="6"/>
        <v>-8.2933526050357927E-3</v>
      </c>
      <c r="G103" s="62" t="s">
        <v>66</v>
      </c>
      <c r="H103" s="62" t="s">
        <v>67</v>
      </c>
      <c r="I103" s="62" t="s">
        <v>68</v>
      </c>
      <c r="J103" s="62" t="s">
        <v>61</v>
      </c>
      <c r="K103" s="62"/>
      <c r="L103" s="64" t="s">
        <v>120</v>
      </c>
      <c r="O103" s="132"/>
      <c r="P103" s="61"/>
      <c r="Q103" s="61"/>
      <c r="R103" s="20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102"/>
      <c r="AD103" s="5"/>
      <c r="AG103" s="5"/>
      <c r="AJ103" s="4"/>
      <c r="AM103" s="4"/>
      <c r="AN103" s="5"/>
      <c r="AP103" s="4"/>
      <c r="AW103" s="4"/>
    </row>
    <row r="104" spans="1:49" x14ac:dyDescent="0.2">
      <c r="A104" s="77">
        <f>B61-J61</f>
        <v>0.71822328396565771</v>
      </c>
      <c r="B104" s="61" t="s">
        <v>11</v>
      </c>
      <c r="C104" s="100" t="s">
        <v>84</v>
      </c>
      <c r="D104" s="100" t="s">
        <v>97</v>
      </c>
      <c r="E104" s="62" t="s">
        <v>8</v>
      </c>
      <c r="F104" s="62">
        <f t="shared" si="6"/>
        <v>6.8078036394849069E-7</v>
      </c>
      <c r="G104" s="62" t="s">
        <v>66</v>
      </c>
      <c r="H104" s="62" t="s">
        <v>67</v>
      </c>
      <c r="I104" s="62" t="s">
        <v>68</v>
      </c>
      <c r="J104" s="62" t="s">
        <v>61</v>
      </c>
      <c r="K104" s="62"/>
      <c r="L104" s="64" t="s">
        <v>70</v>
      </c>
      <c r="O104" s="133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102"/>
      <c r="AD104" s="5"/>
      <c r="AG104" s="5"/>
      <c r="AJ104" s="4"/>
      <c r="AM104" s="4"/>
      <c r="AN104" s="5"/>
      <c r="AP104" s="4"/>
      <c r="AW104" s="4"/>
    </row>
    <row r="105" spans="1:49" x14ac:dyDescent="0.2">
      <c r="A105" s="77">
        <f>B62-J62</f>
        <v>2.3663149245238264</v>
      </c>
      <c r="B105" s="61" t="s">
        <v>11</v>
      </c>
      <c r="C105" s="100" t="s">
        <v>84</v>
      </c>
      <c r="D105" s="62" t="s">
        <v>97</v>
      </c>
      <c r="E105" s="90" t="s">
        <v>12</v>
      </c>
      <c r="F105" s="62">
        <f t="shared" si="6"/>
        <v>2.2429525350936745E-6</v>
      </c>
      <c r="G105" s="62" t="s">
        <v>66</v>
      </c>
      <c r="H105" s="62" t="s">
        <v>67</v>
      </c>
      <c r="I105" s="62" t="s">
        <v>68</v>
      </c>
      <c r="J105" s="62" t="s">
        <v>61</v>
      </c>
      <c r="K105" s="62"/>
      <c r="L105" s="64" t="s">
        <v>70</v>
      </c>
      <c r="O105" s="133"/>
      <c r="P105" s="61"/>
      <c r="Q105" s="61"/>
      <c r="R105" s="20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102"/>
      <c r="AD105" s="5"/>
      <c r="AG105" s="5"/>
      <c r="AJ105" s="4"/>
      <c r="AM105" s="4"/>
      <c r="AN105" s="5"/>
      <c r="AP105" s="4"/>
      <c r="AW105" s="4"/>
    </row>
    <row r="106" spans="1:49" x14ac:dyDescent="0.2">
      <c r="A106" s="77">
        <f t="shared" ref="A106:A114" si="8">B63-J63</f>
        <v>4.4196524311678491</v>
      </c>
      <c r="B106" s="61" t="s">
        <v>11</v>
      </c>
      <c r="C106" s="100" t="s">
        <v>84</v>
      </c>
      <c r="D106" s="62" t="s">
        <v>97</v>
      </c>
      <c r="E106" s="90" t="s">
        <v>13</v>
      </c>
      <c r="F106" s="62">
        <f t="shared" si="6"/>
        <v>4.1892440105856393E-6</v>
      </c>
      <c r="G106" s="62" t="s">
        <v>66</v>
      </c>
      <c r="H106" s="62" t="s">
        <v>67</v>
      </c>
      <c r="I106" s="62" t="s">
        <v>68</v>
      </c>
      <c r="J106" s="62" t="s">
        <v>61</v>
      </c>
      <c r="K106" s="62"/>
      <c r="L106" s="64" t="s">
        <v>70</v>
      </c>
      <c r="O106" s="133"/>
      <c r="P106" s="61"/>
      <c r="Q106" s="61"/>
      <c r="R106" s="20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102"/>
      <c r="AD106" s="5"/>
      <c r="AG106" s="5"/>
      <c r="AJ106" s="4"/>
      <c r="AM106" s="4"/>
      <c r="AN106" s="5"/>
      <c r="AP106" s="4"/>
      <c r="AW106" s="4"/>
    </row>
    <row r="107" spans="1:49" x14ac:dyDescent="0.2">
      <c r="A107" s="77">
        <f t="shared" si="8"/>
        <v>0.71363217586609906</v>
      </c>
      <c r="B107" s="61" t="s">
        <v>11</v>
      </c>
      <c r="C107" s="100" t="s">
        <v>84</v>
      </c>
      <c r="D107" s="62" t="s">
        <v>97</v>
      </c>
      <c r="E107" s="90" t="s">
        <v>14</v>
      </c>
      <c r="F107" s="62">
        <f t="shared" si="6"/>
        <v>6.7642860271668166E-7</v>
      </c>
      <c r="G107" s="62" t="s">
        <v>66</v>
      </c>
      <c r="H107" s="62" t="s">
        <v>67</v>
      </c>
      <c r="I107" s="62" t="s">
        <v>68</v>
      </c>
      <c r="J107" s="62" t="s">
        <v>61</v>
      </c>
      <c r="K107" s="62"/>
      <c r="L107" s="64" t="s">
        <v>70</v>
      </c>
      <c r="O107" s="133"/>
      <c r="P107" s="61"/>
      <c r="Q107" s="61"/>
      <c r="R107" s="20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102"/>
      <c r="AD107" s="5"/>
      <c r="AG107" s="5"/>
      <c r="AJ107" s="4"/>
      <c r="AM107" s="4"/>
      <c r="AN107" s="5"/>
      <c r="AP107" s="4"/>
      <c r="AW107" s="4"/>
    </row>
    <row r="108" spans="1:49" x14ac:dyDescent="0.2">
      <c r="A108" s="77">
        <f t="shared" si="8"/>
        <v>0.3375816029944303</v>
      </c>
      <c r="B108" s="61" t="s">
        <v>11</v>
      </c>
      <c r="C108" s="100" t="s">
        <v>84</v>
      </c>
      <c r="D108" s="62" t="s">
        <v>97</v>
      </c>
      <c r="E108" s="90" t="s">
        <v>15</v>
      </c>
      <c r="F108" s="62">
        <f t="shared" si="6"/>
        <v>3.1998256208002874E-7</v>
      </c>
      <c r="G108" s="62" t="s">
        <v>66</v>
      </c>
      <c r="H108" s="62" t="s">
        <v>67</v>
      </c>
      <c r="I108" s="62" t="s">
        <v>68</v>
      </c>
      <c r="J108" s="62" t="s">
        <v>61</v>
      </c>
      <c r="K108" s="62"/>
      <c r="L108" s="64" t="s">
        <v>70</v>
      </c>
      <c r="O108" s="133"/>
      <c r="P108" s="61"/>
      <c r="Q108" s="61"/>
      <c r="R108" s="20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102"/>
      <c r="AD108" s="5"/>
      <c r="AG108" s="5"/>
      <c r="AJ108" s="4"/>
      <c r="AM108" s="4"/>
      <c r="AN108" s="5"/>
      <c r="AP108" s="4"/>
      <c r="AW108" s="4"/>
    </row>
    <row r="109" spans="1:49" x14ac:dyDescent="0.2">
      <c r="A109" s="77">
        <f t="shared" si="8"/>
        <v>9.2199987525392313</v>
      </c>
      <c r="B109" s="61" t="s">
        <v>11</v>
      </c>
      <c r="C109" s="100" t="s">
        <v>84</v>
      </c>
      <c r="D109" s="62" t="s">
        <v>97</v>
      </c>
      <c r="E109" s="90" t="s">
        <v>16</v>
      </c>
      <c r="F109" s="62">
        <f t="shared" si="6"/>
        <v>8.7393353104637267E-6</v>
      </c>
      <c r="G109" s="62" t="s">
        <v>66</v>
      </c>
      <c r="H109" s="62" t="s">
        <v>67</v>
      </c>
      <c r="I109" s="62" t="s">
        <v>68</v>
      </c>
      <c r="J109" s="62" t="s">
        <v>61</v>
      </c>
      <c r="K109" s="62"/>
      <c r="L109" s="64" t="s">
        <v>70</v>
      </c>
      <c r="O109" s="133"/>
      <c r="P109" s="61"/>
      <c r="Q109" s="61"/>
      <c r="R109" s="20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102"/>
      <c r="AD109" s="5"/>
      <c r="AG109" s="5"/>
      <c r="AJ109" s="4"/>
      <c r="AM109" s="4"/>
      <c r="AN109" s="5"/>
      <c r="AP109" s="4"/>
      <c r="AW109" s="4"/>
    </row>
    <row r="110" spans="1:49" x14ac:dyDescent="0.2">
      <c r="A110" s="77">
        <f t="shared" si="8"/>
        <v>3.2692722577249797E-2</v>
      </c>
      <c r="B110" s="61" t="s">
        <v>11</v>
      </c>
      <c r="C110" s="100" t="s">
        <v>84</v>
      </c>
      <c r="D110" s="62" t="s">
        <v>97</v>
      </c>
      <c r="E110" s="90" t="s">
        <v>17</v>
      </c>
      <c r="F110" s="62">
        <f t="shared" si="6"/>
        <v>3.0988362632464264E-8</v>
      </c>
      <c r="G110" s="62" t="s">
        <v>66</v>
      </c>
      <c r="H110" s="62" t="s">
        <v>67</v>
      </c>
      <c r="I110" s="62" t="s">
        <v>68</v>
      </c>
      <c r="J110" s="62" t="s">
        <v>61</v>
      </c>
      <c r="K110" s="62"/>
      <c r="L110" s="64" t="s">
        <v>70</v>
      </c>
      <c r="O110" s="133"/>
      <c r="P110" s="61"/>
      <c r="Q110" s="61"/>
      <c r="R110" s="20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102"/>
      <c r="AD110" s="5"/>
      <c r="AG110" s="5"/>
      <c r="AJ110" s="4"/>
      <c r="AM110" s="4"/>
      <c r="AN110" s="5"/>
      <c r="AP110" s="4"/>
      <c r="AW110" s="4"/>
    </row>
    <row r="111" spans="1:49" x14ac:dyDescent="0.2">
      <c r="A111" s="77">
        <f t="shared" si="8"/>
        <v>7.6917529065280141E-2</v>
      </c>
      <c r="B111" s="61" t="s">
        <v>11</v>
      </c>
      <c r="C111" s="100" t="s">
        <v>84</v>
      </c>
      <c r="D111" s="62" t="s">
        <v>97</v>
      </c>
      <c r="E111" s="90" t="s">
        <v>18</v>
      </c>
      <c r="F111" s="62">
        <f t="shared" si="6"/>
        <v>7.2907610488417192E-8</v>
      </c>
      <c r="G111" s="62" t="s">
        <v>66</v>
      </c>
      <c r="H111" s="62" t="s">
        <v>67</v>
      </c>
      <c r="I111" s="62" t="s">
        <v>68</v>
      </c>
      <c r="J111" s="62" t="s">
        <v>61</v>
      </c>
      <c r="K111" s="62"/>
      <c r="L111" s="64" t="s">
        <v>70</v>
      </c>
      <c r="O111" s="133"/>
      <c r="P111" s="61"/>
      <c r="Q111" s="61"/>
      <c r="R111" s="20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102"/>
      <c r="AD111" s="5"/>
      <c r="AG111" s="5"/>
      <c r="AJ111" s="4"/>
      <c r="AM111" s="4"/>
      <c r="AN111" s="5"/>
      <c r="AP111" s="4"/>
      <c r="AW111" s="4"/>
    </row>
    <row r="112" spans="1:49" x14ac:dyDescent="0.2">
      <c r="A112" s="77">
        <f t="shared" si="8"/>
        <v>12.60109954582262</v>
      </c>
      <c r="B112" s="61" t="s">
        <v>11</v>
      </c>
      <c r="C112" s="100" t="s">
        <v>84</v>
      </c>
      <c r="D112" s="62" t="s">
        <v>97</v>
      </c>
      <c r="E112" s="90" t="s">
        <v>78</v>
      </c>
      <c r="F112" s="62">
        <f t="shared" si="6"/>
        <v>1.194417018561386E-5</v>
      </c>
      <c r="G112" s="62" t="s">
        <v>66</v>
      </c>
      <c r="H112" s="62" t="s">
        <v>67</v>
      </c>
      <c r="I112" s="62" t="s">
        <v>68</v>
      </c>
      <c r="J112" s="62" t="s">
        <v>61</v>
      </c>
      <c r="K112" s="62"/>
      <c r="L112" s="64" t="s">
        <v>70</v>
      </c>
      <c r="O112" s="133"/>
      <c r="P112" s="61"/>
      <c r="Q112" s="61"/>
      <c r="R112" s="20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102"/>
      <c r="AD112" s="5"/>
      <c r="AG112" s="5"/>
      <c r="AJ112" s="4"/>
      <c r="AM112" s="4"/>
      <c r="AN112" s="5"/>
      <c r="AP112" s="4"/>
      <c r="AW112" s="4"/>
    </row>
    <row r="113" spans="1:49" x14ac:dyDescent="0.2">
      <c r="A113" s="77">
        <f>B70-J70</f>
        <v>9.5146352990224961E-2</v>
      </c>
      <c r="B113" s="61" t="s">
        <v>11</v>
      </c>
      <c r="C113" s="100" t="s">
        <v>84</v>
      </c>
      <c r="D113" s="62" t="s">
        <v>97</v>
      </c>
      <c r="E113" s="90" t="s">
        <v>20</v>
      </c>
      <c r="F113" s="62">
        <f t="shared" si="6"/>
        <v>9.0186116578412298E-8</v>
      </c>
      <c r="G113" s="62" t="s">
        <v>66</v>
      </c>
      <c r="H113" s="62" t="s">
        <v>67</v>
      </c>
      <c r="I113" s="62" t="s">
        <v>68</v>
      </c>
      <c r="J113" s="62" t="s">
        <v>61</v>
      </c>
      <c r="K113" s="62"/>
      <c r="L113" s="64" t="s">
        <v>70</v>
      </c>
      <c r="O113" s="133"/>
      <c r="P113" s="61"/>
      <c r="Q113" s="61"/>
      <c r="R113" s="20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102"/>
      <c r="AD113" s="5"/>
      <c r="AG113" s="5"/>
      <c r="AJ113" s="4"/>
      <c r="AM113" s="4"/>
      <c r="AN113" s="5"/>
      <c r="AP113" s="4"/>
      <c r="AW113" s="4"/>
    </row>
    <row r="114" spans="1:49" x14ac:dyDescent="0.2">
      <c r="A114" s="77">
        <f t="shared" si="8"/>
        <v>6087.6683189197975</v>
      </c>
      <c r="B114" s="61" t="s">
        <v>11</v>
      </c>
      <c r="C114" s="100" t="s">
        <v>84</v>
      </c>
      <c r="D114" s="62" t="s">
        <v>97</v>
      </c>
      <c r="E114" s="90" t="s">
        <v>21</v>
      </c>
      <c r="F114" s="62">
        <f>A114/1000/10^6/0.001055</f>
        <v>5.7703017240945944E-3</v>
      </c>
      <c r="G114" s="62" t="s">
        <v>66</v>
      </c>
      <c r="H114" s="62" t="s">
        <v>67</v>
      </c>
      <c r="I114" s="62" t="s">
        <v>68</v>
      </c>
      <c r="J114" s="62" t="s">
        <v>61</v>
      </c>
      <c r="K114" s="62"/>
      <c r="L114" s="64" t="s">
        <v>116</v>
      </c>
      <c r="O114" s="133"/>
      <c r="P114" s="61"/>
      <c r="Q114" s="61"/>
      <c r="R114" s="20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102"/>
      <c r="AD114" s="5"/>
      <c r="AG114" s="5"/>
      <c r="AJ114" s="4"/>
      <c r="AM114" s="4"/>
      <c r="AN114" s="5"/>
      <c r="AP114" s="4"/>
      <c r="AW114" s="4"/>
    </row>
    <row r="115" spans="1:49" x14ac:dyDescent="0.2">
      <c r="A115" s="60">
        <f>C61</f>
        <v>0.66200000000000003</v>
      </c>
      <c r="B115" s="61" t="s">
        <v>11</v>
      </c>
      <c r="C115" s="100" t="s">
        <v>85</v>
      </c>
      <c r="D115" s="62" t="s">
        <v>97</v>
      </c>
      <c r="E115" s="62" t="s">
        <v>8</v>
      </c>
      <c r="F115" s="62">
        <f t="shared" si="6"/>
        <v>6.2748815165876794E-7</v>
      </c>
      <c r="G115" s="62" t="s">
        <v>66</v>
      </c>
      <c r="H115" s="62" t="s">
        <v>67</v>
      </c>
      <c r="I115" s="62" t="s">
        <v>68</v>
      </c>
      <c r="J115" s="62" t="s">
        <v>61</v>
      </c>
      <c r="K115" s="62"/>
      <c r="L115" s="64" t="s">
        <v>70</v>
      </c>
      <c r="O115" s="133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102"/>
    </row>
    <row r="116" spans="1:49" x14ac:dyDescent="0.2">
      <c r="A116" s="60">
        <f t="shared" ref="A116:A124" si="9">C62</f>
        <v>1.1870000000000001</v>
      </c>
      <c r="B116" s="61" t="s">
        <v>11</v>
      </c>
      <c r="C116" s="100" t="s">
        <v>85</v>
      </c>
      <c r="D116" s="62" t="s">
        <v>97</v>
      </c>
      <c r="E116" s="62" t="s">
        <v>12</v>
      </c>
      <c r="F116" s="62">
        <f t="shared" si="6"/>
        <v>1.1251184834123224E-6</v>
      </c>
      <c r="G116" s="62" t="s">
        <v>66</v>
      </c>
      <c r="H116" s="62" t="s">
        <v>67</v>
      </c>
      <c r="I116" s="62" t="s">
        <v>68</v>
      </c>
      <c r="J116" s="62" t="s">
        <v>61</v>
      </c>
      <c r="K116" s="62"/>
      <c r="L116" s="64" t="s">
        <v>70</v>
      </c>
      <c r="O116" s="133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102"/>
    </row>
    <row r="117" spans="1:49" x14ac:dyDescent="0.2">
      <c r="A117" s="60">
        <f t="shared" si="9"/>
        <v>0.78</v>
      </c>
      <c r="B117" s="61" t="s">
        <v>11</v>
      </c>
      <c r="C117" s="100" t="s">
        <v>85</v>
      </c>
      <c r="D117" s="62" t="s">
        <v>97</v>
      </c>
      <c r="E117" s="62" t="s">
        <v>13</v>
      </c>
      <c r="F117" s="62">
        <f t="shared" si="6"/>
        <v>7.3933649289099532E-7</v>
      </c>
      <c r="G117" s="62" t="s">
        <v>66</v>
      </c>
      <c r="H117" s="62" t="s">
        <v>67</v>
      </c>
      <c r="I117" s="62" t="s">
        <v>68</v>
      </c>
      <c r="J117" s="62" t="s">
        <v>61</v>
      </c>
      <c r="K117" s="62"/>
      <c r="L117" s="64" t="s">
        <v>70</v>
      </c>
      <c r="O117" s="133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102"/>
    </row>
    <row r="118" spans="1:49" x14ac:dyDescent="0.2">
      <c r="A118" s="60">
        <f t="shared" si="9"/>
        <v>1.3041387150865382</v>
      </c>
      <c r="B118" s="61" t="s">
        <v>11</v>
      </c>
      <c r="C118" s="100" t="s">
        <v>85</v>
      </c>
      <c r="D118" s="62" t="s">
        <v>97</v>
      </c>
      <c r="E118" s="62" t="s">
        <v>14</v>
      </c>
      <c r="F118" s="62">
        <f t="shared" si="6"/>
        <v>1.2361504408403206E-6</v>
      </c>
      <c r="G118" s="62" t="s">
        <v>66</v>
      </c>
      <c r="H118" s="62" t="s">
        <v>67</v>
      </c>
      <c r="I118" s="62" t="s">
        <v>68</v>
      </c>
      <c r="J118" s="62" t="s">
        <v>61</v>
      </c>
      <c r="K118" s="62"/>
      <c r="L118" s="64" t="s">
        <v>70</v>
      </c>
      <c r="O118" s="133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102"/>
    </row>
    <row r="119" spans="1:49" x14ac:dyDescent="0.2">
      <c r="A119" s="143">
        <f t="shared" si="9"/>
        <v>1.2567081548681216</v>
      </c>
      <c r="B119" s="61" t="s">
        <v>11</v>
      </c>
      <c r="C119" s="100" t="s">
        <v>85</v>
      </c>
      <c r="D119" s="62" t="s">
        <v>97</v>
      </c>
      <c r="E119" s="62" t="s">
        <v>15</v>
      </c>
      <c r="F119" s="62">
        <f t="shared" si="6"/>
        <v>1.1911925638560396E-6</v>
      </c>
      <c r="G119" s="62" t="s">
        <v>66</v>
      </c>
      <c r="H119" s="62" t="s">
        <v>67</v>
      </c>
      <c r="I119" s="62" t="s">
        <v>68</v>
      </c>
      <c r="J119" s="62" t="s">
        <v>61</v>
      </c>
      <c r="K119" s="62"/>
      <c r="L119" s="64" t="s">
        <v>70</v>
      </c>
      <c r="O119" s="133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102"/>
    </row>
    <row r="120" spans="1:49" x14ac:dyDescent="0.2">
      <c r="A120" s="60">
        <f t="shared" si="9"/>
        <v>0.109</v>
      </c>
      <c r="B120" s="61" t="s">
        <v>11</v>
      </c>
      <c r="C120" s="100" t="s">
        <v>85</v>
      </c>
      <c r="D120" s="62" t="s">
        <v>97</v>
      </c>
      <c r="E120" s="62" t="s">
        <v>16</v>
      </c>
      <c r="F120" s="62">
        <f t="shared" si="6"/>
        <v>1.033175355450237E-7</v>
      </c>
      <c r="G120" s="62" t="s">
        <v>66</v>
      </c>
      <c r="H120" s="62" t="s">
        <v>67</v>
      </c>
      <c r="I120" s="62" t="s">
        <v>68</v>
      </c>
      <c r="J120" s="62" t="s">
        <v>61</v>
      </c>
      <c r="K120" s="62"/>
      <c r="L120" s="64" t="s">
        <v>70</v>
      </c>
      <c r="O120" s="133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102"/>
    </row>
    <row r="121" spans="1:49" x14ac:dyDescent="0.2">
      <c r="A121" s="143">
        <f t="shared" si="9"/>
        <v>0</v>
      </c>
      <c r="B121" s="61" t="s">
        <v>11</v>
      </c>
      <c r="C121" s="100" t="s">
        <v>85</v>
      </c>
      <c r="D121" s="62" t="s">
        <v>97</v>
      </c>
      <c r="E121" s="62" t="s">
        <v>17</v>
      </c>
      <c r="F121" s="62">
        <f t="shared" si="6"/>
        <v>0</v>
      </c>
      <c r="G121" s="62" t="s">
        <v>66</v>
      </c>
      <c r="H121" s="62" t="s">
        <v>67</v>
      </c>
      <c r="I121" s="62" t="s">
        <v>68</v>
      </c>
      <c r="J121" s="62" t="s">
        <v>61</v>
      </c>
      <c r="K121" s="62"/>
      <c r="L121" s="64" t="s">
        <v>70</v>
      </c>
      <c r="O121" s="133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102"/>
    </row>
    <row r="122" spans="1:49" x14ac:dyDescent="0.2">
      <c r="A122" s="60">
        <f t="shared" si="9"/>
        <v>0</v>
      </c>
      <c r="B122" s="61" t="s">
        <v>11</v>
      </c>
      <c r="C122" s="100" t="s">
        <v>85</v>
      </c>
      <c r="D122" s="62" t="s">
        <v>97</v>
      </c>
      <c r="E122" s="62" t="s">
        <v>18</v>
      </c>
      <c r="F122" s="62">
        <f t="shared" si="6"/>
        <v>0</v>
      </c>
      <c r="G122" s="62" t="s">
        <v>66</v>
      </c>
      <c r="H122" s="62" t="s">
        <v>67</v>
      </c>
      <c r="I122" s="62" t="s">
        <v>68</v>
      </c>
      <c r="J122" s="62" t="s">
        <v>61</v>
      </c>
      <c r="K122" s="62"/>
      <c r="L122" s="64" t="s">
        <v>70</v>
      </c>
      <c r="O122" s="133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102"/>
    </row>
    <row r="123" spans="1:49" x14ac:dyDescent="0.2">
      <c r="A123" s="60">
        <f t="shared" si="9"/>
        <v>0</v>
      </c>
      <c r="B123" s="61" t="s">
        <v>11</v>
      </c>
      <c r="C123" s="100" t="s">
        <v>85</v>
      </c>
      <c r="D123" s="62" t="s">
        <v>97</v>
      </c>
      <c r="E123" s="62" t="s">
        <v>78</v>
      </c>
      <c r="F123" s="62">
        <f t="shared" si="6"/>
        <v>0</v>
      </c>
      <c r="G123" s="62" t="s">
        <v>66</v>
      </c>
      <c r="H123" s="62" t="s">
        <v>67</v>
      </c>
      <c r="I123" s="62" t="s">
        <v>68</v>
      </c>
      <c r="J123" s="62" t="s">
        <v>61</v>
      </c>
      <c r="K123" s="62"/>
      <c r="L123" s="64" t="s">
        <v>70</v>
      </c>
      <c r="O123" s="133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102"/>
    </row>
    <row r="124" spans="1:49" x14ac:dyDescent="0.2">
      <c r="A124" s="60">
        <f t="shared" si="9"/>
        <v>0</v>
      </c>
      <c r="B124" s="61" t="s">
        <v>11</v>
      </c>
      <c r="C124" s="100" t="s">
        <v>85</v>
      </c>
      <c r="D124" s="62" t="s">
        <v>97</v>
      </c>
      <c r="E124" s="62" t="s">
        <v>20</v>
      </c>
      <c r="F124" s="62">
        <f t="shared" si="6"/>
        <v>0</v>
      </c>
      <c r="G124" s="62" t="s">
        <v>66</v>
      </c>
      <c r="H124" s="62" t="s">
        <v>67</v>
      </c>
      <c r="I124" s="62" t="s">
        <v>68</v>
      </c>
      <c r="J124" s="62" t="s">
        <v>61</v>
      </c>
      <c r="K124" s="62"/>
      <c r="L124" s="64" t="s">
        <v>70</v>
      </c>
      <c r="O124" s="133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102"/>
    </row>
    <row r="125" spans="1:49" x14ac:dyDescent="0.2">
      <c r="A125" s="65">
        <f>C71</f>
        <v>13977.660556369854</v>
      </c>
      <c r="B125" s="61" t="s">
        <v>11</v>
      </c>
      <c r="C125" s="100" t="s">
        <v>85</v>
      </c>
      <c r="D125" s="62" t="s">
        <v>97</v>
      </c>
      <c r="E125" s="62" t="s">
        <v>21</v>
      </c>
      <c r="F125" s="62">
        <f t="shared" si="6"/>
        <v>1.324896735200934E-2</v>
      </c>
      <c r="G125" s="62" t="s">
        <v>66</v>
      </c>
      <c r="H125" s="62" t="s">
        <v>67</v>
      </c>
      <c r="I125" s="62" t="s">
        <v>68</v>
      </c>
      <c r="J125" s="62" t="s">
        <v>61</v>
      </c>
      <c r="K125" s="62"/>
      <c r="L125" s="64" t="s">
        <v>116</v>
      </c>
      <c r="O125" s="133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102"/>
    </row>
    <row r="126" spans="1:49" x14ac:dyDescent="0.2">
      <c r="A126" s="60">
        <f>K61</f>
        <v>-1.3053644236775832</v>
      </c>
      <c r="B126" s="61" t="s">
        <v>11</v>
      </c>
      <c r="C126" s="100" t="s">
        <v>86</v>
      </c>
      <c r="D126" s="62" t="s">
        <v>97</v>
      </c>
      <c r="E126" s="62" t="s">
        <v>8</v>
      </c>
      <c r="F126" s="62">
        <f t="shared" si="6"/>
        <v>-1.2373122499313587E-6</v>
      </c>
      <c r="G126" s="62" t="s">
        <v>66</v>
      </c>
      <c r="H126" s="62" t="s">
        <v>67</v>
      </c>
      <c r="I126" s="62" t="s">
        <v>68</v>
      </c>
      <c r="J126" s="62" t="s">
        <v>61</v>
      </c>
      <c r="K126" s="62"/>
      <c r="L126" s="64" t="s">
        <v>70</v>
      </c>
      <c r="O126" s="133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102"/>
    </row>
    <row r="127" spans="1:49" x14ac:dyDescent="0.2">
      <c r="A127" s="60">
        <f t="shared" ref="A127:A135" si="10">K62</f>
        <v>-5.0891263592031279</v>
      </c>
      <c r="B127" s="61" t="s">
        <v>11</v>
      </c>
      <c r="C127" s="100" t="s">
        <v>86</v>
      </c>
      <c r="D127" s="62" t="s">
        <v>97</v>
      </c>
      <c r="E127" s="62" t="s">
        <v>12</v>
      </c>
      <c r="F127" s="62">
        <f t="shared" si="6"/>
        <v>-4.8238164542209749E-6</v>
      </c>
      <c r="G127" s="62" t="s">
        <v>66</v>
      </c>
      <c r="H127" s="62" t="s">
        <v>67</v>
      </c>
      <c r="I127" s="62" t="s">
        <v>68</v>
      </c>
      <c r="J127" s="62" t="s">
        <v>61</v>
      </c>
      <c r="K127" s="62"/>
      <c r="L127" s="64" t="s">
        <v>70</v>
      </c>
      <c r="O127" s="133"/>
      <c r="P127" s="61"/>
      <c r="Q127" s="61"/>
      <c r="R127" s="61"/>
      <c r="S127" s="61"/>
      <c r="T127" s="61"/>
      <c r="U127" s="61"/>
      <c r="V127" s="61"/>
      <c r="W127" s="61"/>
      <c r="X127" s="61"/>
      <c r="Y127" s="61"/>
      <c r="Z127" s="61"/>
      <c r="AA127" s="61"/>
      <c r="AB127" s="61"/>
      <c r="AC127" s="102"/>
    </row>
    <row r="128" spans="1:49" x14ac:dyDescent="0.2">
      <c r="A128" s="60">
        <f t="shared" si="10"/>
        <v>-7.698522895392081</v>
      </c>
      <c r="B128" s="61" t="s">
        <v>11</v>
      </c>
      <c r="C128" s="100" t="s">
        <v>86</v>
      </c>
      <c r="D128" s="62" t="s">
        <v>97</v>
      </c>
      <c r="E128" s="62" t="s">
        <v>13</v>
      </c>
      <c r="F128" s="62">
        <f t="shared" si="6"/>
        <v>-7.297178099897708E-6</v>
      </c>
      <c r="G128" s="62" t="s">
        <v>66</v>
      </c>
      <c r="H128" s="62" t="s">
        <v>67</v>
      </c>
      <c r="I128" s="62" t="s">
        <v>68</v>
      </c>
      <c r="J128" s="62" t="s">
        <v>61</v>
      </c>
      <c r="K128" s="62"/>
      <c r="L128" s="64" t="s">
        <v>70</v>
      </c>
      <c r="O128" s="133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102"/>
    </row>
    <row r="129" spans="1:29" x14ac:dyDescent="0.2">
      <c r="A129" s="60">
        <f t="shared" si="10"/>
        <v>-0.53825316005462431</v>
      </c>
      <c r="B129" s="61" t="s">
        <v>11</v>
      </c>
      <c r="C129" s="100" t="s">
        <v>86</v>
      </c>
      <c r="D129" s="62" t="s">
        <v>97</v>
      </c>
      <c r="E129" s="62" t="s">
        <v>14</v>
      </c>
      <c r="F129" s="62">
        <f t="shared" si="6"/>
        <v>-5.1019256877215581E-7</v>
      </c>
      <c r="G129" s="62" t="s">
        <v>66</v>
      </c>
      <c r="H129" s="62" t="s">
        <v>67</v>
      </c>
      <c r="I129" s="62" t="s">
        <v>68</v>
      </c>
      <c r="J129" s="62" t="s">
        <v>61</v>
      </c>
      <c r="K129" s="62"/>
      <c r="L129" s="64" t="s">
        <v>70</v>
      </c>
      <c r="O129" s="133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102"/>
    </row>
    <row r="130" spans="1:29" x14ac:dyDescent="0.2">
      <c r="A130" s="60">
        <f t="shared" si="10"/>
        <v>-0.53200381829849919</v>
      </c>
      <c r="B130" s="61" t="s">
        <v>11</v>
      </c>
      <c r="C130" s="100" t="s">
        <v>86</v>
      </c>
      <c r="D130" s="62" t="s">
        <v>97</v>
      </c>
      <c r="E130" s="62" t="s">
        <v>15</v>
      </c>
      <c r="F130" s="62">
        <f t="shared" si="6"/>
        <v>-5.0426902208388554E-7</v>
      </c>
      <c r="G130" s="62" t="s">
        <v>66</v>
      </c>
      <c r="H130" s="62" t="s">
        <v>67</v>
      </c>
      <c r="I130" s="62" t="s">
        <v>68</v>
      </c>
      <c r="J130" s="62" t="s">
        <v>61</v>
      </c>
      <c r="K130" s="62"/>
      <c r="L130" s="64" t="s">
        <v>70</v>
      </c>
      <c r="O130" s="133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102"/>
    </row>
    <row r="131" spans="1:29" x14ac:dyDescent="0.2">
      <c r="A131" s="60">
        <f t="shared" si="10"/>
        <v>-1.56322871861834</v>
      </c>
      <c r="B131" s="61" t="s">
        <v>11</v>
      </c>
      <c r="C131" s="100" t="s">
        <v>86</v>
      </c>
      <c r="D131" s="62" t="s">
        <v>97</v>
      </c>
      <c r="E131" s="62" t="s">
        <v>16</v>
      </c>
      <c r="F131" s="62">
        <f t="shared" si="6"/>
        <v>-1.4817333825766256E-6</v>
      </c>
      <c r="G131" s="62" t="s">
        <v>66</v>
      </c>
      <c r="H131" s="62" t="s">
        <v>67</v>
      </c>
      <c r="I131" s="62" t="s">
        <v>68</v>
      </c>
      <c r="J131" s="62" t="s">
        <v>61</v>
      </c>
      <c r="K131" s="62"/>
      <c r="L131" s="64" t="s">
        <v>70</v>
      </c>
      <c r="O131" s="133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102"/>
    </row>
    <row r="132" spans="1:29" x14ac:dyDescent="0.2">
      <c r="A132" s="60">
        <f t="shared" si="10"/>
        <v>-9.5997445904450085E-2</v>
      </c>
      <c r="B132" s="61" t="s">
        <v>11</v>
      </c>
      <c r="C132" s="100" t="s">
        <v>86</v>
      </c>
      <c r="D132" s="62" t="s">
        <v>97</v>
      </c>
      <c r="E132" s="62" t="s">
        <v>17</v>
      </c>
      <c r="F132" s="62">
        <f t="shared" si="6"/>
        <v>-9.099283971985791E-8</v>
      </c>
      <c r="G132" s="62" t="s">
        <v>66</v>
      </c>
      <c r="H132" s="62" t="s">
        <v>67</v>
      </c>
      <c r="I132" s="62" t="s">
        <v>68</v>
      </c>
      <c r="J132" s="62" t="s">
        <v>61</v>
      </c>
      <c r="K132" s="62"/>
      <c r="L132" s="64" t="s">
        <v>70</v>
      </c>
      <c r="O132" s="133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102"/>
    </row>
    <row r="133" spans="1:29" x14ac:dyDescent="0.2">
      <c r="A133" s="60">
        <f t="shared" si="10"/>
        <v>-0.22392767924626542</v>
      </c>
      <c r="B133" s="61" t="s">
        <v>11</v>
      </c>
      <c r="C133" s="100" t="s">
        <v>86</v>
      </c>
      <c r="D133" s="62" t="s">
        <v>97</v>
      </c>
      <c r="E133" s="62" t="s">
        <v>18</v>
      </c>
      <c r="F133" s="62">
        <f t="shared" si="6"/>
        <v>-2.1225372440404307E-7</v>
      </c>
      <c r="G133" s="62" t="s">
        <v>66</v>
      </c>
      <c r="H133" s="62" t="s">
        <v>67</v>
      </c>
      <c r="I133" s="62" t="s">
        <v>68</v>
      </c>
      <c r="J133" s="62" t="s">
        <v>61</v>
      </c>
      <c r="K133" s="62"/>
      <c r="L133" s="64" t="s">
        <v>70</v>
      </c>
      <c r="O133" s="133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102"/>
    </row>
    <row r="134" spans="1:29" x14ac:dyDescent="0.2">
      <c r="A134" s="60">
        <f t="shared" si="10"/>
        <v>-22.898819278053171</v>
      </c>
      <c r="B134" s="61" t="s">
        <v>11</v>
      </c>
      <c r="C134" s="100" t="s">
        <v>86</v>
      </c>
      <c r="D134" s="62" t="s">
        <v>97</v>
      </c>
      <c r="E134" s="62" t="s">
        <v>78</v>
      </c>
      <c r="F134" s="62">
        <f t="shared" si="6"/>
        <v>-2.1705041969718645E-5</v>
      </c>
      <c r="G134" s="62" t="s">
        <v>66</v>
      </c>
      <c r="H134" s="62" t="s">
        <v>67</v>
      </c>
      <c r="I134" s="62" t="s">
        <v>68</v>
      </c>
      <c r="J134" s="62" t="s">
        <v>61</v>
      </c>
      <c r="K134" s="62"/>
      <c r="L134" s="64" t="s">
        <v>70</v>
      </c>
      <c r="O134" s="133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102"/>
    </row>
    <row r="135" spans="1:29" x14ac:dyDescent="0.2">
      <c r="A135" s="60">
        <f t="shared" si="10"/>
        <v>-0.13445643301516652</v>
      </c>
      <c r="B135" s="61" t="s">
        <v>11</v>
      </c>
      <c r="C135" s="100" t="s">
        <v>86</v>
      </c>
      <c r="D135" s="62" t="s">
        <v>97</v>
      </c>
      <c r="E135" s="62" t="s">
        <v>20</v>
      </c>
      <c r="F135" s="62">
        <f t="shared" si="6"/>
        <v>-1.2744685593854649E-7</v>
      </c>
      <c r="G135" s="62" t="s">
        <v>66</v>
      </c>
      <c r="H135" s="62" t="s">
        <v>67</v>
      </c>
      <c r="I135" s="62" t="s">
        <v>68</v>
      </c>
      <c r="J135" s="62" t="s">
        <v>61</v>
      </c>
      <c r="K135" s="62"/>
      <c r="L135" s="64" t="s">
        <v>70</v>
      </c>
      <c r="O135" s="133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102"/>
    </row>
    <row r="136" spans="1:29" x14ac:dyDescent="0.2">
      <c r="A136" s="60">
        <f>K71</f>
        <v>-8749.4869983127574</v>
      </c>
      <c r="B136" s="61" t="s">
        <v>11</v>
      </c>
      <c r="C136" s="100" t="s">
        <v>86</v>
      </c>
      <c r="D136" s="62" t="s">
        <v>97</v>
      </c>
      <c r="E136" s="62" t="s">
        <v>21</v>
      </c>
      <c r="F136" s="62">
        <f t="shared" si="6"/>
        <v>-8.2933526050357892E-3</v>
      </c>
      <c r="G136" s="62" t="s">
        <v>66</v>
      </c>
      <c r="H136" s="62" t="s">
        <v>67</v>
      </c>
      <c r="I136" s="62" t="s">
        <v>68</v>
      </c>
      <c r="J136" s="62" t="s">
        <v>61</v>
      </c>
      <c r="K136" s="62"/>
      <c r="L136" s="64" t="s">
        <v>116</v>
      </c>
      <c r="O136" s="133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102"/>
    </row>
  </sheetData>
  <mergeCells count="3">
    <mergeCell ref="B41:I41"/>
    <mergeCell ref="A76:L76"/>
    <mergeCell ref="O76:Y76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5A5B-D8A7-7D4F-9349-CAE3F918BB27}">
  <dimension ref="A1:AW125"/>
  <sheetViews>
    <sheetView topLeftCell="A60" zoomScaleNormal="100" workbookViewId="0">
      <selection activeCell="C78" sqref="C78:L125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98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96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84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0.59424346655701021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84</v>
      </c>
      <c r="O5" s="15" t="str">
        <f t="shared" si="0"/>
        <v>co from electricity</v>
      </c>
      <c r="P5" s="15" t="s">
        <v>11</v>
      </c>
      <c r="Q5" s="15">
        <f t="shared" ref="Q5:Q14" si="1">($B$58)*C5</f>
        <v>1.8829641104990529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84</v>
      </c>
      <c r="O6" s="15" t="str">
        <f t="shared" si="0"/>
        <v>nox from electricity</v>
      </c>
      <c r="P6" s="15" t="s">
        <v>11</v>
      </c>
      <c r="Q6" s="15">
        <f t="shared" si="1"/>
        <v>3.6884685214685065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84</v>
      </c>
      <c r="O7" s="15" t="str">
        <f t="shared" si="0"/>
        <v>pm10 from electricity</v>
      </c>
      <c r="P7" s="15" t="s">
        <v>11</v>
      </c>
      <c r="Q7" s="15">
        <f t="shared" si="1"/>
        <v>0.66251041454584236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84</v>
      </c>
      <c r="O8" s="15" t="str">
        <f t="shared" si="0"/>
        <v>pm2.5 from electricity</v>
      </c>
      <c r="P8" s="15" t="s">
        <v>11</v>
      </c>
      <c r="Q8" s="15">
        <f t="shared" si="1"/>
        <v>0.28705338646196998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84</v>
      </c>
      <c r="O9" s="15" t="str">
        <f t="shared" si="0"/>
        <v>sox from electricity</v>
      </c>
      <c r="P9" s="15" t="s">
        <v>11</v>
      </c>
      <c r="Q9" s="15">
        <f t="shared" si="1"/>
        <v>9.0715277144238815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84</v>
      </c>
      <c r="O10" s="15" t="str">
        <f t="shared" si="0"/>
        <v>bc from electricity</v>
      </c>
      <c r="P10" s="15" t="s">
        <v>11</v>
      </c>
      <c r="Q10" s="15">
        <f t="shared" si="1"/>
        <v>2.3575156938836266E-2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84</v>
      </c>
      <c r="O11" s="15" t="str">
        <f t="shared" si="0"/>
        <v>oc from electricity</v>
      </c>
      <c r="P11" s="15" t="s">
        <v>11</v>
      </c>
      <c r="Q11" s="15">
        <f t="shared" si="1"/>
        <v>5.5649512040977268E-2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84</v>
      </c>
      <c r="O12" s="15" t="str">
        <f t="shared" si="0"/>
        <v>ch4 from electricity</v>
      </c>
      <c r="P12" s="15" t="s">
        <v>11</v>
      </c>
      <c r="Q12" s="15">
        <f t="shared" si="1"/>
        <v>10.426234518500673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84</v>
      </c>
      <c r="O13" s="15" t="str">
        <f t="shared" si="0"/>
        <v>n2o from electricity</v>
      </c>
      <c r="P13" s="15" t="s">
        <v>11</v>
      </c>
      <c r="Q13" s="15">
        <f t="shared" si="1"/>
        <v>8.2376061635359807E-2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84</v>
      </c>
      <c r="O14" s="15" t="str">
        <f t="shared" si="0"/>
        <v>co2 from electricity</v>
      </c>
      <c r="P14" s="15" t="s">
        <v>11</v>
      </c>
      <c r="Q14" s="15">
        <f t="shared" si="1"/>
        <v>5256.6668140572128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N15" s="4" t="s">
        <v>84</v>
      </c>
      <c r="O15" s="15" t="str">
        <f>CONCATENATE(B26," from", " ", A26)</f>
        <v>voc from steam (for displacement credit calculation)</v>
      </c>
      <c r="P15" s="15" t="s">
        <v>11</v>
      </c>
      <c r="Q15" s="15">
        <f>$B$47*C26</f>
        <v>-1.3053644236775832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N16" s="4" t="s">
        <v>84</v>
      </c>
      <c r="O16" s="15" t="str">
        <f t="shared" ref="O16:O25" si="2">CONCATENATE(B27," from", " ", A27)</f>
        <v>co from steam (for displacement credit calculation)</v>
      </c>
      <c r="P16" s="15" t="s">
        <v>11</v>
      </c>
      <c r="Q16" s="15">
        <f t="shared" ref="Q16:Q24" si="3">$B$47*C27</f>
        <v>-5.0891263592031288</v>
      </c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N17" s="4" t="s">
        <v>84</v>
      </c>
      <c r="O17" s="15" t="str">
        <f t="shared" si="2"/>
        <v>nox from steam (for displacement credit calculation)</v>
      </c>
      <c r="P17" s="15" t="s">
        <v>11</v>
      </c>
      <c r="Q17" s="15">
        <f t="shared" si="3"/>
        <v>-7.698522895392081</v>
      </c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N18" s="4" t="s">
        <v>84</v>
      </c>
      <c r="O18" s="15" t="str">
        <f t="shared" si="2"/>
        <v>pm10 from steam (for displacement credit calculation)</v>
      </c>
      <c r="P18" s="15" t="s">
        <v>11</v>
      </c>
      <c r="Q18" s="15">
        <f t="shared" si="3"/>
        <v>-0.53825316005462431</v>
      </c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N19" s="4" t="s">
        <v>84</v>
      </c>
      <c r="O19" s="15" t="str">
        <f t="shared" si="2"/>
        <v>pm2.5 from steam (for displacement credit calculation)</v>
      </c>
      <c r="P19" s="15" t="s">
        <v>11</v>
      </c>
      <c r="Q19" s="15">
        <f>$B$47*C30</f>
        <v>-0.5320038182984993</v>
      </c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N20" s="4" t="s">
        <v>84</v>
      </c>
      <c r="O20" s="15" t="str">
        <f t="shared" si="2"/>
        <v>sox from steam (for displacement credit calculation)</v>
      </c>
      <c r="P20" s="15" t="s">
        <v>11</v>
      </c>
      <c r="Q20" s="15">
        <f t="shared" si="3"/>
        <v>-1.5632287186183402</v>
      </c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N21" s="4" t="s">
        <v>84</v>
      </c>
      <c r="O21" s="15" t="str">
        <f t="shared" si="2"/>
        <v>bc from steam (for displacement credit calculation)</v>
      </c>
      <c r="P21" s="15" t="s">
        <v>11</v>
      </c>
      <c r="Q21" s="15">
        <f t="shared" si="3"/>
        <v>-9.5997445904450071E-2</v>
      </c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N22" s="4" t="s">
        <v>84</v>
      </c>
      <c r="O22" s="15" t="str">
        <f t="shared" si="2"/>
        <v>oc from steam (for displacement credit calculation)</v>
      </c>
      <c r="P22" s="15" t="s">
        <v>11</v>
      </c>
      <c r="Q22" s="15">
        <f>$B$47*C33</f>
        <v>-0.22392767924626539</v>
      </c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N23" s="4" t="s">
        <v>84</v>
      </c>
      <c r="O23" s="15" t="str">
        <f t="shared" si="2"/>
        <v>ch4 from steam (for displacement credit calculation)</v>
      </c>
      <c r="P23" s="15" t="s">
        <v>11</v>
      </c>
      <c r="Q23" s="15">
        <f t="shared" si="3"/>
        <v>-22.898819278053175</v>
      </c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N24" s="4" t="s">
        <v>84</v>
      </c>
      <c r="O24" s="15" t="str">
        <f t="shared" si="2"/>
        <v>n2o from steam (for displacement credit calculation)</v>
      </c>
      <c r="P24" s="15" t="s">
        <v>11</v>
      </c>
      <c r="Q24" s="15">
        <f t="shared" si="3"/>
        <v>-0.13445643301516652</v>
      </c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N25" s="4" t="s">
        <v>84</v>
      </c>
      <c r="O25" s="15" t="str">
        <f t="shared" si="2"/>
        <v>co2 from steam (for displacement credit calculation)</v>
      </c>
      <c r="P25" s="15" t="s">
        <v>11</v>
      </c>
      <c r="Q25" s="15">
        <f>$B$47*C36</f>
        <v>-8749.4869983127592</v>
      </c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6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63" t="s">
        <v>83</v>
      </c>
      <c r="C41" s="164"/>
      <c r="D41" s="164"/>
      <c r="E41" s="164"/>
      <c r="F41" s="164"/>
      <c r="G41" s="164"/>
      <c r="H41" s="164"/>
      <c r="I41" s="164"/>
      <c r="J41" s="112"/>
      <c r="K41" s="83"/>
      <c r="L41" s="83"/>
      <c r="M41" s="83"/>
      <c r="N41" s="83"/>
      <c r="O41" s="83"/>
      <c r="P41" s="83"/>
      <c r="Q41" s="83"/>
      <c r="R41" s="83"/>
      <c r="S41" s="83"/>
    </row>
    <row r="42" spans="1:49" s="20" customFormat="1" ht="156" customHeight="1" x14ac:dyDescent="0.2">
      <c r="A42" s="17"/>
      <c r="B42" s="107" t="s">
        <v>84</v>
      </c>
      <c r="C42" s="108" t="s">
        <v>85</v>
      </c>
      <c r="D42" s="108" t="s">
        <v>86</v>
      </c>
      <c r="E42" s="110" t="s">
        <v>87</v>
      </c>
      <c r="F42" s="108" t="s">
        <v>88</v>
      </c>
      <c r="G42" s="109" t="s">
        <v>89</v>
      </c>
      <c r="H42" s="109" t="s">
        <v>90</v>
      </c>
      <c r="I42" s="109" t="s">
        <v>91</v>
      </c>
      <c r="J42" s="113"/>
      <c r="Q42" s="98"/>
      <c r="R42" s="98"/>
      <c r="S42" s="25"/>
    </row>
    <row r="43" spans="1:49" s="20" customFormat="1" x14ac:dyDescent="0.2">
      <c r="A43" s="26" t="s">
        <v>30</v>
      </c>
      <c r="B43" s="75">
        <v>0.66533599467731208</v>
      </c>
      <c r="C43" s="73"/>
      <c r="D43" s="76">
        <v>0.8</v>
      </c>
      <c r="E43" s="72"/>
      <c r="F43" s="74"/>
      <c r="G43" s="86"/>
      <c r="H43" s="27"/>
      <c r="I43" s="28"/>
      <c r="J43" s="30"/>
      <c r="Q43" s="31"/>
      <c r="R43" s="31"/>
      <c r="S43" s="31"/>
    </row>
    <row r="44" spans="1:49" s="23" customFormat="1" x14ac:dyDescent="0.2">
      <c r="A44" s="29" t="s">
        <v>31</v>
      </c>
      <c r="B44" s="30">
        <v>0.1</v>
      </c>
      <c r="C44" s="31"/>
      <c r="D44" s="32">
        <v>0.1</v>
      </c>
      <c r="E44" s="30"/>
      <c r="F44" s="31"/>
      <c r="G44" s="33">
        <v>0.67</v>
      </c>
      <c r="H44" s="31">
        <v>0.7</v>
      </c>
      <c r="I44" s="32">
        <v>0.67</v>
      </c>
      <c r="J44" s="30"/>
      <c r="Q44" s="31"/>
      <c r="R44" s="31"/>
      <c r="S44" s="31"/>
    </row>
    <row r="45" spans="1:49" s="20" customFormat="1" x14ac:dyDescent="0.2">
      <c r="A45" s="34" t="s">
        <v>32</v>
      </c>
      <c r="B45" s="89">
        <v>1</v>
      </c>
      <c r="C45" s="89"/>
      <c r="D45" s="118"/>
      <c r="E45" s="145"/>
      <c r="F45" s="118"/>
      <c r="G45" s="134">
        <v>1.0002491498669328</v>
      </c>
      <c r="H45" s="135">
        <v>1</v>
      </c>
      <c r="I45" s="135">
        <v>1.0002491498669328</v>
      </c>
      <c r="J45" s="114"/>
      <c r="Q45" s="99"/>
      <c r="R45" s="99"/>
      <c r="S45" s="71"/>
    </row>
    <row r="46" spans="1:49" s="20" customFormat="1" ht="57" x14ac:dyDescent="0.2">
      <c r="A46" s="119" t="s">
        <v>92</v>
      </c>
      <c r="B46" s="125">
        <v>0.99111718483088485</v>
      </c>
      <c r="C46" s="126"/>
      <c r="D46" s="126"/>
      <c r="E46" s="127"/>
      <c r="F46" s="126"/>
      <c r="G46" s="136"/>
      <c r="H46" s="137"/>
      <c r="I46" s="137"/>
      <c r="J46" s="114"/>
      <c r="Q46" s="99"/>
      <c r="R46" s="99"/>
      <c r="S46" s="71"/>
    </row>
    <row r="47" spans="1:49" s="20" customFormat="1" ht="71" x14ac:dyDescent="0.2">
      <c r="A47" s="120" t="s">
        <v>93</v>
      </c>
      <c r="B47" s="160">
        <v>-109500</v>
      </c>
      <c r="C47" s="35"/>
      <c r="D47" s="35"/>
      <c r="E47" s="128">
        <v>0</v>
      </c>
      <c r="F47" s="35"/>
      <c r="G47" s="138"/>
      <c r="H47" s="137"/>
      <c r="I47" s="137"/>
      <c r="J47" s="114"/>
      <c r="Q47" s="99"/>
      <c r="R47" s="99"/>
      <c r="S47" s="71"/>
    </row>
    <row r="48" spans="1:49" s="20" customFormat="1" x14ac:dyDescent="0.2">
      <c r="A48" s="36" t="s">
        <v>72</v>
      </c>
      <c r="B48" s="17"/>
      <c r="E48" s="115"/>
      <c r="F48" s="23"/>
      <c r="G48" s="139"/>
      <c r="H48" s="37"/>
      <c r="I48" s="37"/>
      <c r="J48" s="115"/>
      <c r="Q48" s="23"/>
      <c r="R48" s="23"/>
      <c r="S48" s="23"/>
    </row>
    <row r="49" spans="1:19" s="20" customFormat="1" x14ac:dyDescent="0.2">
      <c r="A49" s="67" t="s">
        <v>33</v>
      </c>
      <c r="B49" s="69">
        <v>0</v>
      </c>
      <c r="C49" s="39"/>
      <c r="D49" s="39">
        <v>0</v>
      </c>
      <c r="E49" s="38"/>
      <c r="F49" s="39"/>
      <c r="G49" s="41"/>
      <c r="H49" s="40"/>
      <c r="I49" s="42"/>
      <c r="J49" s="84"/>
      <c r="Q49" s="40"/>
      <c r="R49" s="40"/>
      <c r="S49" s="40"/>
    </row>
    <row r="50" spans="1:19" s="20" customFormat="1" x14ac:dyDescent="0.2">
      <c r="A50" s="67" t="s">
        <v>34</v>
      </c>
      <c r="B50" s="69">
        <v>0</v>
      </c>
      <c r="C50" s="39"/>
      <c r="D50" s="39">
        <v>0</v>
      </c>
      <c r="E50" s="38"/>
      <c r="F50" s="39"/>
      <c r="G50" s="41"/>
      <c r="H50" s="40"/>
      <c r="I50" s="42"/>
      <c r="J50" s="84"/>
      <c r="Q50" s="40"/>
      <c r="R50" s="40"/>
      <c r="S50" s="40"/>
    </row>
    <row r="51" spans="1:19" s="20" customFormat="1" x14ac:dyDescent="0.2">
      <c r="A51" s="67" t="s">
        <v>35</v>
      </c>
      <c r="B51" s="69">
        <v>0</v>
      </c>
      <c r="C51" s="39"/>
      <c r="D51" s="39">
        <v>0</v>
      </c>
      <c r="E51" s="38"/>
      <c r="F51" s="39"/>
      <c r="G51" s="41"/>
      <c r="H51" s="40"/>
      <c r="I51" s="42"/>
      <c r="J51" s="84"/>
      <c r="Q51" s="40"/>
      <c r="R51" s="40"/>
      <c r="S51" s="40"/>
    </row>
    <row r="52" spans="1:19" s="20" customFormat="1" x14ac:dyDescent="0.2">
      <c r="A52" s="67" t="s">
        <v>73</v>
      </c>
      <c r="B52" s="79">
        <v>13000.000000000029</v>
      </c>
      <c r="C52" s="39"/>
      <c r="D52" s="39">
        <v>1250000</v>
      </c>
      <c r="E52" s="38"/>
      <c r="F52" s="39"/>
      <c r="G52" s="41"/>
      <c r="H52" s="40"/>
      <c r="I52" s="42"/>
      <c r="J52" s="84"/>
      <c r="Q52" s="40"/>
      <c r="R52" s="40"/>
      <c r="S52" s="40"/>
    </row>
    <row r="53" spans="1:19" s="20" customFormat="1" x14ac:dyDescent="0.2">
      <c r="A53" s="67" t="s">
        <v>36</v>
      </c>
      <c r="B53" s="69"/>
      <c r="C53" s="39"/>
      <c r="D53" s="39"/>
      <c r="E53" s="38"/>
      <c r="F53" s="39"/>
      <c r="G53" s="41"/>
      <c r="H53" s="40"/>
      <c r="I53" s="42"/>
      <c r="J53" s="84"/>
      <c r="Q53" s="40"/>
      <c r="R53" s="40"/>
      <c r="S53" s="40"/>
    </row>
    <row r="54" spans="1:19" s="20" customFormat="1" x14ac:dyDescent="0.2">
      <c r="A54" s="67" t="s">
        <v>74</v>
      </c>
      <c r="B54" s="79">
        <v>450500</v>
      </c>
      <c r="C54" s="39"/>
      <c r="D54" s="39"/>
      <c r="E54" s="38"/>
      <c r="F54" s="39"/>
      <c r="G54" s="41"/>
      <c r="H54" s="40"/>
      <c r="I54" s="42"/>
      <c r="J54" s="84"/>
      <c r="Q54" s="40"/>
      <c r="R54" s="40"/>
      <c r="S54" s="40"/>
    </row>
    <row r="55" spans="1:19" s="20" customFormat="1" x14ac:dyDescent="0.2">
      <c r="A55" s="67" t="s">
        <v>39</v>
      </c>
      <c r="B55" s="69"/>
      <c r="C55" s="39"/>
      <c r="D55" s="39"/>
      <c r="E55" s="38"/>
      <c r="F55" s="39"/>
      <c r="G55" s="41"/>
      <c r="H55" s="40"/>
      <c r="I55" s="42"/>
      <c r="J55" s="84"/>
      <c r="Q55" s="40"/>
      <c r="R55" s="40"/>
      <c r="S55" s="40"/>
    </row>
    <row r="56" spans="1:19" s="20" customFormat="1" x14ac:dyDescent="0.2">
      <c r="A56" s="67" t="s">
        <v>75</v>
      </c>
      <c r="B56" s="69"/>
      <c r="C56" s="39"/>
      <c r="D56" s="39"/>
      <c r="E56" s="38"/>
      <c r="F56" s="39"/>
      <c r="G56" s="41"/>
      <c r="H56" s="40"/>
      <c r="I56" s="42"/>
      <c r="J56" s="84"/>
      <c r="Q56" s="40"/>
      <c r="R56" s="40"/>
      <c r="S56" s="40"/>
    </row>
    <row r="57" spans="1:19" s="20" customFormat="1" x14ac:dyDescent="0.2">
      <c r="A57" s="67" t="s">
        <v>38</v>
      </c>
      <c r="B57" s="69"/>
      <c r="C57" s="39"/>
      <c r="D57" s="39"/>
      <c r="E57" s="38"/>
      <c r="F57" s="39"/>
      <c r="G57" s="41"/>
      <c r="H57" s="40"/>
      <c r="I57" s="42"/>
      <c r="J57" s="84"/>
      <c r="Q57" s="40"/>
      <c r="R57" s="40"/>
      <c r="S57" s="40"/>
    </row>
    <row r="58" spans="1:19" s="20" customFormat="1" x14ac:dyDescent="0.2">
      <c r="A58" s="67" t="s">
        <v>37</v>
      </c>
      <c r="B58" s="79">
        <v>39499.999999999993</v>
      </c>
      <c r="C58" s="39"/>
      <c r="D58" s="39"/>
      <c r="E58" s="38"/>
      <c r="F58" s="39"/>
      <c r="G58" s="41"/>
      <c r="H58" s="40"/>
      <c r="I58" s="42"/>
      <c r="J58" s="84"/>
      <c r="Q58" s="40"/>
      <c r="R58" s="40"/>
      <c r="S58" s="40"/>
    </row>
    <row r="59" spans="1:19" s="20" customFormat="1" x14ac:dyDescent="0.2">
      <c r="A59" s="68" t="s">
        <v>76</v>
      </c>
      <c r="B59" s="70">
        <v>0</v>
      </c>
      <c r="C59" s="18"/>
      <c r="D59" s="45"/>
      <c r="E59" s="43"/>
      <c r="F59" s="44"/>
      <c r="G59" s="41">
        <v>249.14986693280738</v>
      </c>
      <c r="H59" s="140">
        <v>0</v>
      </c>
      <c r="I59" s="42">
        <v>249.14986693280738</v>
      </c>
      <c r="J59" s="116"/>
      <c r="Q59" s="42"/>
      <c r="R59" s="42"/>
      <c r="S59" s="42"/>
    </row>
    <row r="60" spans="1:19" s="20" customFormat="1" x14ac:dyDescent="0.2">
      <c r="A60" s="46" t="s">
        <v>40</v>
      </c>
      <c r="B60" s="47"/>
      <c r="C60" s="48"/>
      <c r="D60" s="48"/>
      <c r="E60" s="84"/>
      <c r="F60" s="42"/>
      <c r="G60" s="87"/>
      <c r="H60" s="18"/>
      <c r="I60" s="48"/>
      <c r="J60" s="146" t="s">
        <v>102</v>
      </c>
      <c r="K60" s="154" t="s">
        <v>106</v>
      </c>
      <c r="Q60" s="40"/>
      <c r="R60" s="40"/>
      <c r="S60" s="42"/>
    </row>
    <row r="61" spans="1:19" s="20" customFormat="1" x14ac:dyDescent="0.2">
      <c r="A61" s="17" t="s">
        <v>41</v>
      </c>
      <c r="B61" s="49">
        <v>3.1041692636847875</v>
      </c>
      <c r="C61" s="50">
        <v>0.59666516448850837</v>
      </c>
      <c r="D61" s="118">
        <v>11.921136289292997</v>
      </c>
      <c r="E61" s="148"/>
      <c r="F61" s="149">
        <v>5.1332731075662108E-2</v>
      </c>
      <c r="G61" s="134">
        <v>0.41797611685003566</v>
      </c>
      <c r="H61" s="51"/>
      <c r="I61" s="51">
        <v>0.61344978966168262</v>
      </c>
      <c r="J61" s="157">
        <v>2.3859459797191298</v>
      </c>
      <c r="K61" s="156">
        <v>0.90130689499774674</v>
      </c>
      <c r="Q61" s="51"/>
      <c r="R61" s="51"/>
      <c r="S61" s="71"/>
    </row>
    <row r="62" spans="1:19" s="20" customFormat="1" x14ac:dyDescent="0.2">
      <c r="A62" s="17" t="s">
        <v>42</v>
      </c>
      <c r="B62" s="49">
        <v>7.4713685847120761</v>
      </c>
      <c r="C62" s="50">
        <v>1.0698512843623253</v>
      </c>
      <c r="D62" s="118">
        <v>46.476039810074234</v>
      </c>
      <c r="E62" s="148"/>
      <c r="F62" s="149">
        <v>0.16265671521707528</v>
      </c>
      <c r="G62" s="134">
        <v>1.4508103854295924</v>
      </c>
      <c r="H62" s="51"/>
      <c r="I62" s="51">
        <v>1.8958618390808923</v>
      </c>
      <c r="J62" s="157">
        <v>5.1050536601882497</v>
      </c>
      <c r="Q62" s="51"/>
      <c r="R62" s="51"/>
      <c r="S62" s="71"/>
    </row>
    <row r="63" spans="1:19" s="20" customFormat="1" x14ac:dyDescent="0.2">
      <c r="A63" s="17" t="s">
        <v>43</v>
      </c>
      <c r="B63" s="49">
        <v>11.186768831742823</v>
      </c>
      <c r="C63" s="50">
        <v>0.70301937809824244</v>
      </c>
      <c r="D63" s="118">
        <v>70.306145163398</v>
      </c>
      <c r="E63" s="148"/>
      <c r="F63" s="149">
        <v>0.31862220343893871</v>
      </c>
      <c r="G63" s="134">
        <v>5.9024642379359618</v>
      </c>
      <c r="H63" s="51"/>
      <c r="I63" s="51">
        <v>12.788853206620018</v>
      </c>
      <c r="J63" s="157">
        <v>6.7671164005749755</v>
      </c>
      <c r="Q63" s="51"/>
      <c r="R63" s="51"/>
      <c r="S63" s="71"/>
    </row>
    <row r="64" spans="1:19" s="20" customFormat="1" x14ac:dyDescent="0.2">
      <c r="A64" s="17" t="s">
        <v>44</v>
      </c>
      <c r="B64" s="49">
        <v>0.85870829972821361</v>
      </c>
      <c r="C64" s="50">
        <v>1.1754292159409989</v>
      </c>
      <c r="D64" s="118">
        <v>4.9155539731015923</v>
      </c>
      <c r="E64" s="148"/>
      <c r="F64" s="149">
        <v>5.722985755611075E-2</v>
      </c>
      <c r="G64" s="134">
        <v>0.24511345252668124</v>
      </c>
      <c r="H64" s="51"/>
      <c r="I64" s="51">
        <v>0.38777618113639939</v>
      </c>
      <c r="J64" s="157">
        <v>0.14507612386211444</v>
      </c>
      <c r="Q64" s="51"/>
      <c r="R64" s="51"/>
      <c r="S64" s="71"/>
    </row>
    <row r="65" spans="1:49" s="20" customFormat="1" x14ac:dyDescent="0.2">
      <c r="A65" s="17" t="s">
        <v>45</v>
      </c>
      <c r="B65" s="49">
        <v>0.4670885904997325</v>
      </c>
      <c r="C65" s="50">
        <v>1.1326797249825342</v>
      </c>
      <c r="D65" s="118">
        <v>4.858482358890404</v>
      </c>
      <c r="E65" s="148"/>
      <c r="F65" s="149">
        <v>2.4796628185051746E-2</v>
      </c>
      <c r="G65" s="134">
        <v>0.18318844098468737</v>
      </c>
      <c r="H65" s="51"/>
      <c r="I65" s="51">
        <v>0.37320234587112516</v>
      </c>
      <c r="J65" s="157">
        <v>0.12950698750530223</v>
      </c>
      <c r="Q65" s="51"/>
      <c r="R65" s="51"/>
      <c r="S65" s="71"/>
    </row>
    <row r="66" spans="1:49" s="20" customFormat="1" x14ac:dyDescent="0.2">
      <c r="A66" s="17" t="s">
        <v>46</v>
      </c>
      <c r="B66" s="49">
        <v>13.022927415922862</v>
      </c>
      <c r="C66" s="50">
        <v>9.824245155475439E-2</v>
      </c>
      <c r="D66" s="118">
        <v>14.276061357245116</v>
      </c>
      <c r="E66" s="148"/>
      <c r="F66" s="149">
        <v>0.78362879664115259</v>
      </c>
      <c r="G66" s="134">
        <v>0.96919070519376094</v>
      </c>
      <c r="H66" s="51"/>
      <c r="I66" s="51">
        <v>0.13255689593423856</v>
      </c>
      <c r="J66" s="157">
        <v>3.802928663383629</v>
      </c>
      <c r="Q66" s="51"/>
      <c r="R66" s="51"/>
      <c r="S66" s="71"/>
    </row>
    <row r="67" spans="1:49" s="20" customFormat="1" x14ac:dyDescent="0.2">
      <c r="A67" s="17" t="s">
        <v>47</v>
      </c>
      <c r="B67" s="49">
        <v>7.4532127784866065E-2</v>
      </c>
      <c r="C67" s="50">
        <v>0</v>
      </c>
      <c r="D67" s="118">
        <v>0.87668900369360803</v>
      </c>
      <c r="E67" s="148"/>
      <c r="F67" s="149">
        <v>2.0365006252731099E-3</v>
      </c>
      <c r="G67" s="134">
        <v>1.9123589356104902E-2</v>
      </c>
      <c r="H67" s="51"/>
      <c r="I67" s="51">
        <v>3.3044501315118179E-2</v>
      </c>
      <c r="J67" s="157">
        <v>4.1839405207616254E-2</v>
      </c>
      <c r="Q67" s="51"/>
      <c r="R67" s="51"/>
      <c r="S67" s="71"/>
    </row>
    <row r="68" spans="1:49" s="20" customFormat="1" x14ac:dyDescent="0.2">
      <c r="A68" s="17" t="s">
        <v>48</v>
      </c>
      <c r="B68" s="49">
        <v>0.12295433962583908</v>
      </c>
      <c r="C68" s="50">
        <v>0</v>
      </c>
      <c r="D68" s="118">
        <v>2.0450016369521955</v>
      </c>
      <c r="E68" s="148"/>
      <c r="F68" s="149">
        <v>4.807190313159712E-3</v>
      </c>
      <c r="G68" s="134">
        <v>0.10174364088370522</v>
      </c>
      <c r="H68" s="51"/>
      <c r="I68" s="51">
        <v>0.31950178052859612</v>
      </c>
      <c r="J68" s="157">
        <v>4.6036810560558944E-2</v>
      </c>
      <c r="Q68" s="51"/>
      <c r="R68" s="51"/>
      <c r="S68" s="71"/>
    </row>
    <row r="69" spans="1:49" s="20" customFormat="1" x14ac:dyDescent="0.2">
      <c r="A69" s="17" t="s">
        <v>49</v>
      </c>
      <c r="B69" s="49">
        <v>69.288022185575187</v>
      </c>
      <c r="C69" s="50"/>
      <c r="D69" s="118">
        <v>209.12163724249473</v>
      </c>
      <c r="E69" s="148"/>
      <c r="F69" s="149">
        <v>0.90065288520699971</v>
      </c>
      <c r="G69" s="134">
        <v>2.2370953265329372</v>
      </c>
      <c r="H69" s="51"/>
      <c r="I69" s="51">
        <v>1.4920392213975209</v>
      </c>
      <c r="J69" s="157">
        <v>56.686922639752567</v>
      </c>
      <c r="Q69" s="51"/>
      <c r="R69" s="51"/>
      <c r="S69" s="71"/>
    </row>
    <row r="70" spans="1:49" s="20" customFormat="1" x14ac:dyDescent="0.2">
      <c r="A70" s="17" t="s">
        <v>50</v>
      </c>
      <c r="B70" s="49">
        <v>0.17437091852937953</v>
      </c>
      <c r="C70" s="50"/>
      <c r="D70" s="118">
        <v>1.2279126302754932</v>
      </c>
      <c r="E70" s="148"/>
      <c r="F70" s="149">
        <v>7.1159187386613228E-3</v>
      </c>
      <c r="G70" s="134">
        <v>1.9847521693853336E-2</v>
      </c>
      <c r="H70" s="51"/>
      <c r="I70" s="51">
        <v>2.9747145070826223E-2</v>
      </c>
      <c r="J70" s="157">
        <v>7.9224565539154551E-2</v>
      </c>
      <c r="Q70" s="51"/>
      <c r="R70" s="51"/>
      <c r="S70" s="71"/>
    </row>
    <row r="71" spans="1:49" s="18" customFormat="1" x14ac:dyDescent="0.2">
      <c r="A71" s="52" t="s">
        <v>51</v>
      </c>
      <c r="B71" s="53">
        <v>7641.3472427771067</v>
      </c>
      <c r="C71" s="54">
        <v>13978.048274112723</v>
      </c>
      <c r="D71" s="39">
        <v>79903.990852171308</v>
      </c>
      <c r="E71" s="150"/>
      <c r="F71" s="151">
        <v>454.08839828526544</v>
      </c>
      <c r="G71" s="80">
        <v>1409.461066422198</v>
      </c>
      <c r="H71" s="40"/>
      <c r="I71" s="40">
        <v>1150.6588819575807</v>
      </c>
      <c r="J71" s="157">
        <v>1553.678923857309</v>
      </c>
      <c r="K71" s="20"/>
      <c r="Q71" s="40"/>
      <c r="R71" s="40"/>
      <c r="S71" s="40"/>
    </row>
    <row r="72" spans="1:49" x14ac:dyDescent="0.2">
      <c r="A72" s="88" t="s">
        <v>77</v>
      </c>
      <c r="B72" s="111"/>
      <c r="C72" s="85"/>
      <c r="D72" s="61"/>
      <c r="E72" s="152"/>
      <c r="F72" s="61"/>
      <c r="G72" s="141"/>
      <c r="H72" s="51"/>
      <c r="I72" s="61"/>
      <c r="J72" s="158"/>
      <c r="P72" s="61"/>
      <c r="Q72" s="61"/>
      <c r="R72" s="61"/>
      <c r="S72" s="61"/>
      <c r="T72" s="102"/>
    </row>
    <row r="73" spans="1:49" x14ac:dyDescent="0.2">
      <c r="A73" s="67" t="s">
        <v>94</v>
      </c>
      <c r="B73" s="111"/>
      <c r="C73" s="85"/>
      <c r="D73" s="61"/>
      <c r="E73" s="117"/>
      <c r="F73" s="61"/>
      <c r="G73" s="141">
        <v>13.082000000000001</v>
      </c>
      <c r="H73" s="51"/>
      <c r="I73" s="121">
        <v>13.082000000000001</v>
      </c>
      <c r="J73" s="159"/>
      <c r="P73" s="61"/>
      <c r="Q73" s="61"/>
      <c r="R73" s="61"/>
      <c r="S73" s="61"/>
      <c r="T73" s="102"/>
    </row>
    <row r="74" spans="1:49" x14ac:dyDescent="0.2">
      <c r="A74" s="68" t="s">
        <v>95</v>
      </c>
      <c r="B74" s="122"/>
      <c r="C74" s="129"/>
      <c r="D74" s="144"/>
      <c r="E74" s="153"/>
      <c r="F74" s="144"/>
      <c r="G74" s="142"/>
      <c r="H74" s="123"/>
      <c r="I74" s="124"/>
      <c r="J74" s="159"/>
      <c r="O74" s="61"/>
      <c r="P74" s="61"/>
      <c r="Q74" s="61"/>
      <c r="R74" s="61"/>
      <c r="S74" s="61"/>
      <c r="T74" s="102"/>
      <c r="U74" s="61"/>
      <c r="V74" s="61"/>
      <c r="W74" s="61"/>
      <c r="X74" s="61"/>
      <c r="Y74" s="61"/>
      <c r="Z74" s="61"/>
      <c r="AA74" s="61"/>
      <c r="AB74" s="61"/>
      <c r="AC74" s="102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1"/>
      <c r="P75" s="61"/>
      <c r="Q75" s="61"/>
      <c r="R75" s="61"/>
      <c r="S75" s="61"/>
      <c r="T75" s="102"/>
      <c r="U75" s="61"/>
      <c r="V75" s="61"/>
      <c r="W75" s="61"/>
      <c r="X75" s="61"/>
      <c r="Y75" s="61"/>
      <c r="Z75" s="61"/>
      <c r="AA75" s="61"/>
      <c r="AB75" s="61"/>
      <c r="AC75" s="102"/>
    </row>
    <row r="76" spans="1:49" s="10" customFormat="1" x14ac:dyDescent="0.2">
      <c r="A76" s="165" t="s">
        <v>96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7"/>
      <c r="M76" s="97"/>
      <c r="N76" s="97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56"/>
      <c r="AA76" s="56"/>
      <c r="AB76" s="56"/>
      <c r="AC76" s="56"/>
      <c r="AD76" s="13"/>
      <c r="AG76" s="13"/>
      <c r="AN76" s="13"/>
    </row>
    <row r="77" spans="1:49" s="10" customFormat="1" x14ac:dyDescent="0.2">
      <c r="A77" s="55" t="s">
        <v>53</v>
      </c>
      <c r="B77" s="56" t="s">
        <v>54</v>
      </c>
      <c r="C77" s="57" t="s">
        <v>81</v>
      </c>
      <c r="D77" s="57" t="s">
        <v>80</v>
      </c>
      <c r="E77" s="57" t="s">
        <v>57</v>
      </c>
      <c r="F77" s="57" t="s">
        <v>4</v>
      </c>
      <c r="G77" s="58" t="s">
        <v>5</v>
      </c>
      <c r="H77" s="57" t="s">
        <v>58</v>
      </c>
      <c r="I77" s="57" t="s">
        <v>59</v>
      </c>
      <c r="J77" s="57" t="s">
        <v>55</v>
      </c>
      <c r="K77" s="57" t="s">
        <v>56</v>
      </c>
      <c r="L77" s="59" t="s">
        <v>60</v>
      </c>
      <c r="O77" s="56"/>
      <c r="P77" s="56"/>
      <c r="Q77" s="56"/>
      <c r="R77" s="56"/>
      <c r="S77" s="56"/>
      <c r="T77" s="94"/>
      <c r="U77" s="56"/>
      <c r="V77" s="56"/>
      <c r="W77" s="56"/>
      <c r="X77" s="56"/>
      <c r="Y77" s="56"/>
      <c r="Z77" s="97"/>
      <c r="AA77" s="56"/>
      <c r="AB77" s="56"/>
      <c r="AC77" s="56"/>
      <c r="AF77" s="13"/>
      <c r="AI77" s="13"/>
      <c r="AP77" s="13"/>
    </row>
    <row r="78" spans="1:49" s="10" customFormat="1" x14ac:dyDescent="0.2">
      <c r="A78" s="89">
        <f>(1+B54/10^6)/1</f>
        <v>1.4504999999999999</v>
      </c>
      <c r="B78" s="130" t="s">
        <v>99</v>
      </c>
      <c r="C78" s="100" t="s">
        <v>84</v>
      </c>
      <c r="D78" s="100" t="s">
        <v>100</v>
      </c>
      <c r="E78" s="100" t="s">
        <v>100</v>
      </c>
      <c r="F78" s="100">
        <f>A78</f>
        <v>1.4504999999999999</v>
      </c>
      <c r="G78" s="63" t="s">
        <v>62</v>
      </c>
      <c r="H78" s="100" t="s">
        <v>63</v>
      </c>
      <c r="I78" s="100" t="s">
        <v>64</v>
      </c>
      <c r="J78" s="100" t="s">
        <v>61</v>
      </c>
      <c r="K78" s="100" t="s">
        <v>101</v>
      </c>
      <c r="L78" s="64" t="s">
        <v>118</v>
      </c>
      <c r="O78" s="56"/>
      <c r="P78" s="56"/>
      <c r="Q78" s="56"/>
      <c r="R78" s="56"/>
      <c r="S78" s="56"/>
      <c r="T78" s="94"/>
      <c r="U78" s="56"/>
      <c r="V78" s="56"/>
      <c r="W78" s="56"/>
      <c r="X78" s="56"/>
      <c r="Y78" s="56"/>
      <c r="Z78" s="97"/>
      <c r="AA78" s="56"/>
      <c r="AB78" s="56"/>
      <c r="AC78" s="56"/>
      <c r="AF78" s="13"/>
      <c r="AI78" s="13"/>
      <c r="AP78" s="13"/>
    </row>
    <row r="79" spans="1:49" s="10" customFormat="1" x14ac:dyDescent="0.2">
      <c r="A79" s="52">
        <f>B52</f>
        <v>13000.000000000029</v>
      </c>
      <c r="B79" s="61" t="s">
        <v>65</v>
      </c>
      <c r="C79" s="100" t="s">
        <v>84</v>
      </c>
      <c r="D79" s="100" t="s">
        <v>82</v>
      </c>
      <c r="E79" s="100" t="s">
        <v>82</v>
      </c>
      <c r="F79" s="62">
        <f>A79/10^6</f>
        <v>1.3000000000000029E-2</v>
      </c>
      <c r="G79" s="62" t="s">
        <v>62</v>
      </c>
      <c r="H79" s="62" t="s">
        <v>63</v>
      </c>
      <c r="I79" s="62" t="s">
        <v>64</v>
      </c>
      <c r="J79" s="62" t="s">
        <v>61</v>
      </c>
      <c r="K79" s="62"/>
      <c r="L79" s="64" t="s">
        <v>113</v>
      </c>
      <c r="O79" s="131"/>
      <c r="P79" s="61"/>
      <c r="Q79" s="130"/>
      <c r="R79" s="130"/>
      <c r="S79" s="61"/>
      <c r="T79" s="61"/>
      <c r="U79" s="61"/>
      <c r="V79" s="61"/>
      <c r="W79" s="61"/>
      <c r="X79" s="61"/>
      <c r="Y79" s="61"/>
      <c r="Z79" s="97"/>
      <c r="AA79" s="56"/>
      <c r="AB79" s="56"/>
      <c r="AC79" s="56"/>
      <c r="AF79" s="13"/>
      <c r="AI79" s="13"/>
      <c r="AP79" s="13"/>
    </row>
    <row r="80" spans="1:49" x14ac:dyDescent="0.2">
      <c r="A80" s="101">
        <f>B58</f>
        <v>39499.999999999993</v>
      </c>
      <c r="B80" s="61" t="s">
        <v>65</v>
      </c>
      <c r="C80" s="100" t="s">
        <v>84</v>
      </c>
      <c r="D80" s="100" t="s">
        <v>7</v>
      </c>
      <c r="E80" s="63" t="s">
        <v>7</v>
      </c>
      <c r="F80" s="62">
        <f>A80/10^6</f>
        <v>3.9499999999999993E-2</v>
      </c>
      <c r="G80" s="62" t="s">
        <v>62</v>
      </c>
      <c r="H80" s="62" t="s">
        <v>63</v>
      </c>
      <c r="I80" s="62" t="s">
        <v>64</v>
      </c>
      <c r="J80" s="62" t="s">
        <v>61</v>
      </c>
      <c r="K80" s="62"/>
      <c r="L80" s="64" t="s">
        <v>114</v>
      </c>
      <c r="O80" s="131"/>
      <c r="P80" s="61"/>
      <c r="Q80" s="61"/>
      <c r="R80" s="92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102"/>
      <c r="AD80" s="5"/>
      <c r="AG80" s="5"/>
      <c r="AJ80" s="4"/>
      <c r="AM80" s="4"/>
      <c r="AN80" s="5"/>
      <c r="AP80" s="4"/>
      <c r="AW80" s="4"/>
    </row>
    <row r="81" spans="1:49" s="10" customFormat="1" x14ac:dyDescent="0.2">
      <c r="A81" s="52">
        <f>B47</f>
        <v>-109500</v>
      </c>
      <c r="B81" s="61" t="s">
        <v>65</v>
      </c>
      <c r="C81" s="100" t="s">
        <v>84</v>
      </c>
      <c r="D81" s="100" t="s">
        <v>105</v>
      </c>
      <c r="E81" s="100" t="s">
        <v>105</v>
      </c>
      <c r="F81" s="62">
        <f>A81/10^6</f>
        <v>-0.1095</v>
      </c>
      <c r="G81" s="62" t="s">
        <v>62</v>
      </c>
      <c r="H81" s="62" t="s">
        <v>63</v>
      </c>
      <c r="I81" s="62" t="s">
        <v>64</v>
      </c>
      <c r="J81" s="62" t="s">
        <v>61</v>
      </c>
      <c r="K81" s="62"/>
      <c r="L81" s="64" t="s">
        <v>119</v>
      </c>
      <c r="O81" s="131"/>
      <c r="P81" s="61"/>
      <c r="Q81" s="130"/>
      <c r="R81" s="56"/>
      <c r="S81" s="61"/>
      <c r="T81" s="61"/>
      <c r="U81" s="61"/>
      <c r="V81" s="61"/>
      <c r="W81" s="61"/>
      <c r="X81" s="61"/>
      <c r="Y81" s="61"/>
      <c r="Z81" s="97"/>
      <c r="AA81" s="56"/>
      <c r="AB81" s="56"/>
      <c r="AC81" s="56"/>
      <c r="AF81" s="13"/>
      <c r="AI81" s="13"/>
      <c r="AP81" s="13"/>
    </row>
    <row r="82" spans="1:49" x14ac:dyDescent="0.2">
      <c r="A82" s="77">
        <f t="shared" ref="A82:A92" si="4">Q4</f>
        <v>0.59424346655701021</v>
      </c>
      <c r="B82" s="61" t="s">
        <v>11</v>
      </c>
      <c r="C82" s="100" t="s">
        <v>84</v>
      </c>
      <c r="D82" s="100" t="s">
        <v>7</v>
      </c>
      <c r="E82" s="62" t="s">
        <v>8</v>
      </c>
      <c r="F82" s="62">
        <f t="shared" ref="F82:F125" si="5">A82/1000/10^6/0.001055</f>
        <v>5.6326394934313766E-7</v>
      </c>
      <c r="G82" s="62" t="s">
        <v>66</v>
      </c>
      <c r="H82" s="62" t="s">
        <v>67</v>
      </c>
      <c r="I82" s="62" t="s">
        <v>68</v>
      </c>
      <c r="J82" s="62" t="s">
        <v>61</v>
      </c>
      <c r="K82" s="62"/>
      <c r="L82" s="64" t="s">
        <v>69</v>
      </c>
      <c r="O82" s="132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102"/>
      <c r="AD82" s="5"/>
      <c r="AG82" s="5"/>
      <c r="AJ82" s="4"/>
      <c r="AM82" s="4"/>
      <c r="AN82" s="5"/>
      <c r="AP82" s="4"/>
      <c r="AW82" s="4"/>
    </row>
    <row r="83" spans="1:49" x14ac:dyDescent="0.2">
      <c r="A83" s="77">
        <f t="shared" si="4"/>
        <v>1.8829641104990529</v>
      </c>
      <c r="B83" s="61" t="s">
        <v>11</v>
      </c>
      <c r="C83" s="100" t="s">
        <v>84</v>
      </c>
      <c r="D83" s="100" t="s">
        <v>7</v>
      </c>
      <c r="E83" s="90" t="s">
        <v>12</v>
      </c>
      <c r="F83" s="62">
        <f t="shared" si="5"/>
        <v>1.7848001047384387E-6</v>
      </c>
      <c r="G83" s="62" t="s">
        <v>66</v>
      </c>
      <c r="H83" s="62" t="s">
        <v>67</v>
      </c>
      <c r="I83" s="62" t="s">
        <v>68</v>
      </c>
      <c r="J83" s="62" t="s">
        <v>61</v>
      </c>
      <c r="K83" s="62"/>
      <c r="L83" s="64" t="s">
        <v>69</v>
      </c>
      <c r="O83" s="132"/>
      <c r="P83" s="61"/>
      <c r="Q83" s="61"/>
      <c r="R83" s="20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102"/>
      <c r="AD83" s="5"/>
      <c r="AG83" s="5"/>
      <c r="AJ83" s="4"/>
      <c r="AM83" s="4"/>
      <c r="AN83" s="5"/>
      <c r="AP83" s="4"/>
      <c r="AW83" s="4"/>
    </row>
    <row r="84" spans="1:49" x14ac:dyDescent="0.2">
      <c r="A84" s="77">
        <f t="shared" si="4"/>
        <v>3.6884685214685065</v>
      </c>
      <c r="B84" s="61" t="s">
        <v>11</v>
      </c>
      <c r="C84" s="100" t="s">
        <v>84</v>
      </c>
      <c r="D84" s="100" t="s">
        <v>7</v>
      </c>
      <c r="E84" s="90" t="s">
        <v>13</v>
      </c>
      <c r="F84" s="62">
        <f t="shared" si="5"/>
        <v>3.4961786933350771E-6</v>
      </c>
      <c r="G84" s="62" t="s">
        <v>66</v>
      </c>
      <c r="H84" s="62" t="s">
        <v>67</v>
      </c>
      <c r="I84" s="62" t="s">
        <v>68</v>
      </c>
      <c r="J84" s="62" t="s">
        <v>61</v>
      </c>
      <c r="K84" s="62"/>
      <c r="L84" s="64" t="s">
        <v>69</v>
      </c>
      <c r="O84" s="132"/>
      <c r="P84" s="61"/>
      <c r="Q84" s="61"/>
      <c r="R84" s="20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102"/>
      <c r="AD84" s="5"/>
      <c r="AG84" s="5"/>
      <c r="AJ84" s="4"/>
      <c r="AM84" s="4"/>
      <c r="AN84" s="5"/>
      <c r="AP84" s="4"/>
      <c r="AW84" s="4"/>
    </row>
    <row r="85" spans="1:49" x14ac:dyDescent="0.2">
      <c r="A85" s="77">
        <f t="shared" si="4"/>
        <v>0.66251041454584236</v>
      </c>
      <c r="B85" s="61" t="s">
        <v>11</v>
      </c>
      <c r="C85" s="100" t="s">
        <v>84</v>
      </c>
      <c r="D85" s="100" t="s">
        <v>7</v>
      </c>
      <c r="E85" s="90" t="s">
        <v>14</v>
      </c>
      <c r="F85" s="62">
        <f t="shared" si="5"/>
        <v>6.2797195691549045E-7</v>
      </c>
      <c r="G85" s="62" t="s">
        <v>66</v>
      </c>
      <c r="H85" s="62" t="s">
        <v>67</v>
      </c>
      <c r="I85" s="62" t="s">
        <v>68</v>
      </c>
      <c r="J85" s="62" t="s">
        <v>61</v>
      </c>
      <c r="K85" s="62"/>
      <c r="L85" s="64" t="s">
        <v>69</v>
      </c>
      <c r="O85" s="132"/>
      <c r="P85" s="61"/>
      <c r="Q85" s="61"/>
      <c r="R85" s="20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102"/>
      <c r="AD85" s="5"/>
      <c r="AG85" s="5"/>
      <c r="AJ85" s="4"/>
      <c r="AM85" s="4"/>
      <c r="AN85" s="5"/>
      <c r="AP85" s="4"/>
      <c r="AW85" s="4"/>
    </row>
    <row r="86" spans="1:49" x14ac:dyDescent="0.2">
      <c r="A86" s="77">
        <f t="shared" si="4"/>
        <v>0.28705338646196998</v>
      </c>
      <c r="B86" s="61" t="s">
        <v>11</v>
      </c>
      <c r="C86" s="100" t="s">
        <v>84</v>
      </c>
      <c r="D86" s="100" t="s">
        <v>7</v>
      </c>
      <c r="E86" s="90" t="s">
        <v>15</v>
      </c>
      <c r="F86" s="62">
        <f t="shared" si="5"/>
        <v>2.7208851797343124E-7</v>
      </c>
      <c r="G86" s="62" t="s">
        <v>66</v>
      </c>
      <c r="H86" s="62" t="s">
        <v>67</v>
      </c>
      <c r="I86" s="62" t="s">
        <v>68</v>
      </c>
      <c r="J86" s="62" t="s">
        <v>61</v>
      </c>
      <c r="K86" s="62"/>
      <c r="L86" s="64" t="s">
        <v>69</v>
      </c>
      <c r="O86" s="132"/>
      <c r="P86" s="61"/>
      <c r="Q86" s="61"/>
      <c r="R86" s="20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102"/>
      <c r="AD86" s="5"/>
      <c r="AG86" s="5"/>
      <c r="AJ86" s="4"/>
      <c r="AM86" s="4"/>
      <c r="AN86" s="5"/>
      <c r="AP86" s="4"/>
      <c r="AW86" s="4"/>
    </row>
    <row r="87" spans="1:49" x14ac:dyDescent="0.2">
      <c r="A87" s="77">
        <f t="shared" si="4"/>
        <v>9.0715277144238815</v>
      </c>
      <c r="B87" s="61" t="s">
        <v>11</v>
      </c>
      <c r="C87" s="100" t="s">
        <v>84</v>
      </c>
      <c r="D87" s="100" t="s">
        <v>7</v>
      </c>
      <c r="E87" s="90" t="s">
        <v>16</v>
      </c>
      <c r="F87" s="62">
        <f t="shared" si="5"/>
        <v>8.5986044686482308E-6</v>
      </c>
      <c r="G87" s="62" t="s">
        <v>66</v>
      </c>
      <c r="H87" s="62" t="s">
        <v>67</v>
      </c>
      <c r="I87" s="62" t="s">
        <v>68</v>
      </c>
      <c r="J87" s="62" t="s">
        <v>61</v>
      </c>
      <c r="K87" s="62"/>
      <c r="L87" s="64" t="s">
        <v>69</v>
      </c>
      <c r="O87" s="132"/>
      <c r="P87" s="61"/>
      <c r="Q87" s="61"/>
      <c r="R87" s="20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102"/>
      <c r="AD87" s="5"/>
      <c r="AG87" s="5"/>
      <c r="AJ87" s="4"/>
      <c r="AM87" s="4"/>
      <c r="AN87" s="5"/>
      <c r="AP87" s="4"/>
      <c r="AW87" s="4"/>
    </row>
    <row r="88" spans="1:49" x14ac:dyDescent="0.2">
      <c r="A88" s="77">
        <f t="shared" si="4"/>
        <v>2.3575156938836266E-2</v>
      </c>
      <c r="B88" s="61" t="s">
        <v>11</v>
      </c>
      <c r="C88" s="100" t="s">
        <v>84</v>
      </c>
      <c r="D88" s="100" t="s">
        <v>7</v>
      </c>
      <c r="E88" s="90" t="s">
        <v>17</v>
      </c>
      <c r="F88" s="62">
        <f t="shared" si="5"/>
        <v>2.2346120321171817E-8</v>
      </c>
      <c r="G88" s="62" t="s">
        <v>66</v>
      </c>
      <c r="H88" s="62" t="s">
        <v>67</v>
      </c>
      <c r="I88" s="62" t="s">
        <v>68</v>
      </c>
      <c r="J88" s="62" t="s">
        <v>61</v>
      </c>
      <c r="K88" s="62"/>
      <c r="L88" s="64" t="s">
        <v>69</v>
      </c>
      <c r="O88" s="132"/>
      <c r="P88" s="61"/>
      <c r="Q88" s="61"/>
      <c r="R88" s="20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102"/>
      <c r="AD88" s="5"/>
      <c r="AG88" s="5"/>
      <c r="AJ88" s="4"/>
      <c r="AM88" s="4"/>
      <c r="AN88" s="5"/>
      <c r="AP88" s="4"/>
      <c r="AW88" s="4"/>
    </row>
    <row r="89" spans="1:49" x14ac:dyDescent="0.2">
      <c r="A89" s="77">
        <f t="shared" si="4"/>
        <v>5.5649512040977268E-2</v>
      </c>
      <c r="B89" s="61" t="s">
        <v>11</v>
      </c>
      <c r="C89" s="100" t="s">
        <v>84</v>
      </c>
      <c r="D89" s="100" t="s">
        <v>7</v>
      </c>
      <c r="E89" s="90" t="s">
        <v>18</v>
      </c>
      <c r="F89" s="62">
        <f t="shared" si="5"/>
        <v>5.2748352645476087E-8</v>
      </c>
      <c r="G89" s="62" t="s">
        <v>66</v>
      </c>
      <c r="H89" s="62" t="s">
        <v>67</v>
      </c>
      <c r="I89" s="62" t="s">
        <v>68</v>
      </c>
      <c r="J89" s="62" t="s">
        <v>61</v>
      </c>
      <c r="K89" s="62"/>
      <c r="L89" s="64" t="s">
        <v>69</v>
      </c>
      <c r="M89" s="61"/>
      <c r="O89" s="132"/>
      <c r="P89" s="61"/>
      <c r="Q89" s="61"/>
      <c r="R89" s="20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102"/>
      <c r="AD89" s="5"/>
      <c r="AG89" s="5"/>
      <c r="AJ89" s="4"/>
      <c r="AM89" s="4"/>
      <c r="AN89" s="5"/>
      <c r="AP89" s="4"/>
      <c r="AW89" s="4"/>
    </row>
    <row r="90" spans="1:49" x14ac:dyDescent="0.2">
      <c r="A90" s="77">
        <f t="shared" si="4"/>
        <v>10.426234518500673</v>
      </c>
      <c r="B90" s="61" t="s">
        <v>11</v>
      </c>
      <c r="C90" s="100" t="s">
        <v>84</v>
      </c>
      <c r="D90" s="100" t="s">
        <v>7</v>
      </c>
      <c r="E90" s="90" t="s">
        <v>19</v>
      </c>
      <c r="F90" s="62">
        <f t="shared" si="5"/>
        <v>9.882686747394003E-6</v>
      </c>
      <c r="G90" s="62" t="s">
        <v>66</v>
      </c>
      <c r="H90" s="62" t="s">
        <v>67</v>
      </c>
      <c r="I90" s="62" t="s">
        <v>68</v>
      </c>
      <c r="J90" s="62" t="s">
        <v>61</v>
      </c>
      <c r="K90" s="62"/>
      <c r="L90" s="64" t="s">
        <v>69</v>
      </c>
      <c r="O90" s="132"/>
      <c r="P90" s="61"/>
      <c r="Q90" s="61"/>
      <c r="R90" s="20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102"/>
      <c r="AD90" s="5"/>
      <c r="AG90" s="5"/>
      <c r="AJ90" s="4"/>
      <c r="AM90" s="4"/>
      <c r="AN90" s="5"/>
      <c r="AP90" s="4"/>
      <c r="AW90" s="4"/>
    </row>
    <row r="91" spans="1:49" x14ac:dyDescent="0.2">
      <c r="A91" s="77">
        <f t="shared" si="4"/>
        <v>8.2376061635359807E-2</v>
      </c>
      <c r="B91" s="61" t="s">
        <v>11</v>
      </c>
      <c r="C91" s="100" t="s">
        <v>84</v>
      </c>
      <c r="D91" s="100" t="s">
        <v>7</v>
      </c>
      <c r="E91" s="90" t="s">
        <v>20</v>
      </c>
      <c r="F91" s="62">
        <f t="shared" si="5"/>
        <v>7.8081575009819723E-8</v>
      </c>
      <c r="G91" s="62" t="s">
        <v>66</v>
      </c>
      <c r="H91" s="62" t="s">
        <v>67</v>
      </c>
      <c r="I91" s="62" t="s">
        <v>68</v>
      </c>
      <c r="J91" s="62" t="s">
        <v>61</v>
      </c>
      <c r="K91" s="62"/>
      <c r="L91" s="64" t="s">
        <v>69</v>
      </c>
      <c r="O91" s="132"/>
      <c r="P91" s="61"/>
      <c r="Q91" s="61"/>
      <c r="R91" s="2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102"/>
      <c r="AD91" s="5"/>
      <c r="AG91" s="5"/>
      <c r="AJ91" s="4"/>
      <c r="AM91" s="4"/>
      <c r="AN91" s="5"/>
      <c r="AP91" s="4"/>
      <c r="AW91" s="4"/>
    </row>
    <row r="92" spans="1:49" x14ac:dyDescent="0.2">
      <c r="A92" s="77">
        <f t="shared" si="4"/>
        <v>5256.6668140572128</v>
      </c>
      <c r="B92" s="61" t="s">
        <v>11</v>
      </c>
      <c r="C92" s="100" t="s">
        <v>84</v>
      </c>
      <c r="D92" s="100" t="s">
        <v>7</v>
      </c>
      <c r="E92" s="90" t="s">
        <v>21</v>
      </c>
      <c r="F92" s="62">
        <f t="shared" si="5"/>
        <v>4.9826225725660787E-3</v>
      </c>
      <c r="G92" s="62" t="s">
        <v>66</v>
      </c>
      <c r="H92" s="62" t="s">
        <v>67</v>
      </c>
      <c r="I92" s="62" t="s">
        <v>68</v>
      </c>
      <c r="J92" s="62" t="s">
        <v>61</v>
      </c>
      <c r="K92" s="62"/>
      <c r="L92" s="64" t="s">
        <v>115</v>
      </c>
      <c r="O92" s="132"/>
      <c r="P92" s="61"/>
      <c r="Q92" s="61"/>
      <c r="R92" s="20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102"/>
      <c r="AD92" s="5"/>
      <c r="AG92" s="5"/>
      <c r="AJ92" s="4"/>
      <c r="AM92" s="4"/>
      <c r="AN92" s="5"/>
      <c r="AP92" s="4"/>
      <c r="AW92" s="4"/>
    </row>
    <row r="93" spans="1:49" x14ac:dyDescent="0.2">
      <c r="A93" s="77">
        <f>Q15</f>
        <v>-1.3053644236775832</v>
      </c>
      <c r="B93" s="61" t="s">
        <v>11</v>
      </c>
      <c r="C93" s="100" t="s">
        <v>84</v>
      </c>
      <c r="D93" s="100" t="s">
        <v>104</v>
      </c>
      <c r="E93" s="62" t="s">
        <v>8</v>
      </c>
      <c r="F93" s="62">
        <f t="shared" ref="F93:F103" si="6">A93/1000/10^6/0.001055</f>
        <v>-1.2373122499313587E-6</v>
      </c>
      <c r="G93" s="62" t="s">
        <v>66</v>
      </c>
      <c r="H93" s="62" t="s">
        <v>67</v>
      </c>
      <c r="I93" s="62" t="s">
        <v>68</v>
      </c>
      <c r="J93" s="62" t="s">
        <v>61</v>
      </c>
      <c r="K93" s="62"/>
      <c r="L93" s="64" t="s">
        <v>69</v>
      </c>
      <c r="O93" s="132"/>
      <c r="P93" s="61"/>
      <c r="Q93" s="61"/>
      <c r="R93" s="20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102"/>
      <c r="AD93" s="5"/>
      <c r="AG93" s="5"/>
      <c r="AJ93" s="4"/>
      <c r="AM93" s="4"/>
      <c r="AN93" s="5"/>
      <c r="AP93" s="4"/>
      <c r="AW93" s="4"/>
    </row>
    <row r="94" spans="1:49" x14ac:dyDescent="0.2">
      <c r="A94" s="77">
        <f t="shared" ref="A94:A103" si="7">Q16</f>
        <v>-5.0891263592031288</v>
      </c>
      <c r="B94" s="61" t="s">
        <v>11</v>
      </c>
      <c r="C94" s="100" t="s">
        <v>84</v>
      </c>
      <c r="D94" s="100" t="s">
        <v>104</v>
      </c>
      <c r="E94" s="90" t="s">
        <v>12</v>
      </c>
      <c r="F94" s="62">
        <f t="shared" si="6"/>
        <v>-4.8238164542209749E-6</v>
      </c>
      <c r="G94" s="62" t="s">
        <v>66</v>
      </c>
      <c r="H94" s="62" t="s">
        <v>67</v>
      </c>
      <c r="I94" s="62" t="s">
        <v>68</v>
      </c>
      <c r="J94" s="62" t="s">
        <v>61</v>
      </c>
      <c r="K94" s="62"/>
      <c r="L94" s="64" t="s">
        <v>69</v>
      </c>
      <c r="O94" s="132"/>
      <c r="P94" s="61"/>
      <c r="Q94" s="61"/>
      <c r="R94" s="20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102"/>
      <c r="AD94" s="5"/>
      <c r="AG94" s="5"/>
      <c r="AJ94" s="4"/>
      <c r="AM94" s="4"/>
      <c r="AN94" s="5"/>
      <c r="AP94" s="4"/>
      <c r="AW94" s="4"/>
    </row>
    <row r="95" spans="1:49" x14ac:dyDescent="0.2">
      <c r="A95" s="77">
        <f t="shared" si="7"/>
        <v>-7.698522895392081</v>
      </c>
      <c r="B95" s="61" t="s">
        <v>11</v>
      </c>
      <c r="C95" s="100" t="s">
        <v>84</v>
      </c>
      <c r="D95" s="100" t="s">
        <v>104</v>
      </c>
      <c r="E95" s="90" t="s">
        <v>13</v>
      </c>
      <c r="F95" s="62">
        <f t="shared" si="6"/>
        <v>-7.297178099897708E-6</v>
      </c>
      <c r="G95" s="62" t="s">
        <v>66</v>
      </c>
      <c r="H95" s="62" t="s">
        <v>67</v>
      </c>
      <c r="I95" s="62" t="s">
        <v>68</v>
      </c>
      <c r="J95" s="62" t="s">
        <v>61</v>
      </c>
      <c r="K95" s="62"/>
      <c r="L95" s="64" t="s">
        <v>69</v>
      </c>
      <c r="O95" s="132"/>
      <c r="P95" s="61"/>
      <c r="Q95" s="61"/>
      <c r="R95" s="20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102"/>
      <c r="AD95" s="5"/>
      <c r="AG95" s="5"/>
      <c r="AJ95" s="4"/>
      <c r="AM95" s="4"/>
      <c r="AN95" s="5"/>
      <c r="AP95" s="4"/>
      <c r="AW95" s="4"/>
    </row>
    <row r="96" spans="1:49" x14ac:dyDescent="0.2">
      <c r="A96" s="77">
        <f t="shared" si="7"/>
        <v>-0.53825316005462431</v>
      </c>
      <c r="B96" s="61" t="s">
        <v>11</v>
      </c>
      <c r="C96" s="100" t="s">
        <v>84</v>
      </c>
      <c r="D96" s="100" t="s">
        <v>104</v>
      </c>
      <c r="E96" s="90" t="s">
        <v>14</v>
      </c>
      <c r="F96" s="62">
        <f t="shared" si="6"/>
        <v>-5.1019256877215581E-7</v>
      </c>
      <c r="G96" s="62" t="s">
        <v>66</v>
      </c>
      <c r="H96" s="62" t="s">
        <v>67</v>
      </c>
      <c r="I96" s="62" t="s">
        <v>68</v>
      </c>
      <c r="J96" s="62" t="s">
        <v>61</v>
      </c>
      <c r="K96" s="62"/>
      <c r="L96" s="64" t="s">
        <v>69</v>
      </c>
      <c r="O96" s="132"/>
      <c r="P96" s="61"/>
      <c r="Q96" s="61"/>
      <c r="R96" s="20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102"/>
      <c r="AD96" s="5"/>
      <c r="AG96" s="5"/>
      <c r="AJ96" s="4"/>
      <c r="AM96" s="4"/>
      <c r="AN96" s="5"/>
      <c r="AP96" s="4"/>
      <c r="AW96" s="4"/>
    </row>
    <row r="97" spans="1:49" x14ac:dyDescent="0.2">
      <c r="A97" s="77">
        <f t="shared" si="7"/>
        <v>-0.5320038182984993</v>
      </c>
      <c r="B97" s="61" t="s">
        <v>11</v>
      </c>
      <c r="C97" s="100" t="s">
        <v>84</v>
      </c>
      <c r="D97" s="100" t="s">
        <v>104</v>
      </c>
      <c r="E97" s="90" t="s">
        <v>15</v>
      </c>
      <c r="F97" s="62">
        <f t="shared" si="6"/>
        <v>-5.0426902208388575E-7</v>
      </c>
      <c r="G97" s="62" t="s">
        <v>66</v>
      </c>
      <c r="H97" s="62" t="s">
        <v>67</v>
      </c>
      <c r="I97" s="62" t="s">
        <v>68</v>
      </c>
      <c r="J97" s="62" t="s">
        <v>61</v>
      </c>
      <c r="K97" s="62"/>
      <c r="L97" s="64" t="s">
        <v>69</v>
      </c>
      <c r="O97" s="132"/>
      <c r="P97" s="61"/>
      <c r="Q97" s="61"/>
      <c r="R97" s="20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102"/>
      <c r="AD97" s="5"/>
      <c r="AG97" s="5"/>
      <c r="AJ97" s="4"/>
      <c r="AM97" s="4"/>
      <c r="AN97" s="5"/>
      <c r="AP97" s="4"/>
      <c r="AW97" s="4"/>
    </row>
    <row r="98" spans="1:49" x14ac:dyDescent="0.2">
      <c r="A98" s="77">
        <f t="shared" si="7"/>
        <v>-1.5632287186183402</v>
      </c>
      <c r="B98" s="61" t="s">
        <v>11</v>
      </c>
      <c r="C98" s="100" t="s">
        <v>84</v>
      </c>
      <c r="D98" s="100" t="s">
        <v>104</v>
      </c>
      <c r="E98" s="90" t="s">
        <v>16</v>
      </c>
      <c r="F98" s="62">
        <f t="shared" si="6"/>
        <v>-1.4817333825766258E-6</v>
      </c>
      <c r="G98" s="62" t="s">
        <v>66</v>
      </c>
      <c r="H98" s="62" t="s">
        <v>67</v>
      </c>
      <c r="I98" s="62" t="s">
        <v>68</v>
      </c>
      <c r="J98" s="62" t="s">
        <v>61</v>
      </c>
      <c r="K98" s="62"/>
      <c r="L98" s="64" t="s">
        <v>69</v>
      </c>
      <c r="O98" s="132"/>
      <c r="P98" s="61"/>
      <c r="Q98" s="61"/>
      <c r="R98" s="20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102"/>
      <c r="AD98" s="5"/>
      <c r="AG98" s="5"/>
      <c r="AJ98" s="4"/>
      <c r="AM98" s="4"/>
      <c r="AN98" s="5"/>
      <c r="AP98" s="4"/>
      <c r="AW98" s="4"/>
    </row>
    <row r="99" spans="1:49" x14ac:dyDescent="0.2">
      <c r="A99" s="77">
        <f t="shared" si="7"/>
        <v>-9.5997445904450071E-2</v>
      </c>
      <c r="B99" s="61" t="s">
        <v>11</v>
      </c>
      <c r="C99" s="100" t="s">
        <v>84</v>
      </c>
      <c r="D99" s="100" t="s">
        <v>104</v>
      </c>
      <c r="E99" s="90" t="s">
        <v>17</v>
      </c>
      <c r="F99" s="62">
        <f t="shared" si="6"/>
        <v>-9.0992839719857896E-8</v>
      </c>
      <c r="G99" s="62" t="s">
        <v>66</v>
      </c>
      <c r="H99" s="62" t="s">
        <v>67</v>
      </c>
      <c r="I99" s="62" t="s">
        <v>68</v>
      </c>
      <c r="J99" s="62" t="s">
        <v>61</v>
      </c>
      <c r="K99" s="62"/>
      <c r="L99" s="64" t="s">
        <v>69</v>
      </c>
      <c r="O99" s="132"/>
      <c r="P99" s="61"/>
      <c r="Q99" s="61"/>
      <c r="R99" s="20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102"/>
      <c r="AD99" s="5"/>
      <c r="AG99" s="5"/>
      <c r="AJ99" s="4"/>
      <c r="AM99" s="4"/>
      <c r="AN99" s="5"/>
      <c r="AP99" s="4"/>
      <c r="AW99" s="4"/>
    </row>
    <row r="100" spans="1:49" x14ac:dyDescent="0.2">
      <c r="A100" s="77">
        <f t="shared" si="7"/>
        <v>-0.22392767924626539</v>
      </c>
      <c r="B100" s="61" t="s">
        <v>11</v>
      </c>
      <c r="C100" s="100" t="s">
        <v>84</v>
      </c>
      <c r="D100" s="100" t="s">
        <v>104</v>
      </c>
      <c r="E100" s="90" t="s">
        <v>18</v>
      </c>
      <c r="F100" s="62">
        <f t="shared" si="6"/>
        <v>-2.1225372440404305E-7</v>
      </c>
      <c r="G100" s="62" t="s">
        <v>66</v>
      </c>
      <c r="H100" s="62" t="s">
        <v>67</v>
      </c>
      <c r="I100" s="62" t="s">
        <v>68</v>
      </c>
      <c r="J100" s="62" t="s">
        <v>61</v>
      </c>
      <c r="K100" s="62"/>
      <c r="L100" s="64" t="s">
        <v>69</v>
      </c>
      <c r="O100" s="132"/>
      <c r="P100" s="61"/>
      <c r="Q100" s="61"/>
      <c r="R100" s="20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102"/>
      <c r="AD100" s="5"/>
      <c r="AG100" s="5"/>
      <c r="AJ100" s="4"/>
      <c r="AM100" s="4"/>
      <c r="AN100" s="5"/>
      <c r="AP100" s="4"/>
      <c r="AW100" s="4"/>
    </row>
    <row r="101" spans="1:49" x14ac:dyDescent="0.2">
      <c r="A101" s="77">
        <f t="shared" si="7"/>
        <v>-22.898819278053175</v>
      </c>
      <c r="B101" s="61" t="s">
        <v>11</v>
      </c>
      <c r="C101" s="100" t="s">
        <v>84</v>
      </c>
      <c r="D101" s="100" t="s">
        <v>104</v>
      </c>
      <c r="E101" s="90" t="s">
        <v>19</v>
      </c>
      <c r="F101" s="62">
        <f t="shared" si="6"/>
        <v>-2.1705041969718648E-5</v>
      </c>
      <c r="G101" s="62" t="s">
        <v>66</v>
      </c>
      <c r="H101" s="62" t="s">
        <v>67</v>
      </c>
      <c r="I101" s="62" t="s">
        <v>68</v>
      </c>
      <c r="J101" s="62" t="s">
        <v>61</v>
      </c>
      <c r="K101" s="62"/>
      <c r="L101" s="64" t="s">
        <v>69</v>
      </c>
      <c r="O101" s="132"/>
      <c r="P101" s="61"/>
      <c r="Q101" s="61"/>
      <c r="R101" s="20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102"/>
      <c r="AD101" s="5"/>
      <c r="AG101" s="5"/>
      <c r="AJ101" s="4"/>
      <c r="AM101" s="4"/>
      <c r="AN101" s="5"/>
      <c r="AP101" s="4"/>
      <c r="AW101" s="4"/>
    </row>
    <row r="102" spans="1:49" x14ac:dyDescent="0.2">
      <c r="A102" s="77">
        <f t="shared" si="7"/>
        <v>-0.13445643301516652</v>
      </c>
      <c r="B102" s="61" t="s">
        <v>11</v>
      </c>
      <c r="C102" s="100" t="s">
        <v>84</v>
      </c>
      <c r="D102" s="100" t="s">
        <v>104</v>
      </c>
      <c r="E102" s="90" t="s">
        <v>20</v>
      </c>
      <c r="F102" s="62">
        <f t="shared" si="6"/>
        <v>-1.2744685593854649E-7</v>
      </c>
      <c r="G102" s="62" t="s">
        <v>66</v>
      </c>
      <c r="H102" s="62" t="s">
        <v>67</v>
      </c>
      <c r="I102" s="62" t="s">
        <v>68</v>
      </c>
      <c r="J102" s="62" t="s">
        <v>61</v>
      </c>
      <c r="K102" s="62"/>
      <c r="L102" s="64" t="s">
        <v>69</v>
      </c>
      <c r="O102" s="132"/>
      <c r="P102" s="61"/>
      <c r="Q102" s="61"/>
      <c r="R102" s="20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102"/>
      <c r="AD102" s="5"/>
      <c r="AG102" s="5"/>
      <c r="AJ102" s="4"/>
      <c r="AM102" s="4"/>
      <c r="AN102" s="5"/>
      <c r="AP102" s="4"/>
      <c r="AW102" s="4"/>
    </row>
    <row r="103" spans="1:49" x14ac:dyDescent="0.2">
      <c r="A103" s="77">
        <f t="shared" si="7"/>
        <v>-8749.4869983127592</v>
      </c>
      <c r="B103" s="61" t="s">
        <v>11</v>
      </c>
      <c r="C103" s="100" t="s">
        <v>84</v>
      </c>
      <c r="D103" s="100" t="s">
        <v>104</v>
      </c>
      <c r="E103" s="90" t="s">
        <v>21</v>
      </c>
      <c r="F103" s="62">
        <f t="shared" si="6"/>
        <v>-8.2933526050357927E-3</v>
      </c>
      <c r="G103" s="62" t="s">
        <v>66</v>
      </c>
      <c r="H103" s="62" t="s">
        <v>67</v>
      </c>
      <c r="I103" s="62" t="s">
        <v>68</v>
      </c>
      <c r="J103" s="62" t="s">
        <v>61</v>
      </c>
      <c r="K103" s="62"/>
      <c r="L103" s="64" t="s">
        <v>120</v>
      </c>
      <c r="O103" s="132"/>
      <c r="P103" s="61"/>
      <c r="Q103" s="61"/>
      <c r="R103" s="20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102"/>
      <c r="AD103" s="5"/>
      <c r="AG103" s="5"/>
      <c r="AJ103" s="4"/>
      <c r="AM103" s="4"/>
      <c r="AN103" s="5"/>
      <c r="AP103" s="4"/>
      <c r="AW103" s="4"/>
    </row>
    <row r="104" spans="1:49" x14ac:dyDescent="0.2">
      <c r="A104" s="77">
        <f>(B61-J61)*$K$61</f>
        <v>0.64733959798617191</v>
      </c>
      <c r="B104" s="61" t="s">
        <v>11</v>
      </c>
      <c r="C104" s="100" t="s">
        <v>84</v>
      </c>
      <c r="D104" s="100" t="s">
        <v>97</v>
      </c>
      <c r="E104" s="62" t="s">
        <v>8</v>
      </c>
      <c r="F104" s="62">
        <f t="shared" si="5"/>
        <v>6.1359203600585009E-7</v>
      </c>
      <c r="G104" s="62" t="s">
        <v>66</v>
      </c>
      <c r="H104" s="62" t="s">
        <v>67</v>
      </c>
      <c r="I104" s="62" t="s">
        <v>68</v>
      </c>
      <c r="J104" s="62" t="s">
        <v>61</v>
      </c>
      <c r="K104" s="62"/>
      <c r="L104" s="64" t="s">
        <v>70</v>
      </c>
      <c r="O104" s="133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102"/>
      <c r="AD104" s="5"/>
      <c r="AG104" s="5"/>
      <c r="AJ104" s="4"/>
      <c r="AM104" s="4"/>
      <c r="AN104" s="5"/>
      <c r="AP104" s="4"/>
      <c r="AW104" s="4"/>
    </row>
    <row r="105" spans="1:49" x14ac:dyDescent="0.2">
      <c r="A105" s="77">
        <f t="shared" ref="A105:A114" si="8">(B62-J62)*$K$61</f>
        <v>2.1327759572093976</v>
      </c>
      <c r="B105" s="61" t="s">
        <v>11</v>
      </c>
      <c r="C105" s="100" t="s">
        <v>84</v>
      </c>
      <c r="D105" s="62" t="s">
        <v>97</v>
      </c>
      <c r="E105" s="90" t="s">
        <v>12</v>
      </c>
      <c r="F105" s="62">
        <f t="shared" si="5"/>
        <v>2.0215885850326047E-6</v>
      </c>
      <c r="G105" s="62" t="s">
        <v>66</v>
      </c>
      <c r="H105" s="62" t="s">
        <v>67</v>
      </c>
      <c r="I105" s="62" t="s">
        <v>68</v>
      </c>
      <c r="J105" s="62" t="s">
        <v>61</v>
      </c>
      <c r="K105" s="62"/>
      <c r="L105" s="64" t="s">
        <v>70</v>
      </c>
      <c r="O105" s="133"/>
      <c r="P105" s="61"/>
      <c r="Q105" s="61"/>
      <c r="R105" s="20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102"/>
      <c r="AD105" s="5"/>
      <c r="AG105" s="5"/>
      <c r="AJ105" s="4"/>
      <c r="AM105" s="4"/>
      <c r="AN105" s="5"/>
      <c r="AP105" s="4"/>
      <c r="AW105" s="4"/>
    </row>
    <row r="106" spans="1:49" x14ac:dyDescent="0.2">
      <c r="A106" s="77">
        <f t="shared" si="8"/>
        <v>3.983463209705135</v>
      </c>
      <c r="B106" s="61" t="s">
        <v>11</v>
      </c>
      <c r="C106" s="100" t="s">
        <v>84</v>
      </c>
      <c r="D106" s="62" t="s">
        <v>97</v>
      </c>
      <c r="E106" s="90" t="s">
        <v>13</v>
      </c>
      <c r="F106" s="62">
        <f t="shared" si="5"/>
        <v>3.7757945115688487E-6</v>
      </c>
      <c r="G106" s="62" t="s">
        <v>66</v>
      </c>
      <c r="H106" s="62" t="s">
        <v>67</v>
      </c>
      <c r="I106" s="62" t="s">
        <v>68</v>
      </c>
      <c r="J106" s="62" t="s">
        <v>61</v>
      </c>
      <c r="K106" s="62"/>
      <c r="L106" s="64" t="s">
        <v>70</v>
      </c>
      <c r="O106" s="133"/>
      <c r="P106" s="61"/>
      <c r="Q106" s="61"/>
      <c r="R106" s="20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102"/>
      <c r="AD106" s="5"/>
      <c r="AG106" s="5"/>
      <c r="AJ106" s="4"/>
      <c r="AM106" s="4"/>
      <c r="AN106" s="5"/>
      <c r="AP106" s="4"/>
      <c r="AW106" s="4"/>
    </row>
    <row r="107" spans="1:49" x14ac:dyDescent="0.2">
      <c r="A107" s="77">
        <f t="shared" si="8"/>
        <v>0.6432016006003598</v>
      </c>
      <c r="B107" s="61" t="s">
        <v>11</v>
      </c>
      <c r="C107" s="100" t="s">
        <v>84</v>
      </c>
      <c r="D107" s="62" t="s">
        <v>97</v>
      </c>
      <c r="E107" s="90" t="s">
        <v>14</v>
      </c>
      <c r="F107" s="62">
        <f t="shared" si="5"/>
        <v>6.0966976360223679E-7</v>
      </c>
      <c r="G107" s="62" t="s">
        <v>66</v>
      </c>
      <c r="H107" s="62" t="s">
        <v>67</v>
      </c>
      <c r="I107" s="62" t="s">
        <v>68</v>
      </c>
      <c r="J107" s="62" t="s">
        <v>61</v>
      </c>
      <c r="K107" s="62"/>
      <c r="L107" s="64" t="s">
        <v>70</v>
      </c>
      <c r="O107" s="133"/>
      <c r="P107" s="61"/>
      <c r="Q107" s="61"/>
      <c r="R107" s="20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102"/>
      <c r="AD107" s="5"/>
      <c r="AG107" s="5"/>
      <c r="AJ107" s="4"/>
      <c r="AM107" s="4"/>
      <c r="AN107" s="5"/>
      <c r="AP107" s="4"/>
      <c r="AW107" s="4"/>
    </row>
    <row r="108" spans="1:49" x14ac:dyDescent="0.2">
      <c r="A108" s="77">
        <f t="shared" si="8"/>
        <v>0.30426462640327201</v>
      </c>
      <c r="B108" s="61" t="s">
        <v>11</v>
      </c>
      <c r="C108" s="100" t="s">
        <v>84</v>
      </c>
      <c r="D108" s="62" t="s">
        <v>97</v>
      </c>
      <c r="E108" s="90" t="s">
        <v>15</v>
      </c>
      <c r="F108" s="62">
        <f t="shared" si="5"/>
        <v>2.8840248948177444E-7</v>
      </c>
      <c r="G108" s="62" t="s">
        <v>66</v>
      </c>
      <c r="H108" s="62" t="s">
        <v>67</v>
      </c>
      <c r="I108" s="62" t="s">
        <v>68</v>
      </c>
      <c r="J108" s="62" t="s">
        <v>61</v>
      </c>
      <c r="K108" s="62"/>
      <c r="L108" s="64" t="s">
        <v>70</v>
      </c>
      <c r="O108" s="133"/>
      <c r="P108" s="61"/>
      <c r="Q108" s="61"/>
      <c r="R108" s="20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102"/>
      <c r="AD108" s="5"/>
      <c r="AG108" s="5"/>
      <c r="AJ108" s="4"/>
      <c r="AM108" s="4"/>
      <c r="AN108" s="5"/>
      <c r="AP108" s="4"/>
      <c r="AW108" s="4"/>
    </row>
    <row r="109" spans="1:49" x14ac:dyDescent="0.2">
      <c r="A109" s="77">
        <f t="shared" si="8"/>
        <v>8.3100484475342338</v>
      </c>
      <c r="B109" s="61" t="s">
        <v>11</v>
      </c>
      <c r="C109" s="100" t="s">
        <v>84</v>
      </c>
      <c r="D109" s="62" t="s">
        <v>97</v>
      </c>
      <c r="E109" s="90" t="s">
        <v>16</v>
      </c>
      <c r="F109" s="62">
        <f t="shared" si="5"/>
        <v>7.8768231730182313E-6</v>
      </c>
      <c r="G109" s="62" t="s">
        <v>66</v>
      </c>
      <c r="H109" s="62" t="s">
        <v>67</v>
      </c>
      <c r="I109" s="62" t="s">
        <v>68</v>
      </c>
      <c r="J109" s="62" t="s">
        <v>61</v>
      </c>
      <c r="K109" s="62"/>
      <c r="L109" s="64" t="s">
        <v>70</v>
      </c>
      <c r="O109" s="133"/>
      <c r="P109" s="61"/>
      <c r="Q109" s="61"/>
      <c r="R109" s="20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102"/>
      <c r="AD109" s="5"/>
      <c r="AG109" s="5"/>
      <c r="AJ109" s="4"/>
      <c r="AM109" s="4"/>
      <c r="AN109" s="5"/>
      <c r="AP109" s="4"/>
      <c r="AW109" s="4"/>
    </row>
    <row r="110" spans="1:49" x14ac:dyDescent="0.2">
      <c r="A110" s="77">
        <f t="shared" si="8"/>
        <v>2.9466176275123761E-2</v>
      </c>
      <c r="B110" s="61" t="s">
        <v>11</v>
      </c>
      <c r="C110" s="100" t="s">
        <v>84</v>
      </c>
      <c r="D110" s="62" t="s">
        <v>97</v>
      </c>
      <c r="E110" s="90" t="s">
        <v>17</v>
      </c>
      <c r="F110" s="62">
        <f t="shared" si="5"/>
        <v>2.7930024905330579E-8</v>
      </c>
      <c r="G110" s="62" t="s">
        <v>66</v>
      </c>
      <c r="H110" s="62" t="s">
        <v>67</v>
      </c>
      <c r="I110" s="62" t="s">
        <v>68</v>
      </c>
      <c r="J110" s="62" t="s">
        <v>61</v>
      </c>
      <c r="K110" s="62"/>
      <c r="L110" s="64" t="s">
        <v>70</v>
      </c>
      <c r="O110" s="133"/>
      <c r="P110" s="61"/>
      <c r="Q110" s="61"/>
      <c r="R110" s="20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102"/>
      <c r="AD110" s="5"/>
      <c r="AG110" s="5"/>
      <c r="AJ110" s="4"/>
      <c r="AM110" s="4"/>
      <c r="AN110" s="5"/>
      <c r="AP110" s="4"/>
      <c r="AW110" s="4"/>
    </row>
    <row r="111" spans="1:49" x14ac:dyDescent="0.2">
      <c r="A111" s="77">
        <f t="shared" si="8"/>
        <v>6.9326299292726587E-2</v>
      </c>
      <c r="B111" s="61" t="s">
        <v>11</v>
      </c>
      <c r="C111" s="100" t="s">
        <v>84</v>
      </c>
      <c r="D111" s="62" t="s">
        <v>97</v>
      </c>
      <c r="E111" s="90" t="s">
        <v>18</v>
      </c>
      <c r="F111" s="62">
        <f t="shared" si="5"/>
        <v>6.5712132031020453E-8</v>
      </c>
      <c r="G111" s="62" t="s">
        <v>66</v>
      </c>
      <c r="H111" s="62" t="s">
        <v>67</v>
      </c>
      <c r="I111" s="62" t="s">
        <v>68</v>
      </c>
      <c r="J111" s="62" t="s">
        <v>61</v>
      </c>
      <c r="K111" s="62"/>
      <c r="L111" s="64" t="s">
        <v>70</v>
      </c>
      <c r="O111" s="133"/>
      <c r="P111" s="61"/>
      <c r="Q111" s="61"/>
      <c r="R111" s="20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102"/>
      <c r="AD111" s="5"/>
      <c r="AG111" s="5"/>
      <c r="AJ111" s="4"/>
      <c r="AM111" s="4"/>
      <c r="AN111" s="5"/>
      <c r="AP111" s="4"/>
      <c r="AW111" s="4"/>
    </row>
    <row r="112" spans="1:49" x14ac:dyDescent="0.2">
      <c r="A112" s="77">
        <f t="shared" si="8"/>
        <v>11.357457905202903</v>
      </c>
      <c r="B112" s="61" t="s">
        <v>11</v>
      </c>
      <c r="C112" s="100" t="s">
        <v>84</v>
      </c>
      <c r="D112" s="62" t="s">
        <v>97</v>
      </c>
      <c r="E112" s="90" t="s">
        <v>78</v>
      </c>
      <c r="F112" s="62">
        <f t="shared" si="5"/>
        <v>1.0765362943320288E-5</v>
      </c>
      <c r="G112" s="62" t="s">
        <v>66</v>
      </c>
      <c r="H112" s="62" t="s">
        <v>67</v>
      </c>
      <c r="I112" s="62" t="s">
        <v>68</v>
      </c>
      <c r="J112" s="62" t="s">
        <v>61</v>
      </c>
      <c r="K112" s="62"/>
      <c r="L112" s="64" t="s">
        <v>70</v>
      </c>
      <c r="O112" s="133"/>
      <c r="P112" s="61"/>
      <c r="Q112" s="61"/>
      <c r="R112" s="20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102"/>
      <c r="AD112" s="5"/>
      <c r="AG112" s="5"/>
      <c r="AJ112" s="4"/>
      <c r="AM112" s="4"/>
      <c r="AN112" s="5"/>
      <c r="AP112" s="4"/>
      <c r="AW112" s="4"/>
    </row>
    <row r="113" spans="1:49" x14ac:dyDescent="0.2">
      <c r="A113" s="77">
        <f t="shared" si="8"/>
        <v>8.5756063983979253E-2</v>
      </c>
      <c r="B113" s="61" t="s">
        <v>11</v>
      </c>
      <c r="C113" s="100" t="s">
        <v>84</v>
      </c>
      <c r="D113" s="62" t="s">
        <v>97</v>
      </c>
      <c r="E113" s="90" t="s">
        <v>20</v>
      </c>
      <c r="F113" s="62">
        <f t="shared" si="5"/>
        <v>8.1285368705193615E-8</v>
      </c>
      <c r="G113" s="62" t="s">
        <v>66</v>
      </c>
      <c r="H113" s="62" t="s">
        <v>67</v>
      </c>
      <c r="I113" s="62" t="s">
        <v>68</v>
      </c>
      <c r="J113" s="62" t="s">
        <v>61</v>
      </c>
      <c r="K113" s="62"/>
      <c r="L113" s="64" t="s">
        <v>70</v>
      </c>
      <c r="O113" s="133"/>
      <c r="P113" s="61"/>
      <c r="Q113" s="61"/>
      <c r="R113" s="20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102"/>
      <c r="AD113" s="5"/>
      <c r="AG113" s="5"/>
      <c r="AJ113" s="4"/>
      <c r="AM113" s="4"/>
      <c r="AN113" s="5"/>
      <c r="AP113" s="4"/>
      <c r="AW113" s="4"/>
    </row>
    <row r="114" spans="1:49" x14ac:dyDescent="0.2">
      <c r="A114" s="77">
        <f t="shared" si="8"/>
        <v>5486.8574303017549</v>
      </c>
      <c r="B114" s="61" t="s">
        <v>11</v>
      </c>
      <c r="C114" s="100" t="s">
        <v>84</v>
      </c>
      <c r="D114" s="62" t="s">
        <v>97</v>
      </c>
      <c r="E114" s="90" t="s">
        <v>21</v>
      </c>
      <c r="F114" s="62">
        <f>A114/1000/10^6/0.001055</f>
        <v>5.2008127301438438E-3</v>
      </c>
      <c r="G114" s="62" t="s">
        <v>66</v>
      </c>
      <c r="H114" s="62" t="s">
        <v>67</v>
      </c>
      <c r="I114" s="62" t="s">
        <v>68</v>
      </c>
      <c r="J114" s="62" t="s">
        <v>61</v>
      </c>
      <c r="K114" s="62"/>
      <c r="L114" s="64" t="s">
        <v>116</v>
      </c>
      <c r="O114" s="133"/>
      <c r="P114" s="61"/>
      <c r="Q114" s="61"/>
      <c r="R114" s="20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102"/>
      <c r="AD114" s="5"/>
      <c r="AG114" s="5"/>
      <c r="AJ114" s="4"/>
      <c r="AM114" s="4"/>
      <c r="AN114" s="5"/>
      <c r="AP114" s="4"/>
      <c r="AW114" s="4"/>
    </row>
    <row r="115" spans="1:49" x14ac:dyDescent="0.2">
      <c r="A115" s="60">
        <f>C61*$K$61</f>
        <v>0.53777842675845733</v>
      </c>
      <c r="B115" s="61" t="s">
        <v>11</v>
      </c>
      <c r="C115" s="100" t="s">
        <v>85</v>
      </c>
      <c r="D115" s="62" t="s">
        <v>97</v>
      </c>
      <c r="E115" s="62" t="s">
        <v>8</v>
      </c>
      <c r="F115" s="62">
        <f t="shared" si="5"/>
        <v>5.0974258460517281E-7</v>
      </c>
      <c r="G115" s="62" t="s">
        <v>66</v>
      </c>
      <c r="H115" s="62" t="s">
        <v>67</v>
      </c>
      <c r="I115" s="62" t="s">
        <v>68</v>
      </c>
      <c r="J115" s="62" t="s">
        <v>61</v>
      </c>
      <c r="K115" s="62"/>
      <c r="L115" s="64" t="s">
        <v>70</v>
      </c>
      <c r="O115" s="133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102"/>
    </row>
    <row r="116" spans="1:49" x14ac:dyDescent="0.2">
      <c r="A116" s="60">
        <f t="shared" ref="A116:A124" si="9">C62*$K$61</f>
        <v>0.96426433921795884</v>
      </c>
      <c r="B116" s="61" t="s">
        <v>11</v>
      </c>
      <c r="C116" s="100" t="s">
        <v>85</v>
      </c>
      <c r="D116" s="62" t="s">
        <v>97</v>
      </c>
      <c r="E116" s="62" t="s">
        <v>12</v>
      </c>
      <c r="F116" s="62">
        <f t="shared" si="5"/>
        <v>9.1399463432981893E-7</v>
      </c>
      <c r="G116" s="62" t="s">
        <v>66</v>
      </c>
      <c r="H116" s="62" t="s">
        <v>67</v>
      </c>
      <c r="I116" s="62" t="s">
        <v>68</v>
      </c>
      <c r="J116" s="62" t="s">
        <v>61</v>
      </c>
      <c r="K116" s="62"/>
      <c r="L116" s="64" t="s">
        <v>70</v>
      </c>
      <c r="O116" s="133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102"/>
    </row>
    <row r="117" spans="1:49" x14ac:dyDescent="0.2">
      <c r="A117" s="60">
        <f t="shared" si="9"/>
        <v>0.6336362127969738</v>
      </c>
      <c r="B117" s="61" t="s">
        <v>11</v>
      </c>
      <c r="C117" s="100" t="s">
        <v>85</v>
      </c>
      <c r="D117" s="62" t="s">
        <v>97</v>
      </c>
      <c r="E117" s="62" t="s">
        <v>13</v>
      </c>
      <c r="F117" s="62">
        <f t="shared" si="5"/>
        <v>6.0060304530518846E-7</v>
      </c>
      <c r="G117" s="62" t="s">
        <v>66</v>
      </c>
      <c r="H117" s="62" t="s">
        <v>67</v>
      </c>
      <c r="I117" s="62" t="s">
        <v>68</v>
      </c>
      <c r="J117" s="62" t="s">
        <v>61</v>
      </c>
      <c r="K117" s="62"/>
      <c r="L117" s="64" t="s">
        <v>70</v>
      </c>
      <c r="O117" s="133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102"/>
    </row>
    <row r="118" spans="1:49" x14ac:dyDescent="0.2">
      <c r="A118" s="60">
        <f t="shared" si="9"/>
        <v>1.0594224569094177</v>
      </c>
      <c r="B118" s="61" t="s">
        <v>11</v>
      </c>
      <c r="C118" s="100" t="s">
        <v>85</v>
      </c>
      <c r="D118" s="62" t="s">
        <v>97</v>
      </c>
      <c r="E118" s="62" t="s">
        <v>14</v>
      </c>
      <c r="F118" s="62">
        <f t="shared" si="5"/>
        <v>1.0041919022838082E-6</v>
      </c>
      <c r="G118" s="62" t="s">
        <v>66</v>
      </c>
      <c r="H118" s="62" t="s">
        <v>67</v>
      </c>
      <c r="I118" s="62" t="s">
        <v>68</v>
      </c>
      <c r="J118" s="62" t="s">
        <v>61</v>
      </c>
      <c r="K118" s="62"/>
      <c r="L118" s="64" t="s">
        <v>70</v>
      </c>
      <c r="O118" s="133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102"/>
    </row>
    <row r="119" spans="1:49" x14ac:dyDescent="0.2">
      <c r="A119" s="60">
        <f t="shared" si="9"/>
        <v>1.0208920459509097</v>
      </c>
      <c r="B119" s="61" t="s">
        <v>11</v>
      </c>
      <c r="C119" s="100" t="s">
        <v>85</v>
      </c>
      <c r="D119" s="62" t="s">
        <v>97</v>
      </c>
      <c r="E119" s="62" t="s">
        <v>15</v>
      </c>
      <c r="F119" s="62">
        <f t="shared" si="5"/>
        <v>9.6767018573545924E-7</v>
      </c>
      <c r="G119" s="62" t="s">
        <v>66</v>
      </c>
      <c r="H119" s="62" t="s">
        <v>67</v>
      </c>
      <c r="I119" s="62" t="s">
        <v>68</v>
      </c>
      <c r="J119" s="62" t="s">
        <v>61</v>
      </c>
      <c r="K119" s="62"/>
      <c r="L119" s="64" t="s">
        <v>70</v>
      </c>
      <c r="O119" s="133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102"/>
    </row>
    <row r="120" spans="1:49" x14ac:dyDescent="0.2">
      <c r="A120" s="60">
        <f>C66*$K$61</f>
        <v>8.8546598967782233E-2</v>
      </c>
      <c r="B120" s="61" t="s">
        <v>11</v>
      </c>
      <c r="C120" s="100" t="s">
        <v>85</v>
      </c>
      <c r="D120" s="62" t="s">
        <v>97</v>
      </c>
      <c r="E120" s="62" t="s">
        <v>16</v>
      </c>
      <c r="F120" s="62">
        <f t="shared" si="5"/>
        <v>8.39304255618789E-8</v>
      </c>
      <c r="G120" s="62" t="s">
        <v>66</v>
      </c>
      <c r="H120" s="62" t="s">
        <v>67</v>
      </c>
      <c r="I120" s="62" t="s">
        <v>68</v>
      </c>
      <c r="J120" s="62" t="s">
        <v>61</v>
      </c>
      <c r="K120" s="62"/>
      <c r="L120" s="64" t="s">
        <v>70</v>
      </c>
      <c r="O120" s="133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102"/>
    </row>
    <row r="121" spans="1:49" x14ac:dyDescent="0.2">
      <c r="A121" s="60">
        <f t="shared" si="9"/>
        <v>0</v>
      </c>
      <c r="B121" s="61" t="s">
        <v>11</v>
      </c>
      <c r="C121" s="100" t="s">
        <v>85</v>
      </c>
      <c r="D121" s="62" t="s">
        <v>97</v>
      </c>
      <c r="E121" s="62" t="s">
        <v>17</v>
      </c>
      <c r="F121" s="62">
        <f t="shared" si="5"/>
        <v>0</v>
      </c>
      <c r="G121" s="62" t="s">
        <v>66</v>
      </c>
      <c r="H121" s="62" t="s">
        <v>67</v>
      </c>
      <c r="I121" s="62" t="s">
        <v>68</v>
      </c>
      <c r="J121" s="62" t="s">
        <v>61</v>
      </c>
      <c r="K121" s="62"/>
      <c r="L121" s="64" t="s">
        <v>70</v>
      </c>
      <c r="O121" s="133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102"/>
    </row>
    <row r="122" spans="1:49" x14ac:dyDescent="0.2">
      <c r="A122" s="60">
        <f>C68*$K$61</f>
        <v>0</v>
      </c>
      <c r="B122" s="61" t="s">
        <v>11</v>
      </c>
      <c r="C122" s="100" t="s">
        <v>85</v>
      </c>
      <c r="D122" s="62" t="s">
        <v>97</v>
      </c>
      <c r="E122" s="62" t="s">
        <v>18</v>
      </c>
      <c r="F122" s="62">
        <f t="shared" si="5"/>
        <v>0</v>
      </c>
      <c r="G122" s="62" t="s">
        <v>66</v>
      </c>
      <c r="H122" s="62" t="s">
        <v>67</v>
      </c>
      <c r="I122" s="62" t="s">
        <v>68</v>
      </c>
      <c r="J122" s="62" t="s">
        <v>61</v>
      </c>
      <c r="K122" s="62"/>
      <c r="L122" s="64" t="s">
        <v>70</v>
      </c>
      <c r="O122" s="133"/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  <c r="AA122" s="61"/>
      <c r="AB122" s="61"/>
      <c r="AC122" s="102"/>
    </row>
    <row r="123" spans="1:49" x14ac:dyDescent="0.2">
      <c r="A123" s="60">
        <f t="shared" si="9"/>
        <v>0</v>
      </c>
      <c r="B123" s="61" t="s">
        <v>11</v>
      </c>
      <c r="C123" s="100" t="s">
        <v>85</v>
      </c>
      <c r="D123" s="62" t="s">
        <v>97</v>
      </c>
      <c r="E123" s="62" t="s">
        <v>78</v>
      </c>
      <c r="F123" s="62">
        <f t="shared" si="5"/>
        <v>0</v>
      </c>
      <c r="G123" s="62" t="s">
        <v>66</v>
      </c>
      <c r="H123" s="62" t="s">
        <v>67</v>
      </c>
      <c r="I123" s="62" t="s">
        <v>68</v>
      </c>
      <c r="J123" s="62" t="s">
        <v>61</v>
      </c>
      <c r="K123" s="62"/>
      <c r="L123" s="64" t="s">
        <v>70</v>
      </c>
      <c r="O123" s="133"/>
      <c r="P123" s="61"/>
      <c r="Q123" s="61"/>
      <c r="R123" s="61"/>
      <c r="S123" s="61"/>
      <c r="T123" s="61"/>
      <c r="U123" s="61"/>
      <c r="V123" s="61"/>
      <c r="W123" s="61"/>
      <c r="X123" s="61"/>
      <c r="Y123" s="61"/>
      <c r="Z123" s="61"/>
      <c r="AA123" s="61"/>
      <c r="AB123" s="61"/>
      <c r="AC123" s="102"/>
    </row>
    <row r="124" spans="1:49" x14ac:dyDescent="0.2">
      <c r="A124" s="60">
        <f t="shared" si="9"/>
        <v>0</v>
      </c>
      <c r="B124" s="61" t="s">
        <v>11</v>
      </c>
      <c r="C124" s="100" t="s">
        <v>85</v>
      </c>
      <c r="D124" s="62" t="s">
        <v>97</v>
      </c>
      <c r="E124" s="62" t="s">
        <v>20</v>
      </c>
      <c r="F124" s="62">
        <f t="shared" si="5"/>
        <v>0</v>
      </c>
      <c r="G124" s="62" t="s">
        <v>66</v>
      </c>
      <c r="H124" s="62" t="s">
        <v>67</v>
      </c>
      <c r="I124" s="62" t="s">
        <v>68</v>
      </c>
      <c r="J124" s="62" t="s">
        <v>61</v>
      </c>
      <c r="K124" s="62"/>
      <c r="L124" s="64" t="s">
        <v>70</v>
      </c>
      <c r="O124" s="133"/>
      <c r="P124" s="61"/>
      <c r="Q124" s="61"/>
      <c r="R124" s="61"/>
      <c r="S124" s="61"/>
      <c r="T124" s="61"/>
      <c r="U124" s="61"/>
      <c r="V124" s="61"/>
      <c r="W124" s="61"/>
      <c r="X124" s="61"/>
      <c r="Y124" s="61"/>
      <c r="Z124" s="61"/>
      <c r="AA124" s="61"/>
      <c r="AB124" s="61"/>
      <c r="AC124" s="102"/>
    </row>
    <row r="125" spans="1:49" x14ac:dyDescent="0.2">
      <c r="A125" s="60">
        <f>C71*$K$61</f>
        <v>12598.511288069152</v>
      </c>
      <c r="B125" s="61" t="s">
        <v>11</v>
      </c>
      <c r="C125" s="100" t="s">
        <v>85</v>
      </c>
      <c r="D125" s="62" t="s">
        <v>97</v>
      </c>
      <c r="E125" s="62" t="s">
        <v>21</v>
      </c>
      <c r="F125" s="62">
        <f t="shared" si="5"/>
        <v>1.1941716860729056E-2</v>
      </c>
      <c r="G125" s="62" t="s">
        <v>66</v>
      </c>
      <c r="H125" s="62" t="s">
        <v>67</v>
      </c>
      <c r="I125" s="62" t="s">
        <v>68</v>
      </c>
      <c r="J125" s="62" t="s">
        <v>61</v>
      </c>
      <c r="K125" s="62"/>
      <c r="L125" s="64" t="s">
        <v>116</v>
      </c>
      <c r="O125" s="133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102"/>
    </row>
  </sheetData>
  <mergeCells count="3">
    <mergeCell ref="B41:I41"/>
    <mergeCell ref="A76:L76"/>
    <mergeCell ref="O76:Y76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6D536-E540-3243-A0F2-AC3FCA71DE56}">
  <dimension ref="A1:AW113"/>
  <sheetViews>
    <sheetView topLeftCell="A60" zoomScaleNormal="100" workbookViewId="0">
      <selection activeCell="C78" sqref="C78:L113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98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96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84</v>
      </c>
      <c r="O4" s="15" t="str">
        <f t="shared" ref="O4:O14" si="0">CONCATENATE(B4," from", " ", A4)</f>
        <v>voc from electricity</v>
      </c>
      <c r="P4" s="15" t="s">
        <v>11</v>
      </c>
      <c r="Q4" s="15">
        <f>($B$58)*$C4</f>
        <v>0.5063136607983616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84</v>
      </c>
      <c r="O5" s="15" t="str">
        <f t="shared" si="0"/>
        <v>co from electricity</v>
      </c>
      <c r="P5" s="15" t="s">
        <v>11</v>
      </c>
      <c r="Q5" s="15">
        <f t="shared" ref="Q5:Q13" si="1">($B$58)*C5</f>
        <v>1.6043431784996196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84</v>
      </c>
      <c r="O6" s="15" t="str">
        <f t="shared" si="0"/>
        <v>nox from electricity</v>
      </c>
      <c r="P6" s="15" t="s">
        <v>11</v>
      </c>
      <c r="Q6" s="15">
        <f t="shared" si="1"/>
        <v>3.1426883170705828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84</v>
      </c>
      <c r="O7" s="15" t="str">
        <f t="shared" si="0"/>
        <v>pm10 from electricity</v>
      </c>
      <c r="P7" s="15" t="s">
        <v>11</v>
      </c>
      <c r="Q7" s="15">
        <f t="shared" si="1"/>
        <v>0.56447919444405792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84</v>
      </c>
      <c r="O8" s="15" t="str">
        <f t="shared" si="0"/>
        <v>pm2.5 from electricity</v>
      </c>
      <c r="P8" s="15" t="s">
        <v>11</v>
      </c>
      <c r="Q8" s="15">
        <f t="shared" si="1"/>
        <v>0.24457829008404153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84</v>
      </c>
      <c r="O9" s="15" t="str">
        <f t="shared" si="0"/>
        <v>sox from electricity</v>
      </c>
      <c r="P9" s="15" t="s">
        <v>11</v>
      </c>
      <c r="Q9" s="15">
        <f t="shared" si="1"/>
        <v>7.7292198646042749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84</v>
      </c>
      <c r="O10" s="15" t="str">
        <f t="shared" si="0"/>
        <v>bc from electricity</v>
      </c>
      <c r="P10" s="15" t="s">
        <v>11</v>
      </c>
      <c r="Q10" s="15">
        <f t="shared" si="1"/>
        <v>2.008675683513457E-2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84</v>
      </c>
      <c r="O11" s="15" t="str">
        <f t="shared" si="0"/>
        <v>oc from electricity</v>
      </c>
      <c r="P11" s="15" t="s">
        <v>11</v>
      </c>
      <c r="Q11" s="15">
        <f t="shared" si="1"/>
        <v>4.7415091202195926E-2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84</v>
      </c>
      <c r="O12" s="15" t="str">
        <f t="shared" si="0"/>
        <v>ch4 from electricity</v>
      </c>
      <c r="P12" s="15" t="s">
        <v>11</v>
      </c>
      <c r="Q12" s="15">
        <f t="shared" si="1"/>
        <v>8.8834716147407065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84</v>
      </c>
      <c r="O13" s="15" t="str">
        <f t="shared" si="0"/>
        <v>n2o from electricity</v>
      </c>
      <c r="P13" s="15" t="s">
        <v>11</v>
      </c>
      <c r="Q13" s="15">
        <f t="shared" si="1"/>
        <v>7.0186931242851316E-2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84</v>
      </c>
      <c r="O14" s="15" t="str">
        <f t="shared" si="0"/>
        <v>co2 from electricity</v>
      </c>
      <c r="P14" s="15" t="s">
        <v>11</v>
      </c>
      <c r="Q14" s="15">
        <f>($B$58)*C14</f>
        <v>4478.8413638658458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6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63" t="s">
        <v>83</v>
      </c>
      <c r="C41" s="164"/>
      <c r="D41" s="164"/>
      <c r="E41" s="164"/>
      <c r="F41" s="164"/>
      <c r="G41" s="164"/>
      <c r="H41" s="164"/>
      <c r="I41" s="164"/>
      <c r="J41" s="112"/>
      <c r="K41" s="83"/>
      <c r="L41" s="83"/>
      <c r="M41" s="83"/>
      <c r="N41" s="83"/>
      <c r="O41" s="83"/>
      <c r="P41" s="83"/>
      <c r="Q41" s="83"/>
      <c r="R41" s="83"/>
      <c r="S41" s="83"/>
    </row>
    <row r="42" spans="1:49" s="20" customFormat="1" ht="156" customHeight="1" x14ac:dyDescent="0.2">
      <c r="A42" s="17"/>
      <c r="B42" s="107" t="s">
        <v>84</v>
      </c>
      <c r="C42" s="108" t="s">
        <v>85</v>
      </c>
      <c r="D42" s="108" t="s">
        <v>86</v>
      </c>
      <c r="E42" s="110" t="s">
        <v>87</v>
      </c>
      <c r="F42" s="108" t="s">
        <v>88</v>
      </c>
      <c r="G42" s="109" t="s">
        <v>89</v>
      </c>
      <c r="H42" s="109" t="s">
        <v>90</v>
      </c>
      <c r="I42" s="109" t="s">
        <v>91</v>
      </c>
      <c r="J42" s="113"/>
      <c r="Q42" s="98"/>
      <c r="R42" s="98"/>
      <c r="S42" s="25"/>
    </row>
    <row r="43" spans="1:49" s="20" customFormat="1" x14ac:dyDescent="0.2">
      <c r="A43" s="26" t="s">
        <v>30</v>
      </c>
      <c r="B43" s="75">
        <v>0.7</v>
      </c>
      <c r="C43" s="73"/>
      <c r="D43" s="76">
        <v>0.8</v>
      </c>
      <c r="E43" s="72"/>
      <c r="F43" s="74"/>
      <c r="G43" s="86"/>
      <c r="H43" s="27"/>
      <c r="I43" s="28"/>
      <c r="J43" s="30"/>
      <c r="Q43" s="31"/>
      <c r="R43" s="31"/>
      <c r="S43" s="31"/>
    </row>
    <row r="44" spans="1:49" s="23" customFormat="1" x14ac:dyDescent="0.2">
      <c r="A44" s="29" t="s">
        <v>31</v>
      </c>
      <c r="B44" s="30">
        <v>0.1</v>
      </c>
      <c r="C44" s="31"/>
      <c r="D44" s="32">
        <v>0.1</v>
      </c>
      <c r="E44" s="30"/>
      <c r="F44" s="31"/>
      <c r="G44" s="33">
        <v>0.67</v>
      </c>
      <c r="H44" s="31">
        <v>0.7</v>
      </c>
      <c r="I44" s="32">
        <v>0.67</v>
      </c>
      <c r="J44" s="30"/>
      <c r="Q44" s="31"/>
      <c r="R44" s="31"/>
      <c r="S44" s="31"/>
    </row>
    <row r="45" spans="1:49" s="20" customFormat="1" x14ac:dyDescent="0.2">
      <c r="A45" s="34" t="s">
        <v>32</v>
      </c>
      <c r="B45" s="89">
        <v>1</v>
      </c>
      <c r="C45" s="89"/>
      <c r="D45" s="118"/>
      <c r="E45" s="145"/>
      <c r="F45" s="118"/>
      <c r="G45" s="134">
        <v>1.0002491498669328</v>
      </c>
      <c r="H45" s="135">
        <v>1</v>
      </c>
      <c r="I45" s="135">
        <v>1.0002491498669328</v>
      </c>
      <c r="J45" s="114"/>
      <c r="Q45" s="99"/>
      <c r="R45" s="99"/>
      <c r="S45" s="71"/>
    </row>
    <row r="46" spans="1:49" s="20" customFormat="1" ht="57" x14ac:dyDescent="0.2">
      <c r="A46" s="119" t="s">
        <v>92</v>
      </c>
      <c r="B46" s="125">
        <v>0.99111718483088485</v>
      </c>
      <c r="C46" s="126"/>
      <c r="D46" s="126"/>
      <c r="E46" s="127"/>
      <c r="F46" s="126"/>
      <c r="G46" s="136"/>
      <c r="H46" s="137"/>
      <c r="I46" s="137"/>
      <c r="J46" s="114"/>
      <c r="Q46" s="99"/>
      <c r="R46" s="99"/>
      <c r="S46" s="71"/>
    </row>
    <row r="47" spans="1:49" s="20" customFormat="1" ht="71" x14ac:dyDescent="0.2">
      <c r="A47" s="120" t="s">
        <v>93</v>
      </c>
      <c r="B47" s="78">
        <v>0</v>
      </c>
      <c r="C47" s="35"/>
      <c r="D47" s="35"/>
      <c r="E47" s="128">
        <v>0</v>
      </c>
      <c r="F47" s="35"/>
      <c r="G47" s="138"/>
      <c r="H47" s="137"/>
      <c r="I47" s="137"/>
      <c r="J47" s="114"/>
      <c r="Q47" s="99"/>
      <c r="R47" s="99"/>
      <c r="S47" s="71"/>
    </row>
    <row r="48" spans="1:49" s="20" customFormat="1" x14ac:dyDescent="0.2">
      <c r="A48" s="36" t="s">
        <v>72</v>
      </c>
      <c r="B48" s="17"/>
      <c r="E48" s="115"/>
      <c r="F48" s="23"/>
      <c r="G48" s="139"/>
      <c r="H48" s="37"/>
      <c r="I48" s="37"/>
      <c r="J48" s="115"/>
      <c r="Q48" s="23"/>
      <c r="R48" s="23"/>
      <c r="S48" s="23"/>
    </row>
    <row r="49" spans="1:19" s="20" customFormat="1" x14ac:dyDescent="0.2">
      <c r="A49" s="67" t="s">
        <v>33</v>
      </c>
      <c r="B49" s="69">
        <v>0</v>
      </c>
      <c r="C49" s="39"/>
      <c r="D49" s="39">
        <v>0</v>
      </c>
      <c r="E49" s="38"/>
      <c r="F49" s="39"/>
      <c r="G49" s="41"/>
      <c r="H49" s="40"/>
      <c r="I49" s="42"/>
      <c r="J49" s="84"/>
      <c r="Q49" s="40"/>
      <c r="R49" s="40"/>
      <c r="S49" s="40"/>
    </row>
    <row r="50" spans="1:19" s="20" customFormat="1" x14ac:dyDescent="0.2">
      <c r="A50" s="67" t="s">
        <v>34</v>
      </c>
      <c r="B50" s="69">
        <v>0</v>
      </c>
      <c r="C50" s="39"/>
      <c r="D50" s="39">
        <v>0</v>
      </c>
      <c r="E50" s="38"/>
      <c r="F50" s="39"/>
      <c r="G50" s="41"/>
      <c r="H50" s="40"/>
      <c r="I50" s="42"/>
      <c r="J50" s="84"/>
      <c r="Q50" s="40"/>
      <c r="R50" s="40"/>
      <c r="S50" s="40"/>
    </row>
    <row r="51" spans="1:19" s="20" customFormat="1" x14ac:dyDescent="0.2">
      <c r="A51" s="67" t="s">
        <v>35</v>
      </c>
      <c r="B51" s="69">
        <v>0</v>
      </c>
      <c r="C51" s="39"/>
      <c r="D51" s="39">
        <v>0</v>
      </c>
      <c r="E51" s="38"/>
      <c r="F51" s="39"/>
      <c r="G51" s="41"/>
      <c r="H51" s="40"/>
      <c r="I51" s="42"/>
      <c r="J51" s="84"/>
      <c r="Q51" s="40"/>
      <c r="R51" s="40"/>
      <c r="S51" s="40"/>
    </row>
    <row r="52" spans="1:19" s="20" customFormat="1" x14ac:dyDescent="0.2">
      <c r="A52" s="67" t="s">
        <v>73</v>
      </c>
      <c r="B52" s="79">
        <v>12390.782931868527</v>
      </c>
      <c r="C52" s="39"/>
      <c r="D52" s="39">
        <v>1250000</v>
      </c>
      <c r="E52" s="38"/>
      <c r="F52" s="39"/>
      <c r="G52" s="41"/>
      <c r="H52" s="40"/>
      <c r="I52" s="42"/>
      <c r="J52" s="84"/>
      <c r="Q52" s="40"/>
      <c r="R52" s="40"/>
      <c r="S52" s="40"/>
    </row>
    <row r="53" spans="1:19" s="20" customFormat="1" x14ac:dyDescent="0.2">
      <c r="A53" s="67" t="s">
        <v>36</v>
      </c>
      <c r="B53" s="69"/>
      <c r="C53" s="39"/>
      <c r="D53" s="39"/>
      <c r="E53" s="38"/>
      <c r="F53" s="39"/>
      <c r="G53" s="41"/>
      <c r="H53" s="40"/>
      <c r="I53" s="42"/>
      <c r="J53" s="84"/>
      <c r="Q53" s="40"/>
      <c r="R53" s="40"/>
      <c r="S53" s="40"/>
    </row>
    <row r="54" spans="1:19" s="20" customFormat="1" x14ac:dyDescent="0.2">
      <c r="A54" s="67" t="s">
        <v>74</v>
      </c>
      <c r="B54" s="79">
        <v>382525.43405194301</v>
      </c>
      <c r="C54" s="39"/>
      <c r="D54" s="39"/>
      <c r="E54" s="38"/>
      <c r="F54" s="39"/>
      <c r="G54" s="41"/>
      <c r="H54" s="40"/>
      <c r="I54" s="42"/>
      <c r="J54" s="84"/>
      <c r="Q54" s="40"/>
      <c r="R54" s="40"/>
      <c r="S54" s="40"/>
    </row>
    <row r="55" spans="1:19" s="20" customFormat="1" x14ac:dyDescent="0.2">
      <c r="A55" s="67" t="s">
        <v>39</v>
      </c>
      <c r="B55" s="69"/>
      <c r="C55" s="39"/>
      <c r="D55" s="39"/>
      <c r="E55" s="38"/>
      <c r="F55" s="39"/>
      <c r="G55" s="41"/>
      <c r="H55" s="40"/>
      <c r="I55" s="42"/>
      <c r="J55" s="84"/>
      <c r="Q55" s="40"/>
      <c r="R55" s="40"/>
      <c r="S55" s="40"/>
    </row>
    <row r="56" spans="1:19" s="20" customFormat="1" x14ac:dyDescent="0.2">
      <c r="A56" s="67" t="s">
        <v>75</v>
      </c>
      <c r="B56" s="69"/>
      <c r="C56" s="39"/>
      <c r="D56" s="39"/>
      <c r="E56" s="38"/>
      <c r="F56" s="39"/>
      <c r="G56" s="41"/>
      <c r="H56" s="40"/>
      <c r="I56" s="42"/>
      <c r="J56" s="84"/>
      <c r="Q56" s="40"/>
      <c r="R56" s="40"/>
      <c r="S56" s="40"/>
    </row>
    <row r="57" spans="1:19" s="20" customFormat="1" x14ac:dyDescent="0.2">
      <c r="A57" s="67" t="s">
        <v>38</v>
      </c>
      <c r="B57" s="69"/>
      <c r="C57" s="39"/>
      <c r="D57" s="39"/>
      <c r="E57" s="38"/>
      <c r="F57" s="39"/>
      <c r="G57" s="41"/>
      <c r="H57" s="40"/>
      <c r="I57" s="42"/>
      <c r="J57" s="84"/>
      <c r="Q57" s="40"/>
      <c r="R57" s="40"/>
      <c r="S57" s="40"/>
    </row>
    <row r="58" spans="1:19" s="20" customFormat="1" x14ac:dyDescent="0.2">
      <c r="A58" s="67" t="s">
        <v>37</v>
      </c>
      <c r="B58" s="79">
        <v>33655.211587617159</v>
      </c>
      <c r="C58" s="39"/>
      <c r="D58" s="39"/>
      <c r="E58" s="38"/>
      <c r="F58" s="39"/>
      <c r="G58" s="41"/>
      <c r="H58" s="40"/>
      <c r="I58" s="42"/>
      <c r="J58" s="84"/>
      <c r="Q58" s="40"/>
      <c r="R58" s="40"/>
      <c r="S58" s="40"/>
    </row>
    <row r="59" spans="1:19" s="20" customFormat="1" x14ac:dyDescent="0.2">
      <c r="A59" s="68" t="s">
        <v>76</v>
      </c>
      <c r="B59" s="70">
        <v>0</v>
      </c>
      <c r="C59" s="18"/>
      <c r="D59" s="45"/>
      <c r="E59" s="43"/>
      <c r="F59" s="44"/>
      <c r="G59" s="41">
        <v>249.14986693280738</v>
      </c>
      <c r="H59" s="140">
        <v>0</v>
      </c>
      <c r="I59" s="42">
        <v>249.14986693280738</v>
      </c>
      <c r="J59" s="116"/>
      <c r="Q59" s="42"/>
      <c r="R59" s="42"/>
      <c r="S59" s="42"/>
    </row>
    <row r="60" spans="1:19" s="20" customFormat="1" x14ac:dyDescent="0.2">
      <c r="A60" s="46" t="s">
        <v>40</v>
      </c>
      <c r="B60" s="47"/>
      <c r="C60" s="48"/>
      <c r="D60" s="48"/>
      <c r="E60" s="84"/>
      <c r="F60" s="42"/>
      <c r="G60" s="87"/>
      <c r="H60" s="18"/>
      <c r="I60" s="48"/>
      <c r="J60" s="146" t="s">
        <v>102</v>
      </c>
      <c r="K60" s="154" t="s">
        <v>106</v>
      </c>
      <c r="Q60" s="40"/>
      <c r="R60" s="40"/>
      <c r="S60" s="42"/>
    </row>
    <row r="61" spans="1:19" s="20" customFormat="1" x14ac:dyDescent="0.2">
      <c r="A61" s="17" t="s">
        <v>41</v>
      </c>
      <c r="B61" s="49">
        <v>3.3009790947192452</v>
      </c>
      <c r="C61" s="50">
        <v>0.66200000000000003</v>
      </c>
      <c r="D61" s="118">
        <v>11.921136289292997</v>
      </c>
      <c r="E61" s="148"/>
      <c r="F61" s="149">
        <v>5.1332731075662108E-2</v>
      </c>
      <c r="G61" s="134">
        <v>0.41797611685003566</v>
      </c>
      <c r="H61" s="51"/>
      <c r="I61" s="51">
        <v>0.61344978966168262</v>
      </c>
      <c r="J61" s="15">
        <v>2.6764956642714037</v>
      </c>
      <c r="K61" s="156">
        <v>1</v>
      </c>
      <c r="Q61" s="51"/>
      <c r="R61" s="51"/>
      <c r="S61" s="71"/>
    </row>
    <row r="62" spans="1:19" s="20" customFormat="1" x14ac:dyDescent="0.2">
      <c r="A62" s="17" t="s">
        <v>42</v>
      </c>
      <c r="B62" s="49">
        <v>7.7917667459527964</v>
      </c>
      <c r="C62" s="50">
        <v>1.1870000000000001</v>
      </c>
      <c r="D62" s="118">
        <v>46.476039810074234</v>
      </c>
      <c r="E62" s="148"/>
      <c r="F62" s="149">
        <v>0.16265671521707528</v>
      </c>
      <c r="G62" s="134">
        <v>1.4508103854295924</v>
      </c>
      <c r="H62" s="51"/>
      <c r="I62" s="51">
        <v>1.8958618390808923</v>
      </c>
      <c r="J62" s="15">
        <v>5.7267239507975685</v>
      </c>
      <c r="Q62" s="51"/>
      <c r="R62" s="51"/>
      <c r="S62" s="71"/>
    </row>
    <row r="63" spans="1:19" s="20" customFormat="1" x14ac:dyDescent="0.2">
      <c r="A63" s="17" t="s">
        <v>43</v>
      </c>
      <c r="B63" s="49">
        <v>11.430792020494927</v>
      </c>
      <c r="C63" s="50">
        <v>0.78</v>
      </c>
      <c r="D63" s="118">
        <v>70.306145163398</v>
      </c>
      <c r="E63" s="148"/>
      <c r="F63" s="149">
        <v>0.31862220343893871</v>
      </c>
      <c r="G63" s="134">
        <v>5.9024642379359618</v>
      </c>
      <c r="H63" s="51"/>
      <c r="I63" s="51">
        <v>12.788853206620018</v>
      </c>
      <c r="J63" s="15">
        <v>7.5911851566274624</v>
      </c>
      <c r="Q63" s="51"/>
      <c r="R63" s="51"/>
      <c r="S63" s="71"/>
    </row>
    <row r="64" spans="1:19" s="20" customFormat="1" x14ac:dyDescent="0.2">
      <c r="A64" s="17" t="s">
        <v>44</v>
      </c>
      <c r="B64" s="49">
        <v>0.77594808077351407</v>
      </c>
      <c r="C64" s="50">
        <v>1.2395577559989912</v>
      </c>
      <c r="D64" s="118">
        <v>4.9155539731015923</v>
      </c>
      <c r="E64" s="148"/>
      <c r="F64" s="149">
        <v>5.722985755611075E-2</v>
      </c>
      <c r="G64" s="134">
        <v>0.24511345252668124</v>
      </c>
      <c r="H64" s="51"/>
      <c r="I64" s="51">
        <v>0.38777618113639939</v>
      </c>
      <c r="J64" s="15">
        <v>0.16274283651298763</v>
      </c>
      <c r="Q64" s="51"/>
      <c r="R64" s="51"/>
      <c r="S64" s="71"/>
    </row>
    <row r="65" spans="1:49" s="20" customFormat="1" x14ac:dyDescent="0.2">
      <c r="A65" s="17" t="s">
        <v>45</v>
      </c>
      <c r="B65" s="49">
        <v>0.43801637162834406</v>
      </c>
      <c r="C65" s="50">
        <v>1.1944759574832446</v>
      </c>
      <c r="D65" s="118">
        <v>4.858482358890404</v>
      </c>
      <c r="E65" s="148"/>
      <c r="F65" s="149">
        <v>2.4796628185051746E-2</v>
      </c>
      <c r="G65" s="134">
        <v>0.18318844098468737</v>
      </c>
      <c r="H65" s="51"/>
      <c r="I65" s="51">
        <v>0.37320234587112516</v>
      </c>
      <c r="J65" s="15">
        <v>0.1452777613144437</v>
      </c>
      <c r="Q65" s="51"/>
      <c r="R65" s="51"/>
      <c r="S65" s="71"/>
    </row>
    <row r="66" spans="1:49" s="20" customFormat="1" x14ac:dyDescent="0.2">
      <c r="A66" s="17" t="s">
        <v>46</v>
      </c>
      <c r="B66" s="49">
        <v>12.136765201683529</v>
      </c>
      <c r="C66" s="50">
        <v>0.109</v>
      </c>
      <c r="D66" s="118">
        <v>14.276061357245116</v>
      </c>
      <c r="E66" s="148"/>
      <c r="F66" s="149">
        <v>0.78362879664115259</v>
      </c>
      <c r="G66" s="134">
        <v>0.96919070519376094</v>
      </c>
      <c r="H66" s="51"/>
      <c r="I66" s="51">
        <v>0.13255689593423856</v>
      </c>
      <c r="J66" s="15">
        <v>4.2660320751595258</v>
      </c>
      <c r="Q66" s="51"/>
      <c r="R66" s="51"/>
      <c r="S66" s="71"/>
    </row>
    <row r="67" spans="1:49" s="20" customFormat="1" x14ac:dyDescent="0.2">
      <c r="A67" s="17" t="s">
        <v>47</v>
      </c>
      <c r="B67" s="49">
        <v>7.5711465641796649E-2</v>
      </c>
      <c r="C67" s="50">
        <v>0</v>
      </c>
      <c r="D67" s="118">
        <v>0.87668900369360803</v>
      </c>
      <c r="E67" s="148"/>
      <c r="F67" s="149">
        <v>2.0365006252731099E-3</v>
      </c>
      <c r="G67" s="134">
        <v>1.9123589356104902E-2</v>
      </c>
      <c r="H67" s="51"/>
      <c r="I67" s="51">
        <v>3.3044501315118179E-2</v>
      </c>
      <c r="J67" s="15">
        <v>4.6934418291843208E-2</v>
      </c>
      <c r="Q67" s="51"/>
      <c r="R67" s="51"/>
      <c r="S67" s="71"/>
    </row>
    <row r="68" spans="1:49" s="20" customFormat="1" x14ac:dyDescent="0.2">
      <c r="A68" s="17" t="s">
        <v>48</v>
      </c>
      <c r="B68" s="49">
        <v>0.11932939294465611</v>
      </c>
      <c r="C68" s="50">
        <v>0</v>
      </c>
      <c r="D68" s="118">
        <v>2.0450016369521955</v>
      </c>
      <c r="E68" s="148"/>
      <c r="F68" s="149">
        <v>4.807190313159712E-3</v>
      </c>
      <c r="G68" s="134">
        <v>0.10174364088370522</v>
      </c>
      <c r="H68" s="51"/>
      <c r="I68" s="51">
        <v>0.31950178052859612</v>
      </c>
      <c r="J68" s="15">
        <v>5.1642964639427809E-2</v>
      </c>
      <c r="Q68" s="51"/>
      <c r="R68" s="51"/>
      <c r="S68" s="71"/>
    </row>
    <row r="69" spans="1:49" s="20" customFormat="1" x14ac:dyDescent="0.2">
      <c r="A69" s="17" t="s">
        <v>49</v>
      </c>
      <c r="B69" s="49">
        <v>74.54641535005922</v>
      </c>
      <c r="C69" s="50"/>
      <c r="D69" s="118">
        <v>209.12163724249473</v>
      </c>
      <c r="E69" s="148"/>
      <c r="F69" s="149">
        <v>0.90065288520699971</v>
      </c>
      <c r="G69" s="134">
        <v>2.2370953265329372</v>
      </c>
      <c r="H69" s="51"/>
      <c r="I69" s="51">
        <v>1.4920392213975209</v>
      </c>
      <c r="J69" s="15">
        <v>63.58999908457556</v>
      </c>
      <c r="Q69" s="51"/>
      <c r="R69" s="51"/>
      <c r="S69" s="71"/>
    </row>
    <row r="70" spans="1:49" s="20" customFormat="1" x14ac:dyDescent="0.2">
      <c r="A70" s="17" t="s">
        <v>50</v>
      </c>
      <c r="B70" s="49">
        <v>0.17123094429192562</v>
      </c>
      <c r="C70" s="50"/>
      <c r="D70" s="118">
        <v>1.2279126302754932</v>
      </c>
      <c r="E70" s="148"/>
      <c r="F70" s="149">
        <v>7.1159187386613228E-3</v>
      </c>
      <c r="G70" s="134">
        <v>1.9847521693853336E-2</v>
      </c>
      <c r="H70" s="51"/>
      <c r="I70" s="51">
        <v>2.9747145070826223E-2</v>
      </c>
      <c r="J70" s="15">
        <v>8.8872173960239595E-2</v>
      </c>
      <c r="Q70" s="51"/>
      <c r="R70" s="51"/>
      <c r="S70" s="71"/>
    </row>
    <row r="71" spans="1:49" s="18" customFormat="1" x14ac:dyDescent="0.2">
      <c r="A71" s="52" t="s">
        <v>51</v>
      </c>
      <c r="B71" s="53">
        <v>7013.778668186621</v>
      </c>
      <c r="C71" s="54">
        <v>9939.1092675847685</v>
      </c>
      <c r="D71" s="39">
        <v>79903.990852171308</v>
      </c>
      <c r="E71" s="150"/>
      <c r="F71" s="151">
        <v>454.08839828526544</v>
      </c>
      <c r="G71" s="80">
        <v>1409.461066422198</v>
      </c>
      <c r="H71" s="40"/>
      <c r="I71" s="40">
        <v>1150.6588819575807</v>
      </c>
      <c r="J71" s="15">
        <v>1742.8788994893632</v>
      </c>
      <c r="K71" s="20"/>
      <c r="Q71" s="40"/>
      <c r="R71" s="40"/>
      <c r="S71" s="40"/>
    </row>
    <row r="72" spans="1:49" x14ac:dyDescent="0.2">
      <c r="A72" s="88" t="s">
        <v>77</v>
      </c>
      <c r="B72" s="111"/>
      <c r="C72" s="85"/>
      <c r="D72" s="61"/>
      <c r="E72" s="152"/>
      <c r="F72" s="61"/>
      <c r="G72" s="141"/>
      <c r="H72" s="51"/>
      <c r="I72" s="61"/>
      <c r="J72" s="111"/>
      <c r="P72" s="61"/>
      <c r="Q72" s="61"/>
      <c r="R72" s="61"/>
      <c r="S72" s="61"/>
      <c r="T72" s="102"/>
    </row>
    <row r="73" spans="1:49" x14ac:dyDescent="0.2">
      <c r="A73" s="67" t="s">
        <v>94</v>
      </c>
      <c r="B73" s="111"/>
      <c r="C73" s="85"/>
      <c r="D73" s="61"/>
      <c r="E73" s="117"/>
      <c r="F73" s="61"/>
      <c r="G73" s="141">
        <v>13.082000000000001</v>
      </c>
      <c r="H73" s="51"/>
      <c r="I73" s="121">
        <v>13.082000000000001</v>
      </c>
      <c r="J73" s="85"/>
      <c r="P73" s="61"/>
      <c r="Q73" s="61"/>
      <c r="R73" s="61"/>
      <c r="S73" s="61"/>
      <c r="T73" s="102"/>
    </row>
    <row r="74" spans="1:49" x14ac:dyDescent="0.2">
      <c r="A74" s="68" t="s">
        <v>95</v>
      </c>
      <c r="B74" s="122"/>
      <c r="C74" s="129"/>
      <c r="D74" s="144"/>
      <c r="E74" s="153"/>
      <c r="F74" s="144"/>
      <c r="G74" s="142"/>
      <c r="H74" s="123"/>
      <c r="I74" s="124"/>
      <c r="J74" s="85"/>
      <c r="O74" s="61"/>
      <c r="P74" s="61"/>
      <c r="Q74" s="61"/>
      <c r="R74" s="61"/>
      <c r="S74" s="61"/>
      <c r="T74" s="102"/>
      <c r="U74" s="61"/>
      <c r="V74" s="61"/>
      <c r="W74" s="61"/>
      <c r="X74" s="61"/>
      <c r="Y74" s="61"/>
      <c r="Z74" s="61"/>
      <c r="AA74" s="61"/>
      <c r="AB74" s="61"/>
      <c r="AC74" s="102"/>
    </row>
    <row r="75" spans="1:49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1"/>
      <c r="P75" s="61"/>
      <c r="Q75" s="61"/>
      <c r="R75" s="61"/>
      <c r="S75" s="61"/>
      <c r="T75" s="102"/>
      <c r="U75" s="61"/>
      <c r="V75" s="61"/>
      <c r="W75" s="61"/>
      <c r="X75" s="61"/>
      <c r="Y75" s="61"/>
      <c r="Z75" s="61"/>
      <c r="AA75" s="61"/>
      <c r="AB75" s="61"/>
      <c r="AC75" s="102"/>
    </row>
    <row r="76" spans="1:49" s="10" customFormat="1" x14ac:dyDescent="0.2">
      <c r="A76" s="165" t="s">
        <v>96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7"/>
      <c r="M76" s="97"/>
      <c r="N76" s="97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56"/>
      <c r="AA76" s="56"/>
      <c r="AB76" s="56"/>
      <c r="AC76" s="56"/>
      <c r="AD76" s="13"/>
      <c r="AG76" s="13"/>
      <c r="AN76" s="13"/>
    </row>
    <row r="77" spans="1:49" s="10" customFormat="1" x14ac:dyDescent="0.2">
      <c r="A77" s="55" t="s">
        <v>53</v>
      </c>
      <c r="B77" s="56" t="s">
        <v>54</v>
      </c>
      <c r="C77" s="57" t="s">
        <v>81</v>
      </c>
      <c r="D77" s="57" t="s">
        <v>80</v>
      </c>
      <c r="E77" s="57" t="s">
        <v>57</v>
      </c>
      <c r="F77" s="57" t="s">
        <v>4</v>
      </c>
      <c r="G77" s="58" t="s">
        <v>5</v>
      </c>
      <c r="H77" s="57" t="s">
        <v>58</v>
      </c>
      <c r="I77" s="57" t="s">
        <v>59</v>
      </c>
      <c r="J77" s="57" t="s">
        <v>55</v>
      </c>
      <c r="K77" s="57" t="s">
        <v>56</v>
      </c>
      <c r="L77" s="59" t="s">
        <v>60</v>
      </c>
      <c r="O77" s="56"/>
      <c r="P77" s="56"/>
      <c r="Q77" s="56"/>
      <c r="R77" s="56"/>
      <c r="S77" s="56"/>
      <c r="T77" s="94"/>
      <c r="U77" s="56"/>
      <c r="V77" s="56"/>
      <c r="W77" s="56"/>
      <c r="X77" s="56"/>
      <c r="Y77" s="56"/>
      <c r="Z77" s="97"/>
      <c r="AA77" s="56"/>
      <c r="AB77" s="56"/>
      <c r="AC77" s="56"/>
      <c r="AF77" s="13"/>
      <c r="AI77" s="13"/>
      <c r="AP77" s="13"/>
    </row>
    <row r="78" spans="1:49" s="10" customFormat="1" x14ac:dyDescent="0.2">
      <c r="A78" s="89">
        <f>(1+B54/10^6)/1</f>
        <v>1.3825254340519431</v>
      </c>
      <c r="B78" s="130" t="s">
        <v>99</v>
      </c>
      <c r="C78" s="100" t="s">
        <v>84</v>
      </c>
      <c r="D78" s="100" t="s">
        <v>100</v>
      </c>
      <c r="E78" s="100" t="s">
        <v>100</v>
      </c>
      <c r="F78" s="100">
        <f>A78</f>
        <v>1.3825254340519431</v>
      </c>
      <c r="G78" s="63" t="s">
        <v>62</v>
      </c>
      <c r="H78" s="100" t="s">
        <v>63</v>
      </c>
      <c r="I78" s="100" t="s">
        <v>64</v>
      </c>
      <c r="J78" s="100" t="s">
        <v>61</v>
      </c>
      <c r="K78" s="100" t="s">
        <v>101</v>
      </c>
      <c r="L78" s="64" t="s">
        <v>118</v>
      </c>
      <c r="O78" s="56"/>
      <c r="P78" s="56"/>
      <c r="Q78" s="56"/>
      <c r="R78" s="56"/>
      <c r="S78" s="56"/>
      <c r="T78" s="94"/>
      <c r="U78" s="56"/>
      <c r="V78" s="56"/>
      <c r="W78" s="56"/>
      <c r="X78" s="56"/>
      <c r="Y78" s="56"/>
      <c r="Z78" s="97"/>
      <c r="AA78" s="56"/>
      <c r="AB78" s="56"/>
      <c r="AC78" s="56"/>
      <c r="AF78" s="13"/>
      <c r="AI78" s="13"/>
      <c r="AP78" s="13"/>
    </row>
    <row r="79" spans="1:49" s="10" customFormat="1" x14ac:dyDescent="0.2">
      <c r="A79" s="52">
        <f>B52</f>
        <v>12390.782931868527</v>
      </c>
      <c r="B79" s="61" t="s">
        <v>65</v>
      </c>
      <c r="C79" s="100" t="s">
        <v>84</v>
      </c>
      <c r="D79" s="100" t="s">
        <v>82</v>
      </c>
      <c r="E79" s="100" t="s">
        <v>82</v>
      </c>
      <c r="F79" s="62">
        <f>A79/10^6</f>
        <v>1.2390782931868528E-2</v>
      </c>
      <c r="G79" s="62" t="s">
        <v>62</v>
      </c>
      <c r="H79" s="62" t="s">
        <v>63</v>
      </c>
      <c r="I79" s="62" t="s">
        <v>64</v>
      </c>
      <c r="J79" s="62" t="s">
        <v>61</v>
      </c>
      <c r="K79" s="62"/>
      <c r="L79" s="64" t="s">
        <v>113</v>
      </c>
      <c r="O79" s="131"/>
      <c r="P79" s="61"/>
      <c r="Q79" s="130"/>
      <c r="R79" s="130"/>
      <c r="S79" s="61"/>
      <c r="T79" s="61"/>
      <c r="U79" s="61"/>
      <c r="V79" s="61"/>
      <c r="W79" s="61"/>
      <c r="X79" s="61"/>
      <c r="Y79" s="61"/>
      <c r="Z79" s="97"/>
      <c r="AA79" s="56"/>
      <c r="AB79" s="56"/>
      <c r="AC79" s="56"/>
      <c r="AF79" s="13"/>
      <c r="AI79" s="13"/>
      <c r="AP79" s="13"/>
    </row>
    <row r="80" spans="1:49" x14ac:dyDescent="0.2">
      <c r="A80" s="101">
        <f>B58</f>
        <v>33655.211587617159</v>
      </c>
      <c r="B80" s="61" t="s">
        <v>65</v>
      </c>
      <c r="C80" s="100" t="s">
        <v>84</v>
      </c>
      <c r="D80" s="100" t="s">
        <v>7</v>
      </c>
      <c r="E80" s="63" t="s">
        <v>7</v>
      </c>
      <c r="F80" s="62">
        <f>A80/10^6</f>
        <v>3.3655211587617161E-2</v>
      </c>
      <c r="G80" s="62" t="s">
        <v>62</v>
      </c>
      <c r="H80" s="62" t="s">
        <v>63</v>
      </c>
      <c r="I80" s="62" t="s">
        <v>64</v>
      </c>
      <c r="J80" s="62" t="s">
        <v>61</v>
      </c>
      <c r="K80" s="62"/>
      <c r="L80" s="64" t="s">
        <v>114</v>
      </c>
      <c r="O80" s="131"/>
      <c r="P80" s="61"/>
      <c r="Q80" s="61"/>
      <c r="R80" s="92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102"/>
      <c r="AD80" s="5"/>
      <c r="AG80" s="5"/>
      <c r="AJ80" s="4"/>
      <c r="AM80" s="4"/>
      <c r="AN80" s="5"/>
      <c r="AP80" s="4"/>
      <c r="AW80" s="4"/>
    </row>
    <row r="81" spans="1:49" x14ac:dyDescent="0.2">
      <c r="A81" s="77">
        <f t="shared" ref="A81:A91" si="2">Q4</f>
        <v>0.5063136607983616</v>
      </c>
      <c r="B81" s="61" t="s">
        <v>11</v>
      </c>
      <c r="C81" s="100" t="s">
        <v>84</v>
      </c>
      <c r="D81" s="100" t="s">
        <v>7</v>
      </c>
      <c r="E81" s="62" t="s">
        <v>8</v>
      </c>
      <c r="F81" s="62">
        <f t="shared" ref="F81:F113" si="3">A81/1000/10^6/0.001055</f>
        <v>4.7991816189418163E-7</v>
      </c>
      <c r="G81" s="62" t="s">
        <v>66</v>
      </c>
      <c r="H81" s="62" t="s">
        <v>67</v>
      </c>
      <c r="I81" s="62" t="s">
        <v>68</v>
      </c>
      <c r="J81" s="62" t="s">
        <v>61</v>
      </c>
      <c r="K81" s="62"/>
      <c r="L81" s="64" t="s">
        <v>69</v>
      </c>
      <c r="O81" s="132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102"/>
      <c r="AD81" s="5"/>
      <c r="AG81" s="5"/>
      <c r="AJ81" s="4"/>
      <c r="AM81" s="4"/>
      <c r="AN81" s="5"/>
      <c r="AP81" s="4"/>
      <c r="AW81" s="4"/>
    </row>
    <row r="82" spans="1:49" x14ac:dyDescent="0.2">
      <c r="A82" s="77">
        <f t="shared" si="2"/>
        <v>1.6043431784996196</v>
      </c>
      <c r="B82" s="61" t="s">
        <v>11</v>
      </c>
      <c r="C82" s="100" t="s">
        <v>84</v>
      </c>
      <c r="D82" s="100" t="s">
        <v>7</v>
      </c>
      <c r="E82" s="90" t="s">
        <v>12</v>
      </c>
      <c r="F82" s="62">
        <f t="shared" si="3"/>
        <v>1.520704434596796E-6</v>
      </c>
      <c r="G82" s="62" t="s">
        <v>66</v>
      </c>
      <c r="H82" s="62" t="s">
        <v>67</v>
      </c>
      <c r="I82" s="62" t="s">
        <v>68</v>
      </c>
      <c r="J82" s="62" t="s">
        <v>61</v>
      </c>
      <c r="K82" s="62"/>
      <c r="L82" s="64" t="s">
        <v>69</v>
      </c>
      <c r="O82" s="132"/>
      <c r="P82" s="61"/>
      <c r="Q82" s="61"/>
      <c r="R82" s="20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102"/>
      <c r="AD82" s="5"/>
      <c r="AG82" s="5"/>
      <c r="AJ82" s="4"/>
      <c r="AM82" s="4"/>
      <c r="AN82" s="5"/>
      <c r="AP82" s="4"/>
      <c r="AW82" s="4"/>
    </row>
    <row r="83" spans="1:49" x14ac:dyDescent="0.2">
      <c r="A83" s="77">
        <f t="shared" si="2"/>
        <v>3.1426883170705828</v>
      </c>
      <c r="B83" s="61" t="s">
        <v>11</v>
      </c>
      <c r="C83" s="100" t="s">
        <v>84</v>
      </c>
      <c r="D83" s="100" t="s">
        <v>7</v>
      </c>
      <c r="E83" s="90" t="s">
        <v>13</v>
      </c>
      <c r="F83" s="62">
        <f t="shared" si="3"/>
        <v>2.9788514853749604E-6</v>
      </c>
      <c r="G83" s="62" t="s">
        <v>66</v>
      </c>
      <c r="H83" s="62" t="s">
        <v>67</v>
      </c>
      <c r="I83" s="62" t="s">
        <v>68</v>
      </c>
      <c r="J83" s="62" t="s">
        <v>61</v>
      </c>
      <c r="K83" s="62"/>
      <c r="L83" s="64" t="s">
        <v>69</v>
      </c>
      <c r="O83" s="132"/>
      <c r="P83" s="61"/>
      <c r="Q83" s="61"/>
      <c r="R83" s="20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102"/>
      <c r="AD83" s="5"/>
      <c r="AG83" s="5"/>
      <c r="AJ83" s="4"/>
      <c r="AM83" s="4"/>
      <c r="AN83" s="5"/>
      <c r="AP83" s="4"/>
      <c r="AW83" s="4"/>
    </row>
    <row r="84" spans="1:49" x14ac:dyDescent="0.2">
      <c r="A84" s="77">
        <f t="shared" si="2"/>
        <v>0.56447919444405792</v>
      </c>
      <c r="B84" s="61" t="s">
        <v>11</v>
      </c>
      <c r="C84" s="100" t="s">
        <v>84</v>
      </c>
      <c r="D84" s="100" t="s">
        <v>7</v>
      </c>
      <c r="E84" s="90" t="s">
        <v>14</v>
      </c>
      <c r="F84" s="62">
        <f t="shared" si="3"/>
        <v>5.3505136914128717E-7</v>
      </c>
      <c r="G84" s="62" t="s">
        <v>66</v>
      </c>
      <c r="H84" s="62" t="s">
        <v>67</v>
      </c>
      <c r="I84" s="62" t="s">
        <v>68</v>
      </c>
      <c r="J84" s="62" t="s">
        <v>61</v>
      </c>
      <c r="K84" s="62"/>
      <c r="L84" s="64" t="s">
        <v>69</v>
      </c>
      <c r="O84" s="132"/>
      <c r="P84" s="61"/>
      <c r="Q84" s="61"/>
      <c r="R84" s="20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102"/>
      <c r="AD84" s="5"/>
      <c r="AG84" s="5"/>
      <c r="AJ84" s="4"/>
      <c r="AM84" s="4"/>
      <c r="AN84" s="5"/>
      <c r="AP84" s="4"/>
      <c r="AW84" s="4"/>
    </row>
    <row r="85" spans="1:49" x14ac:dyDescent="0.2">
      <c r="A85" s="77">
        <f t="shared" si="2"/>
        <v>0.24457829008404153</v>
      </c>
      <c r="B85" s="61" t="s">
        <v>11</v>
      </c>
      <c r="C85" s="100" t="s">
        <v>84</v>
      </c>
      <c r="D85" s="100" t="s">
        <v>7</v>
      </c>
      <c r="E85" s="90" t="s">
        <v>15</v>
      </c>
      <c r="F85" s="62">
        <f t="shared" si="3"/>
        <v>2.3182776311283558E-7</v>
      </c>
      <c r="G85" s="62" t="s">
        <v>66</v>
      </c>
      <c r="H85" s="62" t="s">
        <v>67</v>
      </c>
      <c r="I85" s="62" t="s">
        <v>68</v>
      </c>
      <c r="J85" s="62" t="s">
        <v>61</v>
      </c>
      <c r="K85" s="62"/>
      <c r="L85" s="64" t="s">
        <v>69</v>
      </c>
      <c r="O85" s="132"/>
      <c r="P85" s="61"/>
      <c r="Q85" s="61"/>
      <c r="R85" s="20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102"/>
      <c r="AD85" s="5"/>
      <c r="AG85" s="5"/>
      <c r="AJ85" s="4"/>
      <c r="AM85" s="4"/>
      <c r="AN85" s="5"/>
      <c r="AP85" s="4"/>
      <c r="AW85" s="4"/>
    </row>
    <row r="86" spans="1:49" x14ac:dyDescent="0.2">
      <c r="A86" s="77">
        <f t="shared" si="2"/>
        <v>7.7292198646042749</v>
      </c>
      <c r="B86" s="61" t="s">
        <v>11</v>
      </c>
      <c r="C86" s="100" t="s">
        <v>84</v>
      </c>
      <c r="D86" s="100" t="s">
        <v>7</v>
      </c>
      <c r="E86" s="90" t="s">
        <v>16</v>
      </c>
      <c r="F86" s="62">
        <f t="shared" si="3"/>
        <v>7.3262747531794074E-6</v>
      </c>
      <c r="G86" s="62" t="s">
        <v>66</v>
      </c>
      <c r="H86" s="62" t="s">
        <v>67</v>
      </c>
      <c r="I86" s="62" t="s">
        <v>68</v>
      </c>
      <c r="J86" s="62" t="s">
        <v>61</v>
      </c>
      <c r="K86" s="62"/>
      <c r="L86" s="64" t="s">
        <v>69</v>
      </c>
      <c r="O86" s="132"/>
      <c r="P86" s="61"/>
      <c r="Q86" s="61"/>
      <c r="R86" s="20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102"/>
      <c r="AD86" s="5"/>
      <c r="AG86" s="5"/>
      <c r="AJ86" s="4"/>
      <c r="AM86" s="4"/>
      <c r="AN86" s="5"/>
      <c r="AP86" s="4"/>
      <c r="AW86" s="4"/>
    </row>
    <row r="87" spans="1:49" x14ac:dyDescent="0.2">
      <c r="A87" s="77">
        <f t="shared" si="2"/>
        <v>2.008675683513457E-2</v>
      </c>
      <c r="B87" s="61" t="s">
        <v>11</v>
      </c>
      <c r="C87" s="100" t="s">
        <v>84</v>
      </c>
      <c r="D87" s="100" t="s">
        <v>7</v>
      </c>
      <c r="E87" s="90" t="s">
        <v>17</v>
      </c>
      <c r="F87" s="62">
        <f t="shared" si="3"/>
        <v>1.903957993851618E-8</v>
      </c>
      <c r="G87" s="62" t="s">
        <v>66</v>
      </c>
      <c r="H87" s="62" t="s">
        <v>67</v>
      </c>
      <c r="I87" s="62" t="s">
        <v>68</v>
      </c>
      <c r="J87" s="62" t="s">
        <v>61</v>
      </c>
      <c r="K87" s="62"/>
      <c r="L87" s="64" t="s">
        <v>69</v>
      </c>
      <c r="O87" s="132"/>
      <c r="P87" s="61"/>
      <c r="Q87" s="61"/>
      <c r="R87" s="20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102"/>
      <c r="AD87" s="5"/>
      <c r="AG87" s="5"/>
      <c r="AJ87" s="4"/>
      <c r="AM87" s="4"/>
      <c r="AN87" s="5"/>
      <c r="AP87" s="4"/>
      <c r="AW87" s="4"/>
    </row>
    <row r="88" spans="1:49" x14ac:dyDescent="0.2">
      <c r="A88" s="77">
        <f t="shared" si="2"/>
        <v>4.7415091202195926E-2</v>
      </c>
      <c r="B88" s="61" t="s">
        <v>11</v>
      </c>
      <c r="C88" s="100" t="s">
        <v>84</v>
      </c>
      <c r="D88" s="100" t="s">
        <v>7</v>
      </c>
      <c r="E88" s="90" t="s">
        <v>18</v>
      </c>
      <c r="F88" s="62">
        <f t="shared" si="3"/>
        <v>4.4943214409664384E-8</v>
      </c>
      <c r="G88" s="62" t="s">
        <v>66</v>
      </c>
      <c r="H88" s="62" t="s">
        <v>67</v>
      </c>
      <c r="I88" s="62" t="s">
        <v>68</v>
      </c>
      <c r="J88" s="62" t="s">
        <v>61</v>
      </c>
      <c r="K88" s="62"/>
      <c r="L88" s="64" t="s">
        <v>69</v>
      </c>
      <c r="M88" s="61"/>
      <c r="O88" s="132"/>
      <c r="P88" s="61"/>
      <c r="Q88" s="61"/>
      <c r="R88" s="20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102"/>
      <c r="AD88" s="5"/>
      <c r="AG88" s="5"/>
      <c r="AJ88" s="4"/>
      <c r="AM88" s="4"/>
      <c r="AN88" s="5"/>
      <c r="AP88" s="4"/>
      <c r="AW88" s="4"/>
    </row>
    <row r="89" spans="1:49" x14ac:dyDescent="0.2">
      <c r="A89" s="77">
        <f t="shared" si="2"/>
        <v>8.8834716147407065</v>
      </c>
      <c r="B89" s="61" t="s">
        <v>11</v>
      </c>
      <c r="C89" s="100" t="s">
        <v>84</v>
      </c>
      <c r="D89" s="100" t="s">
        <v>7</v>
      </c>
      <c r="E89" s="90" t="s">
        <v>19</v>
      </c>
      <c r="F89" s="62">
        <f t="shared" si="3"/>
        <v>8.4203522414603859E-6</v>
      </c>
      <c r="G89" s="62" t="s">
        <v>66</v>
      </c>
      <c r="H89" s="62" t="s">
        <v>67</v>
      </c>
      <c r="I89" s="62" t="s">
        <v>68</v>
      </c>
      <c r="J89" s="62" t="s">
        <v>61</v>
      </c>
      <c r="K89" s="62"/>
      <c r="L89" s="64" t="s">
        <v>69</v>
      </c>
      <c r="O89" s="132"/>
      <c r="P89" s="61"/>
      <c r="Q89" s="61"/>
      <c r="R89" s="20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102"/>
      <c r="AD89" s="5"/>
      <c r="AG89" s="5"/>
      <c r="AJ89" s="4"/>
      <c r="AM89" s="4"/>
      <c r="AN89" s="5"/>
      <c r="AP89" s="4"/>
      <c r="AW89" s="4"/>
    </row>
    <row r="90" spans="1:49" x14ac:dyDescent="0.2">
      <c r="A90" s="77">
        <f t="shared" si="2"/>
        <v>7.0186931242851316E-2</v>
      </c>
      <c r="B90" s="61" t="s">
        <v>11</v>
      </c>
      <c r="C90" s="100" t="s">
        <v>84</v>
      </c>
      <c r="D90" s="100" t="s">
        <v>7</v>
      </c>
      <c r="E90" s="90" t="s">
        <v>20</v>
      </c>
      <c r="F90" s="62">
        <f t="shared" si="3"/>
        <v>6.6527896912655268E-8</v>
      </c>
      <c r="G90" s="62" t="s">
        <v>66</v>
      </c>
      <c r="H90" s="62" t="s">
        <v>67</v>
      </c>
      <c r="I90" s="62" t="s">
        <v>68</v>
      </c>
      <c r="J90" s="62" t="s">
        <v>61</v>
      </c>
      <c r="K90" s="62"/>
      <c r="L90" s="64" t="s">
        <v>69</v>
      </c>
      <c r="O90" s="132"/>
      <c r="P90" s="61"/>
      <c r="Q90" s="61"/>
      <c r="R90" s="20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102"/>
      <c r="AD90" s="5"/>
      <c r="AG90" s="5"/>
      <c r="AJ90" s="4"/>
      <c r="AM90" s="4"/>
      <c r="AN90" s="5"/>
      <c r="AP90" s="4"/>
      <c r="AW90" s="4"/>
    </row>
    <row r="91" spans="1:49" x14ac:dyDescent="0.2">
      <c r="A91" s="77">
        <f t="shared" si="2"/>
        <v>4478.8413638658458</v>
      </c>
      <c r="B91" s="61" t="s">
        <v>11</v>
      </c>
      <c r="C91" s="100" t="s">
        <v>84</v>
      </c>
      <c r="D91" s="100" t="s">
        <v>7</v>
      </c>
      <c r="E91" s="90" t="s">
        <v>21</v>
      </c>
      <c r="F91" s="62">
        <f t="shared" si="3"/>
        <v>4.2453472643278166E-3</v>
      </c>
      <c r="G91" s="62" t="s">
        <v>66</v>
      </c>
      <c r="H91" s="62" t="s">
        <v>67</v>
      </c>
      <c r="I91" s="62" t="s">
        <v>68</v>
      </c>
      <c r="J91" s="62" t="s">
        <v>61</v>
      </c>
      <c r="K91" s="62"/>
      <c r="L91" s="64" t="s">
        <v>115</v>
      </c>
      <c r="O91" s="132"/>
      <c r="P91" s="61"/>
      <c r="Q91" s="61"/>
      <c r="R91" s="2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102"/>
      <c r="AD91" s="5"/>
      <c r="AG91" s="5"/>
      <c r="AJ91" s="4"/>
      <c r="AM91" s="4"/>
      <c r="AN91" s="5"/>
      <c r="AP91" s="4"/>
      <c r="AW91" s="4"/>
    </row>
    <row r="92" spans="1:49" x14ac:dyDescent="0.2">
      <c r="A92" s="77">
        <f>(B61-J61)*K61</f>
        <v>0.62448343044784149</v>
      </c>
      <c r="B92" s="61" t="s">
        <v>11</v>
      </c>
      <c r="C92" s="100" t="s">
        <v>84</v>
      </c>
      <c r="D92" s="100" t="s">
        <v>97</v>
      </c>
      <c r="E92" s="62" t="s">
        <v>8</v>
      </c>
      <c r="F92" s="62">
        <f t="shared" si="3"/>
        <v>5.9192742222544221E-7</v>
      </c>
      <c r="G92" s="62" t="s">
        <v>66</v>
      </c>
      <c r="H92" s="62" t="s">
        <v>67</v>
      </c>
      <c r="I92" s="62" t="s">
        <v>68</v>
      </c>
      <c r="J92" s="62" t="s">
        <v>61</v>
      </c>
      <c r="K92" s="62"/>
      <c r="L92" s="64" t="s">
        <v>70</v>
      </c>
      <c r="O92" s="133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102"/>
      <c r="AD92" s="5"/>
      <c r="AG92" s="5"/>
      <c r="AJ92" s="4"/>
      <c r="AM92" s="4"/>
      <c r="AN92" s="5"/>
      <c r="AP92" s="4"/>
      <c r="AW92" s="4"/>
    </row>
    <row r="93" spans="1:49" x14ac:dyDescent="0.2">
      <c r="A93" s="77">
        <f>(B62-J62)*$K$61</f>
        <v>2.0650427951552279</v>
      </c>
      <c r="B93" s="61" t="s">
        <v>11</v>
      </c>
      <c r="C93" s="100" t="s">
        <v>84</v>
      </c>
      <c r="D93" s="62" t="s">
        <v>97</v>
      </c>
      <c r="E93" s="90" t="s">
        <v>12</v>
      </c>
      <c r="F93" s="62">
        <f t="shared" si="3"/>
        <v>1.9573865356921594E-6</v>
      </c>
      <c r="G93" s="62" t="s">
        <v>66</v>
      </c>
      <c r="H93" s="62" t="s">
        <v>67</v>
      </c>
      <c r="I93" s="62" t="s">
        <v>68</v>
      </c>
      <c r="J93" s="62" t="s">
        <v>61</v>
      </c>
      <c r="K93" s="62"/>
      <c r="L93" s="64" t="s">
        <v>70</v>
      </c>
      <c r="O93" s="133"/>
      <c r="P93" s="61"/>
      <c r="Q93" s="61"/>
      <c r="R93" s="20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102"/>
      <c r="AD93" s="5"/>
      <c r="AG93" s="5"/>
      <c r="AJ93" s="4"/>
      <c r="AM93" s="4"/>
      <c r="AN93" s="5"/>
      <c r="AP93" s="4"/>
      <c r="AW93" s="4"/>
    </row>
    <row r="94" spans="1:49" x14ac:dyDescent="0.2">
      <c r="A94" s="77">
        <f>(B63-J63)*$K$61</f>
        <v>3.8396068638674645</v>
      </c>
      <c r="B94" s="61" t="s">
        <v>11</v>
      </c>
      <c r="C94" s="100" t="s">
        <v>84</v>
      </c>
      <c r="D94" s="62" t="s">
        <v>97</v>
      </c>
      <c r="E94" s="90" t="s">
        <v>13</v>
      </c>
      <c r="F94" s="62">
        <f t="shared" si="3"/>
        <v>3.639437785656365E-6</v>
      </c>
      <c r="G94" s="62" t="s">
        <v>66</v>
      </c>
      <c r="H94" s="62" t="s">
        <v>67</v>
      </c>
      <c r="I94" s="62" t="s">
        <v>68</v>
      </c>
      <c r="J94" s="62" t="s">
        <v>61</v>
      </c>
      <c r="K94" s="62"/>
      <c r="L94" s="64" t="s">
        <v>70</v>
      </c>
      <c r="O94" s="133"/>
      <c r="P94" s="61"/>
      <c r="Q94" s="61"/>
      <c r="R94" s="20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102"/>
      <c r="AD94" s="5"/>
      <c r="AG94" s="5"/>
      <c r="AJ94" s="4"/>
      <c r="AM94" s="4"/>
      <c r="AN94" s="5"/>
      <c r="AP94" s="4"/>
      <c r="AW94" s="4"/>
    </row>
    <row r="95" spans="1:49" x14ac:dyDescent="0.2">
      <c r="A95" s="77">
        <f>(B64-J64)*$K$61</f>
        <v>0.61320524426052647</v>
      </c>
      <c r="B95" s="61" t="s">
        <v>11</v>
      </c>
      <c r="C95" s="100" t="s">
        <v>84</v>
      </c>
      <c r="D95" s="62" t="s">
        <v>97</v>
      </c>
      <c r="E95" s="90" t="s">
        <v>14</v>
      </c>
      <c r="F95" s="62">
        <f t="shared" si="3"/>
        <v>5.8123719835120991E-7</v>
      </c>
      <c r="G95" s="62" t="s">
        <v>66</v>
      </c>
      <c r="H95" s="62" t="s">
        <v>67</v>
      </c>
      <c r="I95" s="62" t="s">
        <v>68</v>
      </c>
      <c r="J95" s="62" t="s">
        <v>61</v>
      </c>
      <c r="K95" s="62"/>
      <c r="L95" s="64" t="s">
        <v>70</v>
      </c>
      <c r="O95" s="133"/>
      <c r="P95" s="61"/>
      <c r="Q95" s="61"/>
      <c r="R95" s="20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102"/>
      <c r="AD95" s="5"/>
      <c r="AG95" s="5"/>
      <c r="AJ95" s="4"/>
      <c r="AM95" s="4"/>
      <c r="AN95" s="5"/>
      <c r="AP95" s="4"/>
      <c r="AW95" s="4"/>
    </row>
    <row r="96" spans="1:49" x14ac:dyDescent="0.2">
      <c r="A96" s="77">
        <f>(B65-J65)*$K$61</f>
        <v>0.29273861031390036</v>
      </c>
      <c r="B96" s="61" t="s">
        <v>11</v>
      </c>
      <c r="C96" s="100" t="s">
        <v>84</v>
      </c>
      <c r="D96" s="62" t="s">
        <v>97</v>
      </c>
      <c r="E96" s="90" t="s">
        <v>15</v>
      </c>
      <c r="F96" s="62">
        <f t="shared" si="3"/>
        <v>2.7747735574777282E-7</v>
      </c>
      <c r="G96" s="62" t="s">
        <v>66</v>
      </c>
      <c r="H96" s="62" t="s">
        <v>67</v>
      </c>
      <c r="I96" s="62" t="s">
        <v>68</v>
      </c>
      <c r="J96" s="62" t="s">
        <v>61</v>
      </c>
      <c r="K96" s="62"/>
      <c r="L96" s="64" t="s">
        <v>70</v>
      </c>
      <c r="O96" s="133"/>
      <c r="P96" s="61"/>
      <c r="Q96" s="61"/>
      <c r="R96" s="20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102"/>
      <c r="AD96" s="5"/>
      <c r="AG96" s="5"/>
      <c r="AJ96" s="4"/>
      <c r="AM96" s="4"/>
      <c r="AN96" s="5"/>
      <c r="AP96" s="4"/>
      <c r="AW96" s="4"/>
    </row>
    <row r="97" spans="1:49" x14ac:dyDescent="0.2">
      <c r="A97" s="77">
        <f t="shared" ref="A97:A102" si="4">(B66-J66)*$K$61</f>
        <v>7.8707331265240033</v>
      </c>
      <c r="B97" s="61" t="s">
        <v>11</v>
      </c>
      <c r="C97" s="100" t="s">
        <v>84</v>
      </c>
      <c r="D97" s="62" t="s">
        <v>97</v>
      </c>
      <c r="E97" s="90" t="s">
        <v>16</v>
      </c>
      <c r="F97" s="62">
        <f t="shared" si="3"/>
        <v>7.4604105464682488E-6</v>
      </c>
      <c r="G97" s="62" t="s">
        <v>66</v>
      </c>
      <c r="H97" s="62" t="s">
        <v>67</v>
      </c>
      <c r="I97" s="62" t="s">
        <v>68</v>
      </c>
      <c r="J97" s="62" t="s">
        <v>61</v>
      </c>
      <c r="K97" s="62"/>
      <c r="L97" s="64" t="s">
        <v>70</v>
      </c>
      <c r="O97" s="133"/>
      <c r="P97" s="61"/>
      <c r="Q97" s="61"/>
      <c r="R97" s="20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102"/>
      <c r="AD97" s="5"/>
      <c r="AG97" s="5"/>
      <c r="AJ97" s="4"/>
      <c r="AM97" s="4"/>
      <c r="AN97" s="5"/>
      <c r="AP97" s="4"/>
      <c r="AW97" s="4"/>
    </row>
    <row r="98" spans="1:49" x14ac:dyDescent="0.2">
      <c r="A98" s="77">
        <f t="shared" si="4"/>
        <v>2.8777047349953441E-2</v>
      </c>
      <c r="B98" s="61" t="s">
        <v>11</v>
      </c>
      <c r="C98" s="100" t="s">
        <v>84</v>
      </c>
      <c r="D98" s="62" t="s">
        <v>97</v>
      </c>
      <c r="E98" s="90" t="s">
        <v>17</v>
      </c>
      <c r="F98" s="62">
        <f t="shared" si="3"/>
        <v>2.7276822132657294E-8</v>
      </c>
      <c r="G98" s="62" t="s">
        <v>66</v>
      </c>
      <c r="H98" s="62" t="s">
        <v>67</v>
      </c>
      <c r="I98" s="62" t="s">
        <v>68</v>
      </c>
      <c r="J98" s="62" t="s">
        <v>61</v>
      </c>
      <c r="K98" s="62"/>
      <c r="L98" s="64" t="s">
        <v>70</v>
      </c>
      <c r="O98" s="133"/>
      <c r="P98" s="61"/>
      <c r="Q98" s="61"/>
      <c r="R98" s="20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102"/>
      <c r="AD98" s="5"/>
      <c r="AG98" s="5"/>
      <c r="AJ98" s="4"/>
      <c r="AM98" s="4"/>
      <c r="AN98" s="5"/>
      <c r="AP98" s="4"/>
      <c r="AW98" s="4"/>
    </row>
    <row r="99" spans="1:49" x14ac:dyDescent="0.2">
      <c r="A99" s="77">
        <f t="shared" si="4"/>
        <v>6.7686428305228308E-2</v>
      </c>
      <c r="B99" s="61" t="s">
        <v>11</v>
      </c>
      <c r="C99" s="100" t="s">
        <v>84</v>
      </c>
      <c r="D99" s="62" t="s">
        <v>97</v>
      </c>
      <c r="E99" s="90" t="s">
        <v>18</v>
      </c>
      <c r="F99" s="62">
        <f t="shared" si="3"/>
        <v>6.4157751948083708E-8</v>
      </c>
      <c r="G99" s="62" t="s">
        <v>66</v>
      </c>
      <c r="H99" s="62" t="s">
        <v>67</v>
      </c>
      <c r="I99" s="62" t="s">
        <v>68</v>
      </c>
      <c r="J99" s="62" t="s">
        <v>61</v>
      </c>
      <c r="K99" s="62"/>
      <c r="L99" s="64" t="s">
        <v>70</v>
      </c>
      <c r="O99" s="133"/>
      <c r="P99" s="61"/>
      <c r="Q99" s="61"/>
      <c r="R99" s="20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102"/>
      <c r="AD99" s="5"/>
      <c r="AG99" s="5"/>
      <c r="AJ99" s="4"/>
      <c r="AM99" s="4"/>
      <c r="AN99" s="5"/>
      <c r="AP99" s="4"/>
      <c r="AW99" s="4"/>
    </row>
    <row r="100" spans="1:49" x14ac:dyDescent="0.2">
      <c r="A100" s="77">
        <f t="shared" si="4"/>
        <v>10.956416265483661</v>
      </c>
      <c r="B100" s="61" t="s">
        <v>11</v>
      </c>
      <c r="C100" s="100" t="s">
        <v>84</v>
      </c>
      <c r="D100" s="62" t="s">
        <v>97</v>
      </c>
      <c r="E100" s="90" t="s">
        <v>78</v>
      </c>
      <c r="F100" s="62">
        <f t="shared" si="3"/>
        <v>1.038522868766224E-5</v>
      </c>
      <c r="G100" s="62" t="s">
        <v>66</v>
      </c>
      <c r="H100" s="62" t="s">
        <v>67</v>
      </c>
      <c r="I100" s="62" t="s">
        <v>68</v>
      </c>
      <c r="J100" s="62" t="s">
        <v>61</v>
      </c>
      <c r="K100" s="62"/>
      <c r="L100" s="64" t="s">
        <v>70</v>
      </c>
      <c r="O100" s="133"/>
      <c r="P100" s="61"/>
      <c r="Q100" s="61"/>
      <c r="R100" s="20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102"/>
      <c r="AD100" s="5"/>
      <c r="AG100" s="5"/>
      <c r="AJ100" s="4"/>
      <c r="AM100" s="4"/>
      <c r="AN100" s="5"/>
      <c r="AP100" s="4"/>
      <c r="AW100" s="4"/>
    </row>
    <row r="101" spans="1:49" x14ac:dyDescent="0.2">
      <c r="A101" s="77">
        <f t="shared" si="4"/>
        <v>8.2358770331686024E-2</v>
      </c>
      <c r="B101" s="61" t="s">
        <v>11</v>
      </c>
      <c r="C101" s="100" t="s">
        <v>84</v>
      </c>
      <c r="D101" s="62" t="s">
        <v>97</v>
      </c>
      <c r="E101" s="90" t="s">
        <v>20</v>
      </c>
      <c r="F101" s="62">
        <f t="shared" si="3"/>
        <v>7.8065185148517566E-8</v>
      </c>
      <c r="G101" s="62" t="s">
        <v>66</v>
      </c>
      <c r="H101" s="62" t="s">
        <v>67</v>
      </c>
      <c r="I101" s="62" t="s">
        <v>68</v>
      </c>
      <c r="J101" s="62" t="s">
        <v>61</v>
      </c>
      <c r="K101" s="62"/>
      <c r="L101" s="64" t="s">
        <v>70</v>
      </c>
      <c r="O101" s="133"/>
      <c r="P101" s="61"/>
      <c r="Q101" s="61"/>
      <c r="R101" s="20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102"/>
      <c r="AD101" s="5"/>
      <c r="AG101" s="5"/>
      <c r="AJ101" s="4"/>
      <c r="AM101" s="4"/>
      <c r="AN101" s="5"/>
      <c r="AP101" s="4"/>
      <c r="AW101" s="4"/>
    </row>
    <row r="102" spans="1:49" x14ac:dyDescent="0.2">
      <c r="A102" s="77">
        <f t="shared" si="4"/>
        <v>5270.899768697258</v>
      </c>
      <c r="B102" s="61" t="s">
        <v>11</v>
      </c>
      <c r="C102" s="100" t="s">
        <v>84</v>
      </c>
      <c r="D102" s="62" t="s">
        <v>97</v>
      </c>
      <c r="E102" s="90" t="s">
        <v>21</v>
      </c>
      <c r="F102" s="62">
        <f>A102/1000/10^6/0.001055</f>
        <v>4.9961135248315245E-3</v>
      </c>
      <c r="G102" s="62" t="s">
        <v>66</v>
      </c>
      <c r="H102" s="62" t="s">
        <v>67</v>
      </c>
      <c r="I102" s="62" t="s">
        <v>68</v>
      </c>
      <c r="J102" s="62" t="s">
        <v>61</v>
      </c>
      <c r="K102" s="62"/>
      <c r="L102" s="64" t="s">
        <v>116</v>
      </c>
      <c r="O102" s="133"/>
      <c r="P102" s="61"/>
      <c r="Q102" s="61"/>
      <c r="R102" s="20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102"/>
      <c r="AD102" s="5"/>
      <c r="AG102" s="5"/>
      <c r="AJ102" s="4"/>
      <c r="AM102" s="4"/>
      <c r="AN102" s="5"/>
      <c r="AP102" s="4"/>
      <c r="AW102" s="4"/>
    </row>
    <row r="103" spans="1:49" x14ac:dyDescent="0.2">
      <c r="A103" s="60">
        <f>C61*$K$61</f>
        <v>0.66200000000000003</v>
      </c>
      <c r="B103" s="61" t="s">
        <v>11</v>
      </c>
      <c r="C103" s="100" t="s">
        <v>85</v>
      </c>
      <c r="D103" s="62" t="s">
        <v>97</v>
      </c>
      <c r="E103" s="62" t="s">
        <v>8</v>
      </c>
      <c r="F103" s="62">
        <f t="shared" si="3"/>
        <v>6.2748815165876794E-7</v>
      </c>
      <c r="G103" s="62" t="s">
        <v>66</v>
      </c>
      <c r="H103" s="62" t="s">
        <v>67</v>
      </c>
      <c r="I103" s="62" t="s">
        <v>68</v>
      </c>
      <c r="J103" s="62" t="s">
        <v>61</v>
      </c>
      <c r="K103" s="62"/>
      <c r="L103" s="64" t="s">
        <v>70</v>
      </c>
      <c r="O103" s="133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102"/>
    </row>
    <row r="104" spans="1:49" x14ac:dyDescent="0.2">
      <c r="A104" s="60">
        <f t="shared" ref="A104:A113" si="5">C62*$K$61</f>
        <v>1.1870000000000001</v>
      </c>
      <c r="B104" s="61" t="s">
        <v>11</v>
      </c>
      <c r="C104" s="100" t="s">
        <v>85</v>
      </c>
      <c r="D104" s="62" t="s">
        <v>97</v>
      </c>
      <c r="E104" s="62" t="s">
        <v>12</v>
      </c>
      <c r="F104" s="62">
        <f t="shared" si="3"/>
        <v>1.1251184834123224E-6</v>
      </c>
      <c r="G104" s="62" t="s">
        <v>66</v>
      </c>
      <c r="H104" s="62" t="s">
        <v>67</v>
      </c>
      <c r="I104" s="62" t="s">
        <v>68</v>
      </c>
      <c r="J104" s="62" t="s">
        <v>61</v>
      </c>
      <c r="K104" s="62"/>
      <c r="L104" s="64" t="s">
        <v>70</v>
      </c>
      <c r="O104" s="133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102"/>
    </row>
    <row r="105" spans="1:49" x14ac:dyDescent="0.2">
      <c r="A105" s="60">
        <f t="shared" si="5"/>
        <v>0.78</v>
      </c>
      <c r="B105" s="61" t="s">
        <v>11</v>
      </c>
      <c r="C105" s="100" t="s">
        <v>85</v>
      </c>
      <c r="D105" s="62" t="s">
        <v>97</v>
      </c>
      <c r="E105" s="62" t="s">
        <v>13</v>
      </c>
      <c r="F105" s="62">
        <f t="shared" si="3"/>
        <v>7.3933649289099532E-7</v>
      </c>
      <c r="G105" s="62" t="s">
        <v>66</v>
      </c>
      <c r="H105" s="62" t="s">
        <v>67</v>
      </c>
      <c r="I105" s="62" t="s">
        <v>68</v>
      </c>
      <c r="J105" s="62" t="s">
        <v>61</v>
      </c>
      <c r="K105" s="62"/>
      <c r="L105" s="64" t="s">
        <v>70</v>
      </c>
      <c r="O105" s="133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102"/>
    </row>
    <row r="106" spans="1:49" x14ac:dyDescent="0.2">
      <c r="A106" s="60">
        <f t="shared" si="5"/>
        <v>1.2395577559989912</v>
      </c>
      <c r="B106" s="61" t="s">
        <v>11</v>
      </c>
      <c r="C106" s="100" t="s">
        <v>85</v>
      </c>
      <c r="D106" s="62" t="s">
        <v>97</v>
      </c>
      <c r="E106" s="62" t="s">
        <v>14</v>
      </c>
      <c r="F106" s="62">
        <f t="shared" si="3"/>
        <v>1.174936261610418E-6</v>
      </c>
      <c r="G106" s="62" t="s">
        <v>66</v>
      </c>
      <c r="H106" s="62" t="s">
        <v>67</v>
      </c>
      <c r="I106" s="62" t="s">
        <v>68</v>
      </c>
      <c r="J106" s="62" t="s">
        <v>61</v>
      </c>
      <c r="K106" s="62"/>
      <c r="L106" s="64" t="s">
        <v>70</v>
      </c>
      <c r="O106" s="133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102"/>
    </row>
    <row r="107" spans="1:49" x14ac:dyDescent="0.2">
      <c r="A107" s="60">
        <f t="shared" si="5"/>
        <v>1.1944759574832446</v>
      </c>
      <c r="B107" s="61" t="s">
        <v>11</v>
      </c>
      <c r="C107" s="100" t="s">
        <v>85</v>
      </c>
      <c r="D107" s="62" t="s">
        <v>97</v>
      </c>
      <c r="E107" s="62" t="s">
        <v>15</v>
      </c>
      <c r="F107" s="62">
        <f t="shared" si="3"/>
        <v>1.1322046990362508E-6</v>
      </c>
      <c r="G107" s="62" t="s">
        <v>66</v>
      </c>
      <c r="H107" s="62" t="s">
        <v>67</v>
      </c>
      <c r="I107" s="62" t="s">
        <v>68</v>
      </c>
      <c r="J107" s="62" t="s">
        <v>61</v>
      </c>
      <c r="K107" s="62"/>
      <c r="L107" s="64" t="s">
        <v>70</v>
      </c>
      <c r="O107" s="133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102"/>
    </row>
    <row r="108" spans="1:49" x14ac:dyDescent="0.2">
      <c r="A108" s="60">
        <f t="shared" si="5"/>
        <v>0.109</v>
      </c>
      <c r="B108" s="61" t="s">
        <v>11</v>
      </c>
      <c r="C108" s="100" t="s">
        <v>85</v>
      </c>
      <c r="D108" s="62" t="s">
        <v>97</v>
      </c>
      <c r="E108" s="62" t="s">
        <v>16</v>
      </c>
      <c r="F108" s="62">
        <f t="shared" si="3"/>
        <v>1.033175355450237E-7</v>
      </c>
      <c r="G108" s="62" t="s">
        <v>66</v>
      </c>
      <c r="H108" s="62" t="s">
        <v>67</v>
      </c>
      <c r="I108" s="62" t="s">
        <v>68</v>
      </c>
      <c r="J108" s="62" t="s">
        <v>61</v>
      </c>
      <c r="K108" s="62"/>
      <c r="L108" s="64" t="s">
        <v>70</v>
      </c>
      <c r="O108" s="133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102"/>
    </row>
    <row r="109" spans="1:49" x14ac:dyDescent="0.2">
      <c r="A109" s="60">
        <f t="shared" si="5"/>
        <v>0</v>
      </c>
      <c r="B109" s="61" t="s">
        <v>11</v>
      </c>
      <c r="C109" s="100" t="s">
        <v>85</v>
      </c>
      <c r="D109" s="62" t="s">
        <v>97</v>
      </c>
      <c r="E109" s="62" t="s">
        <v>17</v>
      </c>
      <c r="F109" s="62">
        <f t="shared" si="3"/>
        <v>0</v>
      </c>
      <c r="G109" s="62" t="s">
        <v>66</v>
      </c>
      <c r="H109" s="62" t="s">
        <v>67</v>
      </c>
      <c r="I109" s="62" t="s">
        <v>68</v>
      </c>
      <c r="J109" s="62" t="s">
        <v>61</v>
      </c>
      <c r="K109" s="62"/>
      <c r="L109" s="64" t="s">
        <v>70</v>
      </c>
      <c r="O109" s="133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102"/>
    </row>
    <row r="110" spans="1:49" x14ac:dyDescent="0.2">
      <c r="A110" s="60">
        <f t="shared" si="5"/>
        <v>0</v>
      </c>
      <c r="B110" s="61" t="s">
        <v>11</v>
      </c>
      <c r="C110" s="100" t="s">
        <v>85</v>
      </c>
      <c r="D110" s="62" t="s">
        <v>97</v>
      </c>
      <c r="E110" s="62" t="s">
        <v>18</v>
      </c>
      <c r="F110" s="62">
        <f t="shared" si="3"/>
        <v>0</v>
      </c>
      <c r="G110" s="62" t="s">
        <v>66</v>
      </c>
      <c r="H110" s="62" t="s">
        <v>67</v>
      </c>
      <c r="I110" s="62" t="s">
        <v>68</v>
      </c>
      <c r="J110" s="62" t="s">
        <v>61</v>
      </c>
      <c r="K110" s="62"/>
      <c r="L110" s="64" t="s">
        <v>70</v>
      </c>
      <c r="O110" s="133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102"/>
    </row>
    <row r="111" spans="1:49" x14ac:dyDescent="0.2">
      <c r="A111" s="60">
        <f t="shared" si="5"/>
        <v>0</v>
      </c>
      <c r="B111" s="61" t="s">
        <v>11</v>
      </c>
      <c r="C111" s="100" t="s">
        <v>85</v>
      </c>
      <c r="D111" s="62" t="s">
        <v>97</v>
      </c>
      <c r="E111" s="62" t="s">
        <v>78</v>
      </c>
      <c r="F111" s="62">
        <f t="shared" si="3"/>
        <v>0</v>
      </c>
      <c r="G111" s="62" t="s">
        <v>66</v>
      </c>
      <c r="H111" s="62" t="s">
        <v>67</v>
      </c>
      <c r="I111" s="62" t="s">
        <v>68</v>
      </c>
      <c r="J111" s="62" t="s">
        <v>61</v>
      </c>
      <c r="K111" s="62"/>
      <c r="L111" s="64" t="s">
        <v>70</v>
      </c>
      <c r="O111" s="133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102"/>
    </row>
    <row r="112" spans="1:49" x14ac:dyDescent="0.2">
      <c r="A112" s="60">
        <f t="shared" si="5"/>
        <v>0</v>
      </c>
      <c r="B112" s="61" t="s">
        <v>11</v>
      </c>
      <c r="C112" s="100" t="s">
        <v>85</v>
      </c>
      <c r="D112" s="62" t="s">
        <v>97</v>
      </c>
      <c r="E112" s="62" t="s">
        <v>20</v>
      </c>
      <c r="F112" s="62">
        <f t="shared" si="3"/>
        <v>0</v>
      </c>
      <c r="G112" s="62" t="s">
        <v>66</v>
      </c>
      <c r="H112" s="62" t="s">
        <v>67</v>
      </c>
      <c r="I112" s="62" t="s">
        <v>68</v>
      </c>
      <c r="J112" s="62" t="s">
        <v>61</v>
      </c>
      <c r="K112" s="62"/>
      <c r="L112" s="64" t="s">
        <v>70</v>
      </c>
      <c r="O112" s="133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102"/>
    </row>
    <row r="113" spans="1:29" x14ac:dyDescent="0.2">
      <c r="A113" s="60">
        <f t="shared" si="5"/>
        <v>9939.1092675847685</v>
      </c>
      <c r="B113" s="61" t="s">
        <v>11</v>
      </c>
      <c r="C113" s="100" t="s">
        <v>85</v>
      </c>
      <c r="D113" s="62" t="s">
        <v>97</v>
      </c>
      <c r="E113" s="62" t="s">
        <v>21</v>
      </c>
      <c r="F113" s="62">
        <f t="shared" si="3"/>
        <v>9.420956651739117E-3</v>
      </c>
      <c r="G113" s="62" t="s">
        <v>66</v>
      </c>
      <c r="H113" s="62" t="s">
        <v>67</v>
      </c>
      <c r="I113" s="62" t="s">
        <v>68</v>
      </c>
      <c r="J113" s="62" t="s">
        <v>61</v>
      </c>
      <c r="K113" s="62"/>
      <c r="L113" s="64" t="s">
        <v>116</v>
      </c>
      <c r="O113" s="133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102"/>
    </row>
  </sheetData>
  <mergeCells count="3">
    <mergeCell ref="B41:I41"/>
    <mergeCell ref="A76:L76"/>
    <mergeCell ref="O76:Y76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7E010-465A-D24F-9E60-58A4470E9BD6}">
  <dimension ref="A1:AW113"/>
  <sheetViews>
    <sheetView topLeftCell="A68" zoomScaleNormal="100" workbookViewId="0">
      <selection activeCell="F80" sqref="F8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98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96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N4" s="4" t="s">
        <v>84</v>
      </c>
      <c r="O4" s="4" t="str">
        <f t="shared" ref="O4:O14" si="0">CONCATENATE(B4," from", " ", A4)</f>
        <v>voc from electricity</v>
      </c>
      <c r="P4" s="4" t="s">
        <v>11</v>
      </c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N5" s="4" t="s">
        <v>84</v>
      </c>
      <c r="O5" s="4" t="str">
        <f t="shared" si="0"/>
        <v>co from electricity</v>
      </c>
      <c r="P5" s="4" t="s">
        <v>11</v>
      </c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N6" s="4" t="s">
        <v>84</v>
      </c>
      <c r="O6" s="4" t="str">
        <f t="shared" si="0"/>
        <v>nox from electricity</v>
      </c>
      <c r="P6" s="4" t="s">
        <v>11</v>
      </c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N7" s="4" t="s">
        <v>84</v>
      </c>
      <c r="O7" s="4" t="str">
        <f t="shared" si="0"/>
        <v>pm10 from electricity</v>
      </c>
      <c r="P7" s="4" t="s">
        <v>11</v>
      </c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N8" s="4" t="s">
        <v>84</v>
      </c>
      <c r="O8" s="4" t="str">
        <f t="shared" si="0"/>
        <v>pm2.5 from electricity</v>
      </c>
      <c r="P8" s="4" t="s">
        <v>11</v>
      </c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N9" s="4" t="s">
        <v>84</v>
      </c>
      <c r="O9" s="4" t="str">
        <f t="shared" si="0"/>
        <v>sox from electricity</v>
      </c>
      <c r="P9" s="4" t="s">
        <v>11</v>
      </c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N10" s="4" t="s">
        <v>84</v>
      </c>
      <c r="O10" s="4" t="str">
        <f t="shared" si="0"/>
        <v>bc from electricity</v>
      </c>
      <c r="P10" s="4" t="s">
        <v>11</v>
      </c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N11" s="4" t="s">
        <v>84</v>
      </c>
      <c r="O11" s="4" t="str">
        <f t="shared" si="0"/>
        <v>oc from electricity</v>
      </c>
      <c r="P11" s="4" t="s">
        <v>11</v>
      </c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N12" s="4" t="s">
        <v>84</v>
      </c>
      <c r="O12" s="4" t="str">
        <f t="shared" si="0"/>
        <v>ch4 from electricity</v>
      </c>
      <c r="P12" s="4" t="s">
        <v>11</v>
      </c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N13" s="4" t="s">
        <v>84</v>
      </c>
      <c r="O13" s="4" t="str">
        <f t="shared" si="0"/>
        <v>n2o from electricity</v>
      </c>
      <c r="P13" s="4" t="s">
        <v>11</v>
      </c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N14" s="4" t="s">
        <v>84</v>
      </c>
      <c r="O14" s="4" t="str">
        <f t="shared" si="0"/>
        <v>co2 from electricity</v>
      </c>
      <c r="P14" s="4" t="s">
        <v>11</v>
      </c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6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63" t="s">
        <v>83</v>
      </c>
      <c r="C41" s="164"/>
      <c r="D41" s="164"/>
      <c r="E41" s="164"/>
      <c r="F41" s="164"/>
      <c r="G41" s="164"/>
      <c r="H41" s="164"/>
      <c r="I41" s="164"/>
      <c r="J41" s="112"/>
      <c r="K41" s="83"/>
      <c r="L41" s="83"/>
      <c r="M41" s="83"/>
      <c r="N41" s="83"/>
      <c r="O41" s="83"/>
      <c r="P41" s="83"/>
      <c r="Q41" s="83"/>
      <c r="R41" s="83"/>
      <c r="S41" s="83"/>
    </row>
    <row r="42" spans="1:49" s="20" customFormat="1" ht="156" customHeight="1" x14ac:dyDescent="0.2">
      <c r="A42" s="17"/>
      <c r="B42" s="107" t="s">
        <v>84</v>
      </c>
      <c r="C42" s="108" t="s">
        <v>85</v>
      </c>
      <c r="D42" s="108" t="s">
        <v>86</v>
      </c>
      <c r="E42" s="110" t="s">
        <v>87</v>
      </c>
      <c r="F42" s="108" t="s">
        <v>88</v>
      </c>
      <c r="G42" s="109" t="s">
        <v>89</v>
      </c>
      <c r="H42" s="109" t="s">
        <v>90</v>
      </c>
      <c r="I42" s="109" t="s">
        <v>91</v>
      </c>
      <c r="J42" s="113"/>
      <c r="Q42" s="98"/>
      <c r="R42" s="98"/>
      <c r="S42" s="25"/>
    </row>
    <row r="43" spans="1:49" s="20" customFormat="1" x14ac:dyDescent="0.2">
      <c r="A43" s="26" t="s">
        <v>30</v>
      </c>
      <c r="B43" s="75">
        <v>0.66533599467731208</v>
      </c>
      <c r="C43" s="73"/>
      <c r="D43" s="76">
        <v>0.8</v>
      </c>
      <c r="E43" s="72"/>
      <c r="F43" s="74"/>
      <c r="G43" s="86"/>
      <c r="H43" s="27"/>
      <c r="I43" s="28"/>
      <c r="J43" s="30"/>
      <c r="Q43" s="31"/>
      <c r="R43" s="31"/>
      <c r="S43" s="31"/>
    </row>
    <row r="44" spans="1:49" s="23" customFormat="1" x14ac:dyDescent="0.2">
      <c r="A44" s="29" t="s">
        <v>31</v>
      </c>
      <c r="B44" s="30">
        <v>0.1</v>
      </c>
      <c r="C44" s="31"/>
      <c r="D44" s="32">
        <v>0.1</v>
      </c>
      <c r="E44" s="30"/>
      <c r="F44" s="31"/>
      <c r="G44" s="33">
        <v>0.67</v>
      </c>
      <c r="H44" s="31">
        <v>0.7</v>
      </c>
      <c r="I44" s="32">
        <v>0.67</v>
      </c>
      <c r="J44" s="30"/>
      <c r="Q44" s="31"/>
      <c r="R44" s="31"/>
      <c r="S44" s="31"/>
    </row>
    <row r="45" spans="1:49" s="20" customFormat="1" x14ac:dyDescent="0.2">
      <c r="A45" s="34" t="s">
        <v>32</v>
      </c>
      <c r="B45" s="89">
        <v>1</v>
      </c>
      <c r="C45" s="89"/>
      <c r="D45" s="118"/>
      <c r="E45" s="145"/>
      <c r="F45" s="118"/>
      <c r="G45" s="134">
        <v>1.0002491498669328</v>
      </c>
      <c r="H45" s="135">
        <v>1</v>
      </c>
      <c r="I45" s="135">
        <v>1.0002491498669328</v>
      </c>
      <c r="J45" s="114"/>
      <c r="Q45" s="99"/>
      <c r="R45" s="99"/>
      <c r="S45" s="71"/>
    </row>
    <row r="46" spans="1:49" s="20" customFormat="1" ht="57" x14ac:dyDescent="0.2">
      <c r="A46" s="119" t="s">
        <v>92</v>
      </c>
      <c r="B46" s="125">
        <v>0.99111718483088485</v>
      </c>
      <c r="C46" s="126"/>
      <c r="D46" s="126"/>
      <c r="E46" s="127"/>
      <c r="F46" s="126"/>
      <c r="G46" s="136"/>
      <c r="H46" s="137"/>
      <c r="I46" s="137"/>
      <c r="J46" s="114"/>
      <c r="Q46" s="99"/>
      <c r="R46" s="99"/>
      <c r="S46" s="71"/>
    </row>
    <row r="47" spans="1:49" s="20" customFormat="1" ht="71" x14ac:dyDescent="0.2">
      <c r="A47" s="120" t="s">
        <v>93</v>
      </c>
      <c r="B47" s="78">
        <v>0</v>
      </c>
      <c r="C47" s="35"/>
      <c r="D47" s="35"/>
      <c r="E47" s="160">
        <v>-6.87</v>
      </c>
      <c r="F47" s="35"/>
      <c r="G47" s="138"/>
      <c r="H47" s="137"/>
      <c r="I47" s="137"/>
      <c r="J47" s="114"/>
      <c r="Q47" s="99"/>
      <c r="R47" s="99"/>
      <c r="S47" s="71"/>
    </row>
    <row r="48" spans="1:49" s="20" customFormat="1" x14ac:dyDescent="0.2">
      <c r="A48" s="36" t="s">
        <v>72</v>
      </c>
      <c r="B48" s="17"/>
      <c r="E48" s="115"/>
      <c r="F48" s="23"/>
      <c r="G48" s="139"/>
      <c r="H48" s="37"/>
      <c r="I48" s="37"/>
      <c r="J48" s="115"/>
      <c r="Q48" s="23"/>
      <c r="R48" s="23"/>
      <c r="S48" s="23"/>
    </row>
    <row r="49" spans="1:19" s="20" customFormat="1" x14ac:dyDescent="0.2">
      <c r="A49" s="67" t="s">
        <v>33</v>
      </c>
      <c r="B49" s="69">
        <v>0</v>
      </c>
      <c r="C49" s="39"/>
      <c r="D49" s="39">
        <v>0</v>
      </c>
      <c r="E49" s="38"/>
      <c r="F49" s="39"/>
      <c r="G49" s="41"/>
      <c r="H49" s="40"/>
      <c r="I49" s="42"/>
      <c r="J49" s="84"/>
      <c r="Q49" s="40"/>
      <c r="R49" s="40"/>
      <c r="S49" s="40"/>
    </row>
    <row r="50" spans="1:19" s="20" customFormat="1" x14ac:dyDescent="0.2">
      <c r="A50" s="67" t="s">
        <v>34</v>
      </c>
      <c r="B50" s="69">
        <v>0</v>
      </c>
      <c r="C50" s="39"/>
      <c r="D50" s="39">
        <v>0</v>
      </c>
      <c r="E50" s="38"/>
      <c r="F50" s="39"/>
      <c r="G50" s="41"/>
      <c r="H50" s="40"/>
      <c r="I50" s="42"/>
      <c r="J50" s="84"/>
      <c r="Q50" s="40"/>
      <c r="R50" s="40"/>
      <c r="S50" s="40"/>
    </row>
    <row r="51" spans="1:19" s="20" customFormat="1" x14ac:dyDescent="0.2">
      <c r="A51" s="67" t="s">
        <v>35</v>
      </c>
      <c r="B51" s="69">
        <v>0</v>
      </c>
      <c r="C51" s="39"/>
      <c r="D51" s="39">
        <v>0</v>
      </c>
      <c r="E51" s="38"/>
      <c r="F51" s="39"/>
      <c r="G51" s="41"/>
      <c r="H51" s="40"/>
      <c r="I51" s="42"/>
      <c r="J51" s="84"/>
      <c r="Q51" s="40"/>
      <c r="R51" s="40"/>
      <c r="S51" s="40"/>
    </row>
    <row r="52" spans="1:19" s="20" customFormat="1" x14ac:dyDescent="0.2">
      <c r="A52" s="67" t="s">
        <v>73</v>
      </c>
      <c r="B52" s="79">
        <v>13350.871199180077</v>
      </c>
      <c r="C52" s="39"/>
      <c r="D52" s="39">
        <v>1250000</v>
      </c>
      <c r="E52" s="38"/>
      <c r="F52" s="39"/>
      <c r="G52" s="41"/>
      <c r="H52" s="40"/>
      <c r="I52" s="42"/>
      <c r="J52" s="84"/>
      <c r="Q52" s="40"/>
      <c r="R52" s="40"/>
      <c r="S52" s="40"/>
    </row>
    <row r="53" spans="1:19" s="20" customFormat="1" x14ac:dyDescent="0.2">
      <c r="A53" s="67" t="s">
        <v>36</v>
      </c>
      <c r="B53" s="69"/>
      <c r="C53" s="39"/>
      <c r="D53" s="39"/>
      <c r="E53" s="38"/>
      <c r="F53" s="39"/>
      <c r="G53" s="41"/>
      <c r="H53" s="40"/>
      <c r="I53" s="42"/>
      <c r="J53" s="84"/>
      <c r="Q53" s="40"/>
      <c r="R53" s="40"/>
      <c r="S53" s="40"/>
    </row>
    <row r="54" spans="1:19" s="20" customFormat="1" x14ac:dyDescent="0.2">
      <c r="A54" s="67" t="s">
        <v>74</v>
      </c>
      <c r="B54" s="79">
        <v>489649.12880081986</v>
      </c>
      <c r="C54" s="39"/>
      <c r="D54" s="39"/>
      <c r="E54" s="38"/>
      <c r="F54" s="39"/>
      <c r="G54" s="41"/>
      <c r="H54" s="40"/>
      <c r="I54" s="42"/>
      <c r="J54" s="84"/>
      <c r="Q54" s="40"/>
      <c r="R54" s="40"/>
      <c r="S54" s="40"/>
    </row>
    <row r="55" spans="1:19" s="20" customFormat="1" x14ac:dyDescent="0.2">
      <c r="A55" s="67" t="s">
        <v>39</v>
      </c>
      <c r="B55" s="69"/>
      <c r="C55" s="39"/>
      <c r="D55" s="39"/>
      <c r="E55" s="38"/>
      <c r="F55" s="39"/>
      <c r="G55" s="41"/>
      <c r="H55" s="40"/>
      <c r="I55" s="42"/>
      <c r="J55" s="84"/>
      <c r="Q55" s="40"/>
      <c r="R55" s="40"/>
      <c r="S55" s="40"/>
    </row>
    <row r="56" spans="1:19" s="20" customFormat="1" x14ac:dyDescent="0.2">
      <c r="A56" s="67" t="s">
        <v>75</v>
      </c>
      <c r="B56" s="69"/>
      <c r="C56" s="39"/>
      <c r="D56" s="39"/>
      <c r="E56" s="38"/>
      <c r="F56" s="39"/>
      <c r="G56" s="41"/>
      <c r="H56" s="40"/>
      <c r="I56" s="42"/>
      <c r="J56" s="84"/>
      <c r="Q56" s="40"/>
      <c r="R56" s="40"/>
      <c r="S56" s="40"/>
    </row>
    <row r="57" spans="1:19" s="20" customFormat="1" x14ac:dyDescent="0.2">
      <c r="A57" s="67" t="s">
        <v>38</v>
      </c>
      <c r="B57" s="69"/>
      <c r="C57" s="39"/>
      <c r="D57" s="39"/>
      <c r="E57" s="38"/>
      <c r="F57" s="39"/>
      <c r="G57" s="41"/>
      <c r="H57" s="40"/>
      <c r="I57" s="42"/>
      <c r="J57" s="84"/>
      <c r="Q57" s="40"/>
      <c r="R57" s="40"/>
      <c r="S57" s="40"/>
    </row>
    <row r="58" spans="1:19" s="20" customFormat="1" x14ac:dyDescent="0.2">
      <c r="A58" s="67" t="s">
        <v>37</v>
      </c>
      <c r="B58" s="69">
        <v>0</v>
      </c>
      <c r="C58" s="39"/>
      <c r="D58" s="39"/>
      <c r="E58" s="38"/>
      <c r="F58" s="39"/>
      <c r="G58" s="41"/>
      <c r="H58" s="40"/>
      <c r="I58" s="42"/>
      <c r="J58" s="84"/>
      <c r="Q58" s="40"/>
      <c r="R58" s="40"/>
      <c r="S58" s="40"/>
    </row>
    <row r="59" spans="1:19" s="20" customFormat="1" x14ac:dyDescent="0.2">
      <c r="A59" s="68" t="s">
        <v>76</v>
      </c>
      <c r="B59" s="70">
        <v>0</v>
      </c>
      <c r="C59" s="18"/>
      <c r="D59" s="45"/>
      <c r="E59" s="43"/>
      <c r="F59" s="44"/>
      <c r="G59" s="41">
        <v>249.14986693280738</v>
      </c>
      <c r="H59" s="140">
        <v>0</v>
      </c>
      <c r="I59" s="42">
        <v>249.14986693280738</v>
      </c>
      <c r="J59" s="116"/>
      <c r="Q59" s="42"/>
      <c r="R59" s="42"/>
      <c r="S59" s="42"/>
    </row>
    <row r="60" spans="1:19" s="20" customFormat="1" x14ac:dyDescent="0.2">
      <c r="A60" s="46" t="s">
        <v>40</v>
      </c>
      <c r="B60" s="47"/>
      <c r="C60" s="48"/>
      <c r="D60" s="48"/>
      <c r="E60" s="84"/>
      <c r="F60" s="42"/>
      <c r="G60" s="87"/>
      <c r="H60" s="18"/>
      <c r="I60" s="48"/>
      <c r="J60" s="146" t="s">
        <v>102</v>
      </c>
      <c r="K60" s="147" t="s">
        <v>103</v>
      </c>
      <c r="Q60" s="40"/>
      <c r="R60" s="40"/>
      <c r="S60" s="42"/>
    </row>
    <row r="61" spans="1:19" s="20" customFormat="1" x14ac:dyDescent="0.2">
      <c r="A61" s="17" t="s">
        <v>41</v>
      </c>
      <c r="B61" s="49">
        <v>3.5533564556574198</v>
      </c>
      <c r="C61" s="50">
        <v>0.66200000000000003</v>
      </c>
      <c r="D61" s="118">
        <v>11.921136289292997</v>
      </c>
      <c r="E61" s="148"/>
      <c r="F61" s="81">
        <v>5.1332731075662108E-2</v>
      </c>
      <c r="G61" s="134">
        <v>0.41797611685003566</v>
      </c>
      <c r="H61" s="51"/>
      <c r="I61" s="51">
        <v>0.61344978966168262</v>
      </c>
      <c r="J61" s="15">
        <v>3.4260304115404416</v>
      </c>
      <c r="K61" s="156">
        <f>F61*(1-4.9/100)*$E$47</f>
        <v>-0.33537572522779852</v>
      </c>
      <c r="Q61" s="51"/>
      <c r="R61" s="51"/>
      <c r="S61" s="71"/>
    </row>
    <row r="62" spans="1:19" s="20" customFormat="1" x14ac:dyDescent="0.2">
      <c r="A62" s="17" t="s">
        <v>42</v>
      </c>
      <c r="B62" s="49">
        <v>7.8268512689076584</v>
      </c>
      <c r="C62" s="50">
        <v>1.1870000000000001</v>
      </c>
      <c r="D62" s="118">
        <v>46.476039810074234</v>
      </c>
      <c r="E62" s="148"/>
      <c r="F62" s="81">
        <v>0.16265671521707528</v>
      </c>
      <c r="G62" s="134">
        <v>1.4508103854295924</v>
      </c>
      <c r="H62" s="51"/>
      <c r="I62" s="51">
        <v>1.8958618390808923</v>
      </c>
      <c r="J62" s="15">
        <v>7.3304547718258455</v>
      </c>
      <c r="K62" s="156">
        <f t="shared" ref="K62:K70" si="1">F62*(1-4.9/100)*$E$47</f>
        <v>-1.0626965034977831</v>
      </c>
      <c r="Q62" s="51"/>
      <c r="R62" s="51"/>
      <c r="S62" s="71"/>
    </row>
    <row r="63" spans="1:19" s="20" customFormat="1" x14ac:dyDescent="0.2">
      <c r="A63" s="17" t="s">
        <v>43</v>
      </c>
      <c r="B63" s="49">
        <v>10.467964525401509</v>
      </c>
      <c r="C63" s="50">
        <v>0.78</v>
      </c>
      <c r="D63" s="118">
        <v>70.306145163398</v>
      </c>
      <c r="E63" s="148"/>
      <c r="F63" s="81">
        <v>0.31862220343893871</v>
      </c>
      <c r="G63" s="134">
        <v>5.9024642379359618</v>
      </c>
      <c r="H63" s="51"/>
      <c r="I63" s="51">
        <v>12.788853206620018</v>
      </c>
      <c r="J63" s="15">
        <v>9.7170458945316014</v>
      </c>
      <c r="K63" s="156">
        <f t="shared" si="1"/>
        <v>-2.0816767452818592</v>
      </c>
      <c r="Q63" s="51"/>
      <c r="R63" s="51"/>
      <c r="S63" s="71"/>
    </row>
    <row r="64" spans="1:19" s="20" customFormat="1" x14ac:dyDescent="0.2">
      <c r="A64" s="17" t="s">
        <v>44</v>
      </c>
      <c r="B64" s="49">
        <v>0.26081942407160535</v>
      </c>
      <c r="C64" s="50">
        <v>1.3041387150865382</v>
      </c>
      <c r="D64" s="118">
        <v>4.9155539731015923</v>
      </c>
      <c r="E64" s="148"/>
      <c r="F64" s="81">
        <v>5.722985755611075E-2</v>
      </c>
      <c r="G64" s="134">
        <v>0.24511345252668124</v>
      </c>
      <c r="H64" s="51"/>
      <c r="I64" s="51">
        <v>0.38777618113639939</v>
      </c>
      <c r="J64" s="15">
        <v>0.20831788169760754</v>
      </c>
      <c r="K64" s="156">
        <f t="shared" si="1"/>
        <v>-0.37390383446136727</v>
      </c>
      <c r="Q64" s="51"/>
      <c r="R64" s="51"/>
      <c r="S64" s="71"/>
    </row>
    <row r="65" spans="1:42" s="20" customFormat="1" x14ac:dyDescent="0.2">
      <c r="A65" s="17" t="s">
        <v>45</v>
      </c>
      <c r="B65" s="49">
        <v>0.2378538065130231</v>
      </c>
      <c r="C65" s="50">
        <v>1.2567081548681216</v>
      </c>
      <c r="D65" s="118">
        <v>4.858482358890404</v>
      </c>
      <c r="E65" s="148"/>
      <c r="F65" s="81">
        <v>2.4796628185051746E-2</v>
      </c>
      <c r="G65" s="134">
        <v>0.18318844098468737</v>
      </c>
      <c r="H65" s="51"/>
      <c r="I65" s="51">
        <v>0.37320234587112516</v>
      </c>
      <c r="J65" s="15">
        <v>0.1859618287553956</v>
      </c>
      <c r="K65" s="156">
        <f t="shared" si="1"/>
        <v>-0.16200554668537151</v>
      </c>
      <c r="Q65" s="51"/>
      <c r="R65" s="51"/>
      <c r="S65" s="71"/>
    </row>
    <row r="66" spans="1:42" s="20" customFormat="1" x14ac:dyDescent="0.2">
      <c r="A66" s="17" t="s">
        <v>46</v>
      </c>
      <c r="B66" s="49">
        <v>5.613184170518184</v>
      </c>
      <c r="C66" s="50">
        <v>0.109</v>
      </c>
      <c r="D66" s="118">
        <v>14.276061357245116</v>
      </c>
      <c r="E66" s="148"/>
      <c r="F66" s="81">
        <v>0.78362879664115259</v>
      </c>
      <c r="G66" s="134">
        <v>0.96919070519376094</v>
      </c>
      <c r="H66" s="51"/>
      <c r="I66" s="51">
        <v>0.13255689593423856</v>
      </c>
      <c r="J66" s="15">
        <v>5.4607058853884469</v>
      </c>
      <c r="K66" s="156">
        <f t="shared" si="1"/>
        <v>-5.1197368711114066</v>
      </c>
      <c r="Q66" s="51"/>
      <c r="R66" s="51"/>
      <c r="S66" s="71"/>
    </row>
    <row r="67" spans="1:42" s="20" customFormat="1" x14ac:dyDescent="0.2">
      <c r="A67" s="17" t="s">
        <v>47</v>
      </c>
      <c r="B67" s="49">
        <v>6.9441738460069388E-2</v>
      </c>
      <c r="C67" s="50">
        <v>0</v>
      </c>
      <c r="D67" s="118">
        <v>0.87668900369360803</v>
      </c>
      <c r="E67" s="148"/>
      <c r="F67" s="81">
        <v>2.0365006252731099E-3</v>
      </c>
      <c r="G67" s="134">
        <v>1.9123589356104902E-2</v>
      </c>
      <c r="H67" s="51"/>
      <c r="I67" s="51">
        <v>3.3044501315118179E-2</v>
      </c>
      <c r="J67" s="15">
        <v>6.0078088884028692E-2</v>
      </c>
      <c r="K67" s="156">
        <f t="shared" si="1"/>
        <v>-1.3305212090140578E-2</v>
      </c>
      <c r="Q67" s="51"/>
      <c r="R67" s="51"/>
      <c r="S67" s="71"/>
    </row>
    <row r="68" spans="1:42" s="20" customFormat="1" x14ac:dyDescent="0.2">
      <c r="A68" s="17" t="s">
        <v>48</v>
      </c>
      <c r="B68" s="49">
        <v>8.7947274976047984E-2</v>
      </c>
      <c r="C68" s="50">
        <v>0</v>
      </c>
      <c r="D68" s="118">
        <v>2.0450016369521955</v>
      </c>
      <c r="E68" s="148"/>
      <c r="F68" s="81">
        <v>4.807190313159712E-3</v>
      </c>
      <c r="G68" s="134">
        <v>0.10174364088370522</v>
      </c>
      <c r="H68" s="51"/>
      <c r="I68" s="51">
        <v>0.31950178052859612</v>
      </c>
      <c r="J68" s="15">
        <v>6.6105232210399031E-2</v>
      </c>
      <c r="K68" s="156">
        <f t="shared" si="1"/>
        <v>-3.1407152976288266E-2</v>
      </c>
      <c r="Q68" s="51"/>
      <c r="R68" s="51"/>
      <c r="S68" s="71"/>
    </row>
    <row r="69" spans="1:42" s="20" customFormat="1" x14ac:dyDescent="0.2">
      <c r="A69" s="17" t="s">
        <v>49</v>
      </c>
      <c r="B69" s="49">
        <v>83.631518749850997</v>
      </c>
      <c r="C69" s="50"/>
      <c r="D69" s="118">
        <v>209.12163724249473</v>
      </c>
      <c r="E69" s="148"/>
      <c r="F69" s="81">
        <v>0.90065288520699971</v>
      </c>
      <c r="G69" s="134">
        <v>2.2370953265329372</v>
      </c>
      <c r="H69" s="51"/>
      <c r="I69" s="51">
        <v>1.4920392213975209</v>
      </c>
      <c r="J69" s="15">
        <v>81.39795391482204</v>
      </c>
      <c r="K69" s="156">
        <f t="shared" si="1"/>
        <v>-5.8842985406248554</v>
      </c>
      <c r="Q69" s="51"/>
      <c r="R69" s="51"/>
      <c r="S69" s="71"/>
    </row>
    <row r="70" spans="1:42" s="20" customFormat="1" x14ac:dyDescent="0.2">
      <c r="A70" s="17" t="s">
        <v>50</v>
      </c>
      <c r="B70" s="49">
        <v>0.12687519582224352</v>
      </c>
      <c r="C70" s="50"/>
      <c r="D70" s="118">
        <v>1.2279126302754932</v>
      </c>
      <c r="E70" s="148"/>
      <c r="F70" s="81">
        <v>7.1159187386613228E-3</v>
      </c>
      <c r="G70" s="134">
        <v>1.9847521693853336E-2</v>
      </c>
      <c r="H70" s="51"/>
      <c r="I70" s="51">
        <v>2.9747145070826223E-2</v>
      </c>
      <c r="J70" s="15">
        <v>0.11376023312571988</v>
      </c>
      <c r="K70" s="156">
        <f t="shared" si="1"/>
        <v>-4.6490930009607724E-2</v>
      </c>
      <c r="Q70" s="51"/>
      <c r="R70" s="51"/>
      <c r="S70" s="71"/>
    </row>
    <row r="71" spans="1:42" s="18" customFormat="1" x14ac:dyDescent="0.2">
      <c r="A71" s="52" t="s">
        <v>51</v>
      </c>
      <c r="B71" s="53">
        <v>3084.3908150753755</v>
      </c>
      <c r="C71" s="54">
        <v>16303.615306771359</v>
      </c>
      <c r="D71" s="39">
        <v>79903.990852171308</v>
      </c>
      <c r="E71" s="150"/>
      <c r="F71" s="82">
        <v>454.08839828526544</v>
      </c>
      <c r="G71" s="80">
        <v>1409.461066422198</v>
      </c>
      <c r="H71" s="40"/>
      <c r="I71" s="40">
        <v>1150.6588819575807</v>
      </c>
      <c r="J71" s="15">
        <v>2230.9605029411341</v>
      </c>
      <c r="K71" s="156">
        <f>F71*(1-4.9/100)*$E$47</f>
        <v>-2966.7275187050045</v>
      </c>
      <c r="Q71" s="40"/>
      <c r="R71" s="40"/>
      <c r="S71" s="40"/>
    </row>
    <row r="72" spans="1:42" x14ac:dyDescent="0.2">
      <c r="A72" s="88" t="s">
        <v>77</v>
      </c>
      <c r="B72" s="111"/>
      <c r="C72" s="85"/>
      <c r="D72" s="61"/>
      <c r="E72" s="152"/>
      <c r="F72" s="85"/>
      <c r="G72" s="141"/>
      <c r="H72" s="51"/>
      <c r="I72" s="61"/>
      <c r="J72" s="111"/>
      <c r="K72" s="16"/>
      <c r="P72" s="61"/>
      <c r="Q72" s="61"/>
      <c r="R72" s="61"/>
      <c r="S72" s="61"/>
      <c r="T72" s="102"/>
    </row>
    <row r="73" spans="1:42" x14ac:dyDescent="0.2">
      <c r="A73" s="67" t="s">
        <v>94</v>
      </c>
      <c r="B73" s="111"/>
      <c r="C73" s="85"/>
      <c r="D73" s="61"/>
      <c r="E73" s="117"/>
      <c r="F73" s="85"/>
      <c r="G73" s="141">
        <v>13.082000000000001</v>
      </c>
      <c r="H73" s="51"/>
      <c r="I73" s="121">
        <v>13.082000000000001</v>
      </c>
      <c r="J73" s="85"/>
      <c r="K73" s="16"/>
      <c r="P73" s="61"/>
      <c r="Q73" s="61"/>
      <c r="R73" s="61"/>
      <c r="S73" s="61"/>
      <c r="T73" s="102"/>
    </row>
    <row r="74" spans="1:42" x14ac:dyDescent="0.2">
      <c r="A74" s="68" t="s">
        <v>95</v>
      </c>
      <c r="B74" s="122"/>
      <c r="C74" s="129"/>
      <c r="D74" s="144"/>
      <c r="E74" s="153"/>
      <c r="F74" s="129"/>
      <c r="G74" s="142"/>
      <c r="H74" s="123"/>
      <c r="I74" s="124"/>
      <c r="J74" s="85"/>
      <c r="K74" s="16"/>
      <c r="O74" s="61"/>
      <c r="P74" s="61"/>
      <c r="Q74" s="61"/>
      <c r="R74" s="61"/>
      <c r="S74" s="61"/>
      <c r="T74" s="102"/>
      <c r="U74" s="61"/>
      <c r="V74" s="61"/>
      <c r="W74" s="61"/>
      <c r="X74" s="61"/>
      <c r="Y74" s="61"/>
      <c r="Z74" s="61"/>
      <c r="AA74" s="61"/>
      <c r="AB74" s="61"/>
      <c r="AC74" s="102"/>
    </row>
    <row r="75" spans="1:42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1"/>
      <c r="P75" s="61"/>
      <c r="Q75" s="61"/>
      <c r="R75" s="61"/>
      <c r="S75" s="61"/>
      <c r="T75" s="102"/>
      <c r="U75" s="61"/>
      <c r="V75" s="61"/>
      <c r="W75" s="61"/>
      <c r="X75" s="61"/>
      <c r="Y75" s="61"/>
      <c r="Z75" s="61"/>
      <c r="AA75" s="61"/>
      <c r="AB75" s="61"/>
      <c r="AC75" s="102"/>
    </row>
    <row r="76" spans="1:42" s="10" customFormat="1" x14ac:dyDescent="0.2">
      <c r="A76" s="165" t="s">
        <v>96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7"/>
      <c r="M76" s="97"/>
      <c r="N76" s="97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56"/>
      <c r="AA76" s="56"/>
      <c r="AB76" s="56"/>
      <c r="AC76" s="56"/>
      <c r="AD76" s="13"/>
      <c r="AG76" s="13"/>
      <c r="AN76" s="13"/>
    </row>
    <row r="77" spans="1:42" s="10" customFormat="1" x14ac:dyDescent="0.2">
      <c r="A77" s="55" t="s">
        <v>53</v>
      </c>
      <c r="B77" s="56" t="s">
        <v>54</v>
      </c>
      <c r="C77" s="57" t="s">
        <v>81</v>
      </c>
      <c r="D77" s="57" t="s">
        <v>80</v>
      </c>
      <c r="E77" s="57" t="s">
        <v>57</v>
      </c>
      <c r="F77" s="57" t="s">
        <v>4</v>
      </c>
      <c r="G77" s="58" t="s">
        <v>5</v>
      </c>
      <c r="H77" s="57" t="s">
        <v>58</v>
      </c>
      <c r="I77" s="57" t="s">
        <v>59</v>
      </c>
      <c r="J77" s="57" t="s">
        <v>55</v>
      </c>
      <c r="K77" s="57" t="s">
        <v>56</v>
      </c>
      <c r="L77" s="59" t="s">
        <v>60</v>
      </c>
      <c r="O77" s="56"/>
      <c r="P77" s="56"/>
      <c r="Q77" s="56"/>
      <c r="R77" s="56"/>
      <c r="S77" s="56"/>
      <c r="T77" s="94"/>
      <c r="U77" s="56"/>
      <c r="V77" s="56"/>
      <c r="W77" s="56"/>
      <c r="X77" s="56"/>
      <c r="Y77" s="56"/>
      <c r="Z77" s="97"/>
      <c r="AA77" s="56"/>
      <c r="AB77" s="56"/>
      <c r="AC77" s="56"/>
      <c r="AF77" s="13"/>
      <c r="AI77" s="13"/>
      <c r="AP77" s="13"/>
    </row>
    <row r="78" spans="1:42" s="10" customFormat="1" x14ac:dyDescent="0.2">
      <c r="A78" s="89">
        <f>(1+B54/10^6)/1</f>
        <v>1.4896491288008198</v>
      </c>
      <c r="B78" s="130" t="s">
        <v>99</v>
      </c>
      <c r="C78" s="100" t="s">
        <v>84</v>
      </c>
      <c r="D78" s="100" t="s">
        <v>100</v>
      </c>
      <c r="E78" s="100" t="s">
        <v>100</v>
      </c>
      <c r="F78" s="100">
        <f>A78</f>
        <v>1.4896491288008198</v>
      </c>
      <c r="G78" s="63" t="s">
        <v>62</v>
      </c>
      <c r="H78" s="100" t="s">
        <v>63</v>
      </c>
      <c r="I78" s="100" t="s">
        <v>64</v>
      </c>
      <c r="J78" s="100" t="s">
        <v>61</v>
      </c>
      <c r="K78" s="100" t="s">
        <v>101</v>
      </c>
      <c r="L78" s="64" t="s">
        <v>118</v>
      </c>
      <c r="O78" s="56"/>
      <c r="P78" s="56"/>
      <c r="Q78" s="56"/>
      <c r="R78" s="56"/>
      <c r="S78" s="56"/>
      <c r="T78" s="94"/>
      <c r="U78" s="56"/>
      <c r="V78" s="56"/>
      <c r="W78" s="56"/>
      <c r="X78" s="56"/>
      <c r="Y78" s="56"/>
      <c r="Z78" s="97"/>
      <c r="AA78" s="56"/>
      <c r="AB78" s="56"/>
      <c r="AC78" s="56"/>
      <c r="AF78" s="13"/>
      <c r="AI78" s="13"/>
      <c r="AP78" s="13"/>
    </row>
    <row r="79" spans="1:42" s="10" customFormat="1" x14ac:dyDescent="0.2">
      <c r="A79" s="52">
        <f>B52</f>
        <v>13350.871199180077</v>
      </c>
      <c r="B79" s="61" t="s">
        <v>65</v>
      </c>
      <c r="C79" s="100" t="s">
        <v>84</v>
      </c>
      <c r="D79" s="100" t="s">
        <v>82</v>
      </c>
      <c r="E79" s="100" t="s">
        <v>82</v>
      </c>
      <c r="F79" s="62">
        <f>A79/10^6</f>
        <v>1.3350871199180077E-2</v>
      </c>
      <c r="G79" s="62" t="s">
        <v>62</v>
      </c>
      <c r="H79" s="62" t="s">
        <v>63</v>
      </c>
      <c r="I79" s="62" t="s">
        <v>64</v>
      </c>
      <c r="J79" s="62" t="s">
        <v>61</v>
      </c>
      <c r="K79" s="62"/>
      <c r="L79" s="64" t="s">
        <v>113</v>
      </c>
      <c r="O79" s="131"/>
      <c r="P79" s="61"/>
      <c r="Q79" s="130"/>
      <c r="R79" s="130"/>
      <c r="S79" s="61"/>
      <c r="T79" s="61"/>
      <c r="U79" s="61"/>
      <c r="V79" s="61"/>
      <c r="W79" s="61"/>
      <c r="X79" s="61"/>
      <c r="Y79" s="61"/>
      <c r="Z79" s="97"/>
      <c r="AA79" s="56"/>
      <c r="AB79" s="56"/>
      <c r="AC79" s="56"/>
      <c r="AF79" s="13"/>
      <c r="AI79" s="13"/>
      <c r="AP79" s="13"/>
    </row>
    <row r="80" spans="1:42" s="10" customFormat="1" x14ac:dyDescent="0.2">
      <c r="A80" s="52">
        <f>E47</f>
        <v>-6.87</v>
      </c>
      <c r="B80" s="61" t="s">
        <v>108</v>
      </c>
      <c r="C80" s="100" t="s">
        <v>84</v>
      </c>
      <c r="D80" s="100" t="s">
        <v>107</v>
      </c>
      <c r="E80" s="100" t="s">
        <v>107</v>
      </c>
      <c r="F80" s="62">
        <f>A80*0.003412</f>
        <v>-2.344044E-2</v>
      </c>
      <c r="G80" s="62" t="s">
        <v>62</v>
      </c>
      <c r="H80" s="62" t="s">
        <v>63</v>
      </c>
      <c r="I80" s="62" t="s">
        <v>64</v>
      </c>
      <c r="J80" s="62" t="s">
        <v>61</v>
      </c>
      <c r="K80" s="62"/>
      <c r="L80" s="64" t="s">
        <v>119</v>
      </c>
      <c r="O80" s="131"/>
      <c r="P80" s="61"/>
      <c r="Q80" s="130"/>
      <c r="R80" s="56"/>
      <c r="S80" s="61"/>
      <c r="T80" s="61"/>
      <c r="U80" s="61"/>
      <c r="V80" s="61"/>
      <c r="W80" s="61"/>
      <c r="X80" s="61"/>
      <c r="Y80" s="61"/>
      <c r="Z80" s="97"/>
      <c r="AA80" s="56"/>
      <c r="AB80" s="56"/>
      <c r="AC80" s="56"/>
      <c r="AF80" s="13"/>
      <c r="AI80" s="13"/>
      <c r="AP80" s="13"/>
    </row>
    <row r="81" spans="1:49" x14ac:dyDescent="0.2">
      <c r="A81" s="77">
        <f>B61-J61</f>
        <v>0.12732604411697812</v>
      </c>
      <c r="B81" s="61" t="s">
        <v>11</v>
      </c>
      <c r="C81" s="100" t="s">
        <v>84</v>
      </c>
      <c r="D81" s="100" t="s">
        <v>97</v>
      </c>
      <c r="E81" s="62" t="s">
        <v>8</v>
      </c>
      <c r="F81" s="62">
        <f t="shared" ref="F81:F113" si="2">A81/1000/10^6/0.001055</f>
        <v>1.2068819347580865E-7</v>
      </c>
      <c r="G81" s="62" t="s">
        <v>66</v>
      </c>
      <c r="H81" s="62" t="s">
        <v>67</v>
      </c>
      <c r="I81" s="62" t="s">
        <v>68</v>
      </c>
      <c r="J81" s="62" t="s">
        <v>61</v>
      </c>
      <c r="K81" s="62"/>
      <c r="L81" s="64" t="s">
        <v>70</v>
      </c>
      <c r="O81" s="133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102"/>
      <c r="AD81" s="5"/>
      <c r="AG81" s="5"/>
      <c r="AJ81" s="4"/>
      <c r="AM81" s="4"/>
      <c r="AN81" s="5"/>
      <c r="AP81" s="4"/>
      <c r="AW81" s="4"/>
    </row>
    <row r="82" spans="1:49" x14ac:dyDescent="0.2">
      <c r="A82" s="77">
        <f t="shared" ref="A82:A90" si="3">B62-J62</f>
        <v>0.49639649708181288</v>
      </c>
      <c r="B82" s="61" t="s">
        <v>11</v>
      </c>
      <c r="C82" s="100" t="s">
        <v>84</v>
      </c>
      <c r="D82" s="62" t="s">
        <v>97</v>
      </c>
      <c r="E82" s="90" t="s">
        <v>12</v>
      </c>
      <c r="F82" s="62">
        <f t="shared" si="2"/>
        <v>4.7051800671261885E-7</v>
      </c>
      <c r="G82" s="62" t="s">
        <v>66</v>
      </c>
      <c r="H82" s="62" t="s">
        <v>67</v>
      </c>
      <c r="I82" s="62" t="s">
        <v>68</v>
      </c>
      <c r="J82" s="62" t="s">
        <v>61</v>
      </c>
      <c r="K82" s="62"/>
      <c r="L82" s="64" t="s">
        <v>70</v>
      </c>
      <c r="O82" s="133"/>
      <c r="P82" s="61"/>
      <c r="Q82" s="61"/>
      <c r="R82" s="20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102"/>
      <c r="AD82" s="5"/>
      <c r="AG82" s="5"/>
      <c r="AJ82" s="4"/>
      <c r="AM82" s="4"/>
      <c r="AN82" s="5"/>
      <c r="AP82" s="4"/>
      <c r="AW82" s="4"/>
    </row>
    <row r="83" spans="1:49" x14ac:dyDescent="0.2">
      <c r="A83" s="77">
        <f t="shared" si="3"/>
        <v>0.75091863086990784</v>
      </c>
      <c r="B83" s="61" t="s">
        <v>11</v>
      </c>
      <c r="C83" s="100" t="s">
        <v>84</v>
      </c>
      <c r="D83" s="62" t="s">
        <v>97</v>
      </c>
      <c r="E83" s="90" t="s">
        <v>13</v>
      </c>
      <c r="F83" s="62">
        <f t="shared" si="2"/>
        <v>7.1177121409469943E-7</v>
      </c>
      <c r="G83" s="62" t="s">
        <v>66</v>
      </c>
      <c r="H83" s="62" t="s">
        <v>67</v>
      </c>
      <c r="I83" s="62" t="s">
        <v>68</v>
      </c>
      <c r="J83" s="62" t="s">
        <v>61</v>
      </c>
      <c r="K83" s="62"/>
      <c r="L83" s="64" t="s">
        <v>70</v>
      </c>
      <c r="O83" s="133"/>
      <c r="P83" s="61"/>
      <c r="Q83" s="61"/>
      <c r="R83" s="20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102"/>
      <c r="AD83" s="5"/>
      <c r="AG83" s="5"/>
      <c r="AJ83" s="4"/>
      <c r="AM83" s="4"/>
      <c r="AN83" s="5"/>
      <c r="AP83" s="4"/>
      <c r="AW83" s="4"/>
    </row>
    <row r="84" spans="1:49" x14ac:dyDescent="0.2">
      <c r="A84" s="77">
        <f t="shared" si="3"/>
        <v>5.2501542373997817E-2</v>
      </c>
      <c r="B84" s="61" t="s">
        <v>11</v>
      </c>
      <c r="C84" s="100" t="s">
        <v>84</v>
      </c>
      <c r="D84" s="62" t="s">
        <v>97</v>
      </c>
      <c r="E84" s="90" t="s">
        <v>14</v>
      </c>
      <c r="F84" s="62">
        <f t="shared" si="2"/>
        <v>4.9764495141230161E-8</v>
      </c>
      <c r="G84" s="62" t="s">
        <v>66</v>
      </c>
      <c r="H84" s="62" t="s">
        <v>67</v>
      </c>
      <c r="I84" s="62" t="s">
        <v>68</v>
      </c>
      <c r="J84" s="62" t="s">
        <v>61</v>
      </c>
      <c r="K84" s="62"/>
      <c r="L84" s="64" t="s">
        <v>70</v>
      </c>
      <c r="O84" s="133"/>
      <c r="P84" s="61"/>
      <c r="Q84" s="61"/>
      <c r="R84" s="20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102"/>
      <c r="AD84" s="5"/>
      <c r="AG84" s="5"/>
      <c r="AJ84" s="4"/>
      <c r="AM84" s="4"/>
      <c r="AN84" s="5"/>
      <c r="AP84" s="4"/>
      <c r="AW84" s="4"/>
    </row>
    <row r="85" spans="1:49" x14ac:dyDescent="0.2">
      <c r="A85" s="77">
        <f t="shared" si="3"/>
        <v>5.1891977757627494E-2</v>
      </c>
      <c r="B85" s="61" t="s">
        <v>11</v>
      </c>
      <c r="C85" s="100" t="s">
        <v>84</v>
      </c>
      <c r="D85" s="62" t="s">
        <v>97</v>
      </c>
      <c r="E85" s="90" t="s">
        <v>15</v>
      </c>
      <c r="F85" s="62">
        <f t="shared" si="2"/>
        <v>4.9186708775002372E-8</v>
      </c>
      <c r="G85" s="62" t="s">
        <v>66</v>
      </c>
      <c r="H85" s="62" t="s">
        <v>67</v>
      </c>
      <c r="I85" s="62" t="s">
        <v>68</v>
      </c>
      <c r="J85" s="62" t="s">
        <v>61</v>
      </c>
      <c r="K85" s="62"/>
      <c r="L85" s="64" t="s">
        <v>70</v>
      </c>
      <c r="O85" s="133"/>
      <c r="P85" s="61"/>
      <c r="Q85" s="61"/>
      <c r="R85" s="20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102"/>
      <c r="AD85" s="5"/>
      <c r="AG85" s="5"/>
      <c r="AJ85" s="4"/>
      <c r="AM85" s="4"/>
      <c r="AN85" s="5"/>
      <c r="AP85" s="4"/>
      <c r="AW85" s="4"/>
    </row>
    <row r="86" spans="1:49" x14ac:dyDescent="0.2">
      <c r="A86" s="77">
        <f t="shared" si="3"/>
        <v>0.15247828512973705</v>
      </c>
      <c r="B86" s="61" t="s">
        <v>11</v>
      </c>
      <c r="C86" s="100" t="s">
        <v>84</v>
      </c>
      <c r="D86" s="62" t="s">
        <v>97</v>
      </c>
      <c r="E86" s="90" t="s">
        <v>16</v>
      </c>
      <c r="F86" s="62">
        <f t="shared" si="2"/>
        <v>1.4452918021776023E-7</v>
      </c>
      <c r="G86" s="62" t="s">
        <v>66</v>
      </c>
      <c r="H86" s="62" t="s">
        <v>67</v>
      </c>
      <c r="I86" s="62" t="s">
        <v>68</v>
      </c>
      <c r="J86" s="62" t="s">
        <v>61</v>
      </c>
      <c r="K86" s="62"/>
      <c r="L86" s="64" t="s">
        <v>70</v>
      </c>
      <c r="O86" s="133"/>
      <c r="P86" s="61"/>
      <c r="Q86" s="61"/>
      <c r="R86" s="20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102"/>
      <c r="AD86" s="5"/>
      <c r="AG86" s="5"/>
      <c r="AJ86" s="4"/>
      <c r="AM86" s="4"/>
      <c r="AN86" s="5"/>
      <c r="AP86" s="4"/>
      <c r="AW86" s="4"/>
    </row>
    <row r="87" spans="1:49" x14ac:dyDescent="0.2">
      <c r="A87" s="77">
        <f t="shared" si="3"/>
        <v>9.363649576040696E-3</v>
      </c>
      <c r="B87" s="61" t="s">
        <v>11</v>
      </c>
      <c r="C87" s="100" t="s">
        <v>84</v>
      </c>
      <c r="D87" s="62" t="s">
        <v>97</v>
      </c>
      <c r="E87" s="90" t="s">
        <v>17</v>
      </c>
      <c r="F87" s="62">
        <f t="shared" si="2"/>
        <v>8.8754972284745938E-9</v>
      </c>
      <c r="G87" s="62" t="s">
        <v>66</v>
      </c>
      <c r="H87" s="62" t="s">
        <v>67</v>
      </c>
      <c r="I87" s="62" t="s">
        <v>68</v>
      </c>
      <c r="J87" s="62" t="s">
        <v>61</v>
      </c>
      <c r="K87" s="62"/>
      <c r="L87" s="64" t="s">
        <v>70</v>
      </c>
      <c r="O87" s="133"/>
      <c r="P87" s="61"/>
      <c r="Q87" s="61"/>
      <c r="R87" s="20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102"/>
      <c r="AD87" s="5"/>
      <c r="AG87" s="5"/>
      <c r="AJ87" s="4"/>
      <c r="AM87" s="4"/>
      <c r="AN87" s="5"/>
      <c r="AP87" s="4"/>
      <c r="AW87" s="4"/>
    </row>
    <row r="88" spans="1:49" x14ac:dyDescent="0.2">
      <c r="A88" s="77">
        <f t="shared" si="3"/>
        <v>2.1842042765648953E-2</v>
      </c>
      <c r="B88" s="61" t="s">
        <v>11</v>
      </c>
      <c r="C88" s="100" t="s">
        <v>84</v>
      </c>
      <c r="D88" s="62" t="s">
        <v>97</v>
      </c>
      <c r="E88" s="90" t="s">
        <v>18</v>
      </c>
      <c r="F88" s="62">
        <f t="shared" si="2"/>
        <v>2.0703358071705172E-8</v>
      </c>
      <c r="G88" s="62" t="s">
        <v>66</v>
      </c>
      <c r="H88" s="62" t="s">
        <v>67</v>
      </c>
      <c r="I88" s="62" t="s">
        <v>68</v>
      </c>
      <c r="J88" s="62" t="s">
        <v>61</v>
      </c>
      <c r="K88" s="62"/>
      <c r="L88" s="64" t="s">
        <v>70</v>
      </c>
      <c r="O88" s="133"/>
      <c r="P88" s="61"/>
      <c r="Q88" s="61"/>
      <c r="R88" s="20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102"/>
      <c r="AD88" s="5"/>
      <c r="AG88" s="5"/>
      <c r="AJ88" s="4"/>
      <c r="AM88" s="4"/>
      <c r="AN88" s="5"/>
      <c r="AP88" s="4"/>
      <c r="AW88" s="4"/>
    </row>
    <row r="89" spans="1:49" x14ac:dyDescent="0.2">
      <c r="A89" s="77">
        <f t="shared" si="3"/>
        <v>2.2335648350289574</v>
      </c>
      <c r="B89" s="61" t="s">
        <v>11</v>
      </c>
      <c r="C89" s="100" t="s">
        <v>84</v>
      </c>
      <c r="D89" s="62" t="s">
        <v>97</v>
      </c>
      <c r="E89" s="90" t="s">
        <v>78</v>
      </c>
      <c r="F89" s="62">
        <f t="shared" si="2"/>
        <v>2.1171230663781588E-6</v>
      </c>
      <c r="G89" s="62" t="s">
        <v>66</v>
      </c>
      <c r="H89" s="62" t="s">
        <v>67</v>
      </c>
      <c r="I89" s="62" t="s">
        <v>68</v>
      </c>
      <c r="J89" s="62" t="s">
        <v>61</v>
      </c>
      <c r="K89" s="62"/>
      <c r="L89" s="64" t="s">
        <v>70</v>
      </c>
      <c r="O89" s="133"/>
      <c r="P89" s="61"/>
      <c r="Q89" s="61"/>
      <c r="R89" s="20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102"/>
      <c r="AD89" s="5"/>
      <c r="AG89" s="5"/>
      <c r="AJ89" s="4"/>
      <c r="AM89" s="4"/>
      <c r="AN89" s="5"/>
      <c r="AP89" s="4"/>
      <c r="AW89" s="4"/>
    </row>
    <row r="90" spans="1:49" x14ac:dyDescent="0.2">
      <c r="A90" s="77">
        <f t="shared" si="3"/>
        <v>1.3114962696523638E-2</v>
      </c>
      <c r="B90" s="61" t="s">
        <v>11</v>
      </c>
      <c r="C90" s="100" t="s">
        <v>84</v>
      </c>
      <c r="D90" s="62" t="s">
        <v>97</v>
      </c>
      <c r="E90" s="90" t="s">
        <v>20</v>
      </c>
      <c r="F90" s="62">
        <f t="shared" si="2"/>
        <v>1.2431244262107714E-8</v>
      </c>
      <c r="G90" s="62" t="s">
        <v>66</v>
      </c>
      <c r="H90" s="62" t="s">
        <v>67</v>
      </c>
      <c r="I90" s="62" t="s">
        <v>68</v>
      </c>
      <c r="J90" s="62" t="s">
        <v>61</v>
      </c>
      <c r="K90" s="62"/>
      <c r="L90" s="64" t="s">
        <v>70</v>
      </c>
      <c r="O90" s="133"/>
      <c r="P90" s="61"/>
      <c r="Q90" s="61"/>
      <c r="R90" s="20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102"/>
      <c r="AD90" s="5"/>
      <c r="AG90" s="5"/>
      <c r="AJ90" s="4"/>
      <c r="AM90" s="4"/>
      <c r="AN90" s="5"/>
      <c r="AP90" s="4"/>
      <c r="AW90" s="4"/>
    </row>
    <row r="91" spans="1:49" x14ac:dyDescent="0.2">
      <c r="A91" s="77">
        <f>B71-J71</f>
        <v>853.43031213424138</v>
      </c>
      <c r="B91" s="61" t="s">
        <v>11</v>
      </c>
      <c r="C91" s="100" t="s">
        <v>84</v>
      </c>
      <c r="D91" s="62" t="s">
        <v>97</v>
      </c>
      <c r="E91" s="90" t="s">
        <v>21</v>
      </c>
      <c r="F91" s="62">
        <f>A91/1000/10^6/0.001055</f>
        <v>8.0893868448743259E-4</v>
      </c>
      <c r="G91" s="62" t="s">
        <v>66</v>
      </c>
      <c r="H91" s="62" t="s">
        <v>67</v>
      </c>
      <c r="I91" s="62" t="s">
        <v>68</v>
      </c>
      <c r="J91" s="62" t="s">
        <v>61</v>
      </c>
      <c r="K91" s="62"/>
      <c r="L91" s="64" t="s">
        <v>116</v>
      </c>
      <c r="O91" s="133"/>
      <c r="P91" s="61"/>
      <c r="Q91" s="61"/>
      <c r="R91" s="2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102"/>
      <c r="AD91" s="5"/>
      <c r="AG91" s="5"/>
      <c r="AJ91" s="4"/>
      <c r="AM91" s="4"/>
      <c r="AN91" s="5"/>
      <c r="AP91" s="4"/>
      <c r="AW91" s="4"/>
    </row>
    <row r="92" spans="1:49" x14ac:dyDescent="0.2">
      <c r="A92" s="60">
        <f t="shared" ref="A92:A102" si="4">C61</f>
        <v>0.66200000000000003</v>
      </c>
      <c r="B92" s="61" t="s">
        <v>11</v>
      </c>
      <c r="C92" s="100" t="s">
        <v>85</v>
      </c>
      <c r="D92" s="62" t="s">
        <v>97</v>
      </c>
      <c r="E92" s="62" t="s">
        <v>8</v>
      </c>
      <c r="F92" s="62">
        <f t="shared" si="2"/>
        <v>6.2748815165876794E-7</v>
      </c>
      <c r="G92" s="62" t="s">
        <v>66</v>
      </c>
      <c r="H92" s="62" t="s">
        <v>67</v>
      </c>
      <c r="I92" s="62" t="s">
        <v>68</v>
      </c>
      <c r="J92" s="62" t="s">
        <v>61</v>
      </c>
      <c r="K92" s="62"/>
      <c r="L92" s="64" t="s">
        <v>70</v>
      </c>
      <c r="O92" s="133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102"/>
    </row>
    <row r="93" spans="1:49" x14ac:dyDescent="0.2">
      <c r="A93" s="60">
        <f t="shared" si="4"/>
        <v>1.1870000000000001</v>
      </c>
      <c r="B93" s="61" t="s">
        <v>11</v>
      </c>
      <c r="C93" s="100" t="s">
        <v>85</v>
      </c>
      <c r="D93" s="62" t="s">
        <v>97</v>
      </c>
      <c r="E93" s="62" t="s">
        <v>12</v>
      </c>
      <c r="F93" s="62">
        <f t="shared" si="2"/>
        <v>1.1251184834123224E-6</v>
      </c>
      <c r="G93" s="62" t="s">
        <v>66</v>
      </c>
      <c r="H93" s="62" t="s">
        <v>67</v>
      </c>
      <c r="I93" s="62" t="s">
        <v>68</v>
      </c>
      <c r="J93" s="62" t="s">
        <v>61</v>
      </c>
      <c r="K93" s="62"/>
      <c r="L93" s="64" t="s">
        <v>70</v>
      </c>
      <c r="O93" s="133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102"/>
    </row>
    <row r="94" spans="1:49" x14ac:dyDescent="0.2">
      <c r="A94" s="60">
        <f t="shared" si="4"/>
        <v>0.78</v>
      </c>
      <c r="B94" s="61" t="s">
        <v>11</v>
      </c>
      <c r="C94" s="100" t="s">
        <v>85</v>
      </c>
      <c r="D94" s="62" t="s">
        <v>97</v>
      </c>
      <c r="E94" s="62" t="s">
        <v>13</v>
      </c>
      <c r="F94" s="62">
        <f t="shared" si="2"/>
        <v>7.3933649289099532E-7</v>
      </c>
      <c r="G94" s="62" t="s">
        <v>66</v>
      </c>
      <c r="H94" s="62" t="s">
        <v>67</v>
      </c>
      <c r="I94" s="62" t="s">
        <v>68</v>
      </c>
      <c r="J94" s="62" t="s">
        <v>61</v>
      </c>
      <c r="K94" s="62"/>
      <c r="L94" s="64" t="s">
        <v>70</v>
      </c>
      <c r="O94" s="133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102"/>
    </row>
    <row r="95" spans="1:49" x14ac:dyDescent="0.2">
      <c r="A95" s="60">
        <f t="shared" si="4"/>
        <v>1.3041387150865382</v>
      </c>
      <c r="B95" s="61" t="s">
        <v>11</v>
      </c>
      <c r="C95" s="100" t="s">
        <v>85</v>
      </c>
      <c r="D95" s="62" t="s">
        <v>97</v>
      </c>
      <c r="E95" s="62" t="s">
        <v>14</v>
      </c>
      <c r="F95" s="62">
        <f t="shared" si="2"/>
        <v>1.2361504408403206E-6</v>
      </c>
      <c r="G95" s="62" t="s">
        <v>66</v>
      </c>
      <c r="H95" s="62" t="s">
        <v>67</v>
      </c>
      <c r="I95" s="62" t="s">
        <v>68</v>
      </c>
      <c r="J95" s="62" t="s">
        <v>61</v>
      </c>
      <c r="K95" s="62"/>
      <c r="L95" s="64" t="s">
        <v>70</v>
      </c>
      <c r="O95" s="133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102"/>
    </row>
    <row r="96" spans="1:49" x14ac:dyDescent="0.2">
      <c r="A96" s="143">
        <f t="shared" si="4"/>
        <v>1.2567081548681216</v>
      </c>
      <c r="B96" s="61" t="s">
        <v>11</v>
      </c>
      <c r="C96" s="100" t="s">
        <v>85</v>
      </c>
      <c r="D96" s="62" t="s">
        <v>97</v>
      </c>
      <c r="E96" s="62" t="s">
        <v>15</v>
      </c>
      <c r="F96" s="62">
        <f t="shared" si="2"/>
        <v>1.1911925638560396E-6</v>
      </c>
      <c r="G96" s="62" t="s">
        <v>66</v>
      </c>
      <c r="H96" s="62" t="s">
        <v>67</v>
      </c>
      <c r="I96" s="62" t="s">
        <v>68</v>
      </c>
      <c r="J96" s="62" t="s">
        <v>61</v>
      </c>
      <c r="K96" s="62"/>
      <c r="L96" s="64" t="s">
        <v>70</v>
      </c>
      <c r="O96" s="133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102"/>
    </row>
    <row r="97" spans="1:29" x14ac:dyDescent="0.2">
      <c r="A97" s="60">
        <f t="shared" si="4"/>
        <v>0.109</v>
      </c>
      <c r="B97" s="61" t="s">
        <v>11</v>
      </c>
      <c r="C97" s="100" t="s">
        <v>85</v>
      </c>
      <c r="D97" s="62" t="s">
        <v>97</v>
      </c>
      <c r="E97" s="62" t="s">
        <v>16</v>
      </c>
      <c r="F97" s="62">
        <f t="shared" si="2"/>
        <v>1.033175355450237E-7</v>
      </c>
      <c r="G97" s="62" t="s">
        <v>66</v>
      </c>
      <c r="H97" s="62" t="s">
        <v>67</v>
      </c>
      <c r="I97" s="62" t="s">
        <v>68</v>
      </c>
      <c r="J97" s="62" t="s">
        <v>61</v>
      </c>
      <c r="K97" s="62"/>
      <c r="L97" s="64" t="s">
        <v>70</v>
      </c>
      <c r="O97" s="133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102"/>
    </row>
    <row r="98" spans="1:29" x14ac:dyDescent="0.2">
      <c r="A98" s="143">
        <f t="shared" si="4"/>
        <v>0</v>
      </c>
      <c r="B98" s="61" t="s">
        <v>11</v>
      </c>
      <c r="C98" s="100" t="s">
        <v>85</v>
      </c>
      <c r="D98" s="62" t="s">
        <v>97</v>
      </c>
      <c r="E98" s="62" t="s">
        <v>17</v>
      </c>
      <c r="F98" s="62">
        <f t="shared" si="2"/>
        <v>0</v>
      </c>
      <c r="G98" s="62" t="s">
        <v>66</v>
      </c>
      <c r="H98" s="62" t="s">
        <v>67</v>
      </c>
      <c r="I98" s="62" t="s">
        <v>68</v>
      </c>
      <c r="J98" s="62" t="s">
        <v>61</v>
      </c>
      <c r="K98" s="62"/>
      <c r="L98" s="64" t="s">
        <v>70</v>
      </c>
      <c r="O98" s="133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102"/>
    </row>
    <row r="99" spans="1:29" x14ac:dyDescent="0.2">
      <c r="A99" s="60">
        <f t="shared" si="4"/>
        <v>0</v>
      </c>
      <c r="B99" s="61" t="s">
        <v>11</v>
      </c>
      <c r="C99" s="100" t="s">
        <v>85</v>
      </c>
      <c r="D99" s="62" t="s">
        <v>97</v>
      </c>
      <c r="E99" s="62" t="s">
        <v>18</v>
      </c>
      <c r="F99" s="62">
        <f t="shared" si="2"/>
        <v>0</v>
      </c>
      <c r="G99" s="62" t="s">
        <v>66</v>
      </c>
      <c r="H99" s="62" t="s">
        <v>67</v>
      </c>
      <c r="I99" s="62" t="s">
        <v>68</v>
      </c>
      <c r="J99" s="62" t="s">
        <v>61</v>
      </c>
      <c r="K99" s="62"/>
      <c r="L99" s="64" t="s">
        <v>70</v>
      </c>
      <c r="O99" s="133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102"/>
    </row>
    <row r="100" spans="1:29" x14ac:dyDescent="0.2">
      <c r="A100" s="60">
        <f t="shared" si="4"/>
        <v>0</v>
      </c>
      <c r="B100" s="61" t="s">
        <v>11</v>
      </c>
      <c r="C100" s="100" t="s">
        <v>85</v>
      </c>
      <c r="D100" s="62" t="s">
        <v>97</v>
      </c>
      <c r="E100" s="62" t="s">
        <v>78</v>
      </c>
      <c r="F100" s="62">
        <f t="shared" si="2"/>
        <v>0</v>
      </c>
      <c r="G100" s="62" t="s">
        <v>66</v>
      </c>
      <c r="H100" s="62" t="s">
        <v>67</v>
      </c>
      <c r="I100" s="62" t="s">
        <v>68</v>
      </c>
      <c r="J100" s="62" t="s">
        <v>61</v>
      </c>
      <c r="K100" s="62"/>
      <c r="L100" s="64" t="s">
        <v>70</v>
      </c>
      <c r="O100" s="133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102"/>
    </row>
    <row r="101" spans="1:29" x14ac:dyDescent="0.2">
      <c r="A101" s="60">
        <f t="shared" si="4"/>
        <v>0</v>
      </c>
      <c r="B101" s="61" t="s">
        <v>11</v>
      </c>
      <c r="C101" s="100" t="s">
        <v>85</v>
      </c>
      <c r="D101" s="62" t="s">
        <v>97</v>
      </c>
      <c r="E101" s="62" t="s">
        <v>20</v>
      </c>
      <c r="F101" s="62">
        <f t="shared" si="2"/>
        <v>0</v>
      </c>
      <c r="G101" s="62" t="s">
        <v>66</v>
      </c>
      <c r="H101" s="62" t="s">
        <v>67</v>
      </c>
      <c r="I101" s="62" t="s">
        <v>68</v>
      </c>
      <c r="J101" s="62" t="s">
        <v>61</v>
      </c>
      <c r="K101" s="62"/>
      <c r="L101" s="64" t="s">
        <v>70</v>
      </c>
      <c r="O101" s="133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102"/>
    </row>
    <row r="102" spans="1:29" x14ac:dyDescent="0.2">
      <c r="A102" s="65">
        <f t="shared" si="4"/>
        <v>16303.615306771359</v>
      </c>
      <c r="B102" s="61" t="s">
        <v>11</v>
      </c>
      <c r="C102" s="100" t="s">
        <v>85</v>
      </c>
      <c r="D102" s="62" t="s">
        <v>97</v>
      </c>
      <c r="E102" s="62" t="s">
        <v>21</v>
      </c>
      <c r="F102" s="62">
        <f t="shared" si="2"/>
        <v>1.5453663797887544E-2</v>
      </c>
      <c r="G102" s="62" t="s">
        <v>66</v>
      </c>
      <c r="H102" s="62" t="s">
        <v>67</v>
      </c>
      <c r="I102" s="62" t="s">
        <v>68</v>
      </c>
      <c r="J102" s="62" t="s">
        <v>61</v>
      </c>
      <c r="K102" s="62"/>
      <c r="L102" s="64" t="s">
        <v>116</v>
      </c>
      <c r="O102" s="133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102"/>
    </row>
    <row r="103" spans="1:29" x14ac:dyDescent="0.2">
      <c r="A103" s="60">
        <f>K61</f>
        <v>-0.33537572522779852</v>
      </c>
      <c r="B103" s="61" t="s">
        <v>11</v>
      </c>
      <c r="C103" s="100" t="s">
        <v>88</v>
      </c>
      <c r="D103" s="62" t="s">
        <v>97</v>
      </c>
      <c r="E103" s="62" t="s">
        <v>8</v>
      </c>
      <c r="F103" s="62">
        <f t="shared" si="2"/>
        <v>-3.1789168268037774E-7</v>
      </c>
      <c r="G103" s="62" t="s">
        <v>66</v>
      </c>
      <c r="H103" s="62" t="s">
        <v>67</v>
      </c>
      <c r="I103" s="62" t="s">
        <v>68</v>
      </c>
      <c r="J103" s="62" t="s">
        <v>61</v>
      </c>
      <c r="K103" s="62"/>
      <c r="L103" s="64" t="s">
        <v>70</v>
      </c>
      <c r="O103" s="133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102"/>
    </row>
    <row r="104" spans="1:29" x14ac:dyDescent="0.2">
      <c r="A104" s="60">
        <f t="shared" ref="A104:A112" si="5">K62</f>
        <v>-1.0626965034977831</v>
      </c>
      <c r="B104" s="61" t="s">
        <v>11</v>
      </c>
      <c r="C104" s="100" t="s">
        <v>88</v>
      </c>
      <c r="D104" s="62" t="s">
        <v>97</v>
      </c>
      <c r="E104" s="62" t="s">
        <v>12</v>
      </c>
      <c r="F104" s="62">
        <f t="shared" si="2"/>
        <v>-1.0072952639789413E-6</v>
      </c>
      <c r="G104" s="62" t="s">
        <v>66</v>
      </c>
      <c r="H104" s="62" t="s">
        <v>67</v>
      </c>
      <c r="I104" s="62" t="s">
        <v>68</v>
      </c>
      <c r="J104" s="62" t="s">
        <v>61</v>
      </c>
      <c r="K104" s="62"/>
      <c r="L104" s="64" t="s">
        <v>70</v>
      </c>
      <c r="O104" s="133"/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  <c r="AA104" s="61"/>
      <c r="AB104" s="61"/>
      <c r="AC104" s="102"/>
    </row>
    <row r="105" spans="1:29" x14ac:dyDescent="0.2">
      <c r="A105" s="60">
        <f t="shared" si="5"/>
        <v>-2.0816767452818592</v>
      </c>
      <c r="B105" s="61" t="s">
        <v>11</v>
      </c>
      <c r="C105" s="100" t="s">
        <v>88</v>
      </c>
      <c r="D105" s="62" t="s">
        <v>97</v>
      </c>
      <c r="E105" s="62" t="s">
        <v>13</v>
      </c>
      <c r="F105" s="62">
        <f t="shared" si="2"/>
        <v>-1.9731533130633737E-6</v>
      </c>
      <c r="G105" s="62" t="s">
        <v>66</v>
      </c>
      <c r="H105" s="62" t="s">
        <v>67</v>
      </c>
      <c r="I105" s="62" t="s">
        <v>68</v>
      </c>
      <c r="J105" s="62" t="s">
        <v>61</v>
      </c>
      <c r="K105" s="62"/>
      <c r="L105" s="64" t="s">
        <v>70</v>
      </c>
      <c r="O105" s="133"/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  <c r="AA105" s="61"/>
      <c r="AB105" s="61"/>
      <c r="AC105" s="102"/>
    </row>
    <row r="106" spans="1:29" x14ac:dyDescent="0.2">
      <c r="A106" s="60">
        <f t="shared" si="5"/>
        <v>-0.37390383446136727</v>
      </c>
      <c r="B106" s="61" t="s">
        <v>11</v>
      </c>
      <c r="C106" s="100" t="s">
        <v>88</v>
      </c>
      <c r="D106" s="62" t="s">
        <v>97</v>
      </c>
      <c r="E106" s="62" t="s">
        <v>14</v>
      </c>
      <c r="F106" s="62">
        <f t="shared" si="2"/>
        <v>-3.5441121749892636E-7</v>
      </c>
      <c r="G106" s="62" t="s">
        <v>66</v>
      </c>
      <c r="H106" s="62" t="s">
        <v>67</v>
      </c>
      <c r="I106" s="62" t="s">
        <v>68</v>
      </c>
      <c r="J106" s="62" t="s">
        <v>61</v>
      </c>
      <c r="K106" s="62"/>
      <c r="L106" s="64" t="s">
        <v>70</v>
      </c>
      <c r="O106" s="133"/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  <c r="AA106" s="61"/>
      <c r="AB106" s="61"/>
      <c r="AC106" s="102"/>
    </row>
    <row r="107" spans="1:29" x14ac:dyDescent="0.2">
      <c r="A107" s="60">
        <f t="shared" si="5"/>
        <v>-0.16200554668537151</v>
      </c>
      <c r="B107" s="61" t="s">
        <v>11</v>
      </c>
      <c r="C107" s="100" t="s">
        <v>88</v>
      </c>
      <c r="D107" s="62" t="s">
        <v>97</v>
      </c>
      <c r="E107" s="62" t="s">
        <v>15</v>
      </c>
      <c r="F107" s="62">
        <f t="shared" si="2"/>
        <v>-1.5355975989134741E-7</v>
      </c>
      <c r="G107" s="62" t="s">
        <v>66</v>
      </c>
      <c r="H107" s="62" t="s">
        <v>67</v>
      </c>
      <c r="I107" s="62" t="s">
        <v>68</v>
      </c>
      <c r="J107" s="62" t="s">
        <v>61</v>
      </c>
      <c r="K107" s="62"/>
      <c r="L107" s="64" t="s">
        <v>70</v>
      </c>
      <c r="O107" s="133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102"/>
    </row>
    <row r="108" spans="1:29" x14ac:dyDescent="0.2">
      <c r="A108" s="60">
        <f t="shared" si="5"/>
        <v>-5.1197368711114066</v>
      </c>
      <c r="B108" s="61" t="s">
        <v>11</v>
      </c>
      <c r="C108" s="100" t="s">
        <v>88</v>
      </c>
      <c r="D108" s="62" t="s">
        <v>97</v>
      </c>
      <c r="E108" s="62" t="s">
        <v>16</v>
      </c>
      <c r="F108" s="62">
        <f t="shared" si="2"/>
        <v>-4.85283115745157E-6</v>
      </c>
      <c r="G108" s="62" t="s">
        <v>66</v>
      </c>
      <c r="H108" s="62" t="s">
        <v>67</v>
      </c>
      <c r="I108" s="62" t="s">
        <v>68</v>
      </c>
      <c r="J108" s="62" t="s">
        <v>61</v>
      </c>
      <c r="K108" s="62"/>
      <c r="L108" s="64" t="s">
        <v>70</v>
      </c>
      <c r="O108" s="133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102"/>
    </row>
    <row r="109" spans="1:29" x14ac:dyDescent="0.2">
      <c r="A109" s="60">
        <f t="shared" si="5"/>
        <v>-1.3305212090140578E-2</v>
      </c>
      <c r="B109" s="61" t="s">
        <v>11</v>
      </c>
      <c r="C109" s="100" t="s">
        <v>88</v>
      </c>
      <c r="D109" s="62" t="s">
        <v>97</v>
      </c>
      <c r="E109" s="62" t="s">
        <v>17</v>
      </c>
      <c r="F109" s="62">
        <f t="shared" si="2"/>
        <v>-1.2611575440891544E-8</v>
      </c>
      <c r="G109" s="62" t="s">
        <v>66</v>
      </c>
      <c r="H109" s="62" t="s">
        <v>67</v>
      </c>
      <c r="I109" s="62" t="s">
        <v>68</v>
      </c>
      <c r="J109" s="62" t="s">
        <v>61</v>
      </c>
      <c r="K109" s="62"/>
      <c r="L109" s="64" t="s">
        <v>70</v>
      </c>
      <c r="O109" s="133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102"/>
    </row>
    <row r="110" spans="1:29" x14ac:dyDescent="0.2">
      <c r="A110" s="60">
        <f t="shared" si="5"/>
        <v>-3.1407152976288266E-2</v>
      </c>
      <c r="B110" s="61" t="s">
        <v>11</v>
      </c>
      <c r="C110" s="100" t="s">
        <v>88</v>
      </c>
      <c r="D110" s="62" t="s">
        <v>97</v>
      </c>
      <c r="E110" s="62" t="s">
        <v>18</v>
      </c>
      <c r="F110" s="62">
        <f t="shared" si="2"/>
        <v>-2.9769813247666602E-8</v>
      </c>
      <c r="G110" s="62" t="s">
        <v>66</v>
      </c>
      <c r="H110" s="62" t="s">
        <v>67</v>
      </c>
      <c r="I110" s="62" t="s">
        <v>68</v>
      </c>
      <c r="J110" s="62" t="s">
        <v>61</v>
      </c>
      <c r="K110" s="62"/>
      <c r="L110" s="64" t="s">
        <v>70</v>
      </c>
      <c r="O110" s="133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102"/>
    </row>
    <row r="111" spans="1:29" x14ac:dyDescent="0.2">
      <c r="A111" s="60">
        <f t="shared" si="5"/>
        <v>-5.8842985406248554</v>
      </c>
      <c r="B111" s="61" t="s">
        <v>11</v>
      </c>
      <c r="C111" s="100" t="s">
        <v>88</v>
      </c>
      <c r="D111" s="62" t="s">
        <v>97</v>
      </c>
      <c r="E111" s="62" t="s">
        <v>78</v>
      </c>
      <c r="F111" s="62">
        <f t="shared" si="2"/>
        <v>-5.5775341617297207E-6</v>
      </c>
      <c r="G111" s="62" t="s">
        <v>66</v>
      </c>
      <c r="H111" s="62" t="s">
        <v>67</v>
      </c>
      <c r="I111" s="62" t="s">
        <v>68</v>
      </c>
      <c r="J111" s="62" t="s">
        <v>61</v>
      </c>
      <c r="K111" s="62"/>
      <c r="L111" s="64" t="s">
        <v>70</v>
      </c>
      <c r="O111" s="133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102"/>
    </row>
    <row r="112" spans="1:29" x14ac:dyDescent="0.2">
      <c r="A112" s="60">
        <f t="shared" si="5"/>
        <v>-4.6490930009607724E-2</v>
      </c>
      <c r="B112" s="61" t="s">
        <v>11</v>
      </c>
      <c r="C112" s="100" t="s">
        <v>88</v>
      </c>
      <c r="D112" s="62" t="s">
        <v>97</v>
      </c>
      <c r="E112" s="62" t="s">
        <v>20</v>
      </c>
      <c r="F112" s="62">
        <f t="shared" si="2"/>
        <v>-4.4067232236595004E-8</v>
      </c>
      <c r="G112" s="62" t="s">
        <v>66</v>
      </c>
      <c r="H112" s="62" t="s">
        <v>67</v>
      </c>
      <c r="I112" s="62" t="s">
        <v>68</v>
      </c>
      <c r="J112" s="62" t="s">
        <v>61</v>
      </c>
      <c r="K112" s="62"/>
      <c r="L112" s="64" t="s">
        <v>70</v>
      </c>
      <c r="O112" s="133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102"/>
    </row>
    <row r="113" spans="1:29" x14ac:dyDescent="0.2">
      <c r="A113" s="60">
        <f>K71</f>
        <v>-2966.7275187050045</v>
      </c>
      <c r="B113" s="61" t="s">
        <v>11</v>
      </c>
      <c r="C113" s="100" t="s">
        <v>88</v>
      </c>
      <c r="D113" s="62" t="s">
        <v>97</v>
      </c>
      <c r="E113" s="62" t="s">
        <v>21</v>
      </c>
      <c r="F113" s="62">
        <f t="shared" si="2"/>
        <v>-2.8120639987725161E-3</v>
      </c>
      <c r="G113" s="62" t="s">
        <v>66</v>
      </c>
      <c r="H113" s="62" t="s">
        <v>67</v>
      </c>
      <c r="I113" s="62" t="s">
        <v>68</v>
      </c>
      <c r="J113" s="62" t="s">
        <v>61</v>
      </c>
      <c r="K113" s="62"/>
      <c r="L113" s="64" t="s">
        <v>116</v>
      </c>
      <c r="O113" s="133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102"/>
    </row>
  </sheetData>
  <mergeCells count="3">
    <mergeCell ref="B41:I41"/>
    <mergeCell ref="A76:L76"/>
    <mergeCell ref="O76:Y76"/>
  </mergeCell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27A9F-900F-424C-BF02-CC66437571BE}">
  <dimension ref="A1:AW102"/>
  <sheetViews>
    <sheetView tabSelected="1" topLeftCell="A63" zoomScaleNormal="100" workbookViewId="0">
      <selection activeCell="F80" sqref="F80"/>
    </sheetView>
  </sheetViews>
  <sheetFormatPr baseColWidth="10" defaultColWidth="8.6640625" defaultRowHeight="15" x14ac:dyDescent="0.2"/>
  <cols>
    <col min="1" max="1" width="21.6640625" style="4" customWidth="1"/>
    <col min="2" max="8" width="9.6640625" style="4" customWidth="1"/>
    <col min="9" max="9" width="11.83203125" style="4" bestFit="1" customWidth="1"/>
    <col min="10" max="10" width="15.6640625" style="4" customWidth="1"/>
    <col min="11" max="11" width="18.33203125" style="14" customWidth="1"/>
    <col min="12" max="12" width="44.1640625" style="4" bestFit="1" customWidth="1"/>
    <col min="13" max="13" width="8.6640625" style="4"/>
    <col min="14" max="14" width="11.33203125" style="4" customWidth="1"/>
    <col min="15" max="15" width="16.33203125" style="4" customWidth="1"/>
    <col min="16" max="16" width="20.33203125" style="4" customWidth="1"/>
    <col min="17" max="18" width="14" style="4" customWidth="1"/>
    <col min="19" max="19" width="11.33203125" style="4" customWidth="1"/>
    <col min="20" max="20" width="9.1640625" style="5" bestFit="1" customWidth="1"/>
    <col min="21" max="21" width="11.1640625" style="4" customWidth="1"/>
    <col min="22" max="22" width="8.6640625" style="4"/>
    <col min="23" max="23" width="10.1640625" style="4" customWidth="1"/>
    <col min="24" max="24" width="18.33203125" style="4" bestFit="1" customWidth="1"/>
    <col min="25" max="25" width="11.83203125" style="4" bestFit="1" customWidth="1"/>
    <col min="26" max="27" width="8.6640625" style="4"/>
    <col min="28" max="28" width="8.6640625" style="4" customWidth="1"/>
    <col min="29" max="29" width="72.83203125" style="5" bestFit="1" customWidth="1"/>
    <col min="30" max="35" width="8.6640625" style="4"/>
    <col min="36" max="36" width="8.6640625" style="5"/>
    <col min="37" max="38" width="8.6640625" style="4"/>
    <col min="39" max="39" width="8.6640625" style="5"/>
    <col min="40" max="41" width="8.6640625" style="4"/>
    <col min="42" max="42" width="8.6640625" style="5"/>
    <col min="43" max="48" width="8.6640625" style="4"/>
    <col min="49" max="49" width="8.6640625" style="5"/>
    <col min="50" max="16384" width="8.6640625" style="4"/>
  </cols>
  <sheetData>
    <row r="1" spans="1:49" ht="29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spans="1:49" ht="16" x14ac:dyDescent="0.2">
      <c r="A2" s="6" t="s">
        <v>1</v>
      </c>
      <c r="B2" s="7"/>
      <c r="C2" s="7"/>
      <c r="D2" s="7"/>
      <c r="E2" s="7"/>
      <c r="F2" s="7"/>
      <c r="G2" s="7"/>
      <c r="H2" s="7"/>
      <c r="I2" s="7"/>
      <c r="J2" s="7"/>
      <c r="K2" s="8"/>
      <c r="L2" s="7"/>
      <c r="M2" s="7"/>
      <c r="O2" s="6" t="s">
        <v>98</v>
      </c>
      <c r="P2" s="7"/>
      <c r="Q2" s="7"/>
      <c r="R2" s="7"/>
      <c r="S2" s="7"/>
      <c r="T2" s="9"/>
      <c r="U2" s="7"/>
      <c r="V2" s="7"/>
    </row>
    <row r="3" spans="1:49" s="10" customFormat="1" x14ac:dyDescent="0.2">
      <c r="A3" s="10" t="s">
        <v>2</v>
      </c>
      <c r="B3" s="10" t="s">
        <v>3</v>
      </c>
      <c r="C3" s="10" t="s">
        <v>4</v>
      </c>
      <c r="D3" s="10" t="s">
        <v>5</v>
      </c>
      <c r="E3" s="10" t="s">
        <v>6</v>
      </c>
      <c r="L3" s="11"/>
      <c r="O3" s="12" t="s">
        <v>3</v>
      </c>
      <c r="P3" s="12" t="s">
        <v>5</v>
      </c>
      <c r="Q3" s="12" t="s">
        <v>96</v>
      </c>
      <c r="R3" s="11"/>
      <c r="AC3" s="13"/>
      <c r="AJ3" s="13"/>
      <c r="AM3" s="13"/>
      <c r="AP3" s="13"/>
      <c r="AW3" s="13"/>
    </row>
    <row r="4" spans="1:49" x14ac:dyDescent="0.2">
      <c r="A4" s="4" t="s">
        <v>7</v>
      </c>
      <c r="B4" s="4" t="s">
        <v>8</v>
      </c>
      <c r="C4" s="4">
        <v>1.5044138393848361E-5</v>
      </c>
      <c r="D4" s="4" t="s">
        <v>9</v>
      </c>
      <c r="E4" s="14" t="s">
        <v>10</v>
      </c>
      <c r="L4" s="14"/>
      <c r="R4" s="14"/>
    </row>
    <row r="5" spans="1:49" x14ac:dyDescent="0.2">
      <c r="A5" s="4" t="s">
        <v>7</v>
      </c>
      <c r="B5" s="17" t="s">
        <v>12</v>
      </c>
      <c r="C5" s="4">
        <v>4.7669977480988689E-5</v>
      </c>
      <c r="D5" s="4" t="s">
        <v>9</v>
      </c>
      <c r="E5" s="14" t="s">
        <v>10</v>
      </c>
      <c r="F5" s="20"/>
      <c r="G5" s="20"/>
      <c r="H5" s="20"/>
      <c r="R5" s="14"/>
      <c r="AB5" s="5"/>
      <c r="AC5" s="4"/>
      <c r="AI5" s="5"/>
      <c r="AJ5" s="4"/>
      <c r="AL5" s="5"/>
      <c r="AM5" s="4"/>
      <c r="AO5" s="5"/>
      <c r="AP5" s="4"/>
      <c r="AV5" s="5"/>
      <c r="AW5" s="4"/>
    </row>
    <row r="6" spans="1:49" x14ac:dyDescent="0.2">
      <c r="A6" s="4" t="s">
        <v>7</v>
      </c>
      <c r="B6" s="17" t="s">
        <v>13</v>
      </c>
      <c r="C6" s="4">
        <v>9.3378949910595115E-5</v>
      </c>
      <c r="D6" s="4" t="s">
        <v>9</v>
      </c>
      <c r="E6" s="14" t="s">
        <v>10</v>
      </c>
      <c r="F6" s="20"/>
      <c r="G6" s="20"/>
      <c r="H6" s="20"/>
      <c r="R6" s="14"/>
      <c r="AB6" s="5"/>
      <c r="AC6" s="4"/>
      <c r="AI6" s="5"/>
      <c r="AJ6" s="4"/>
      <c r="AL6" s="5"/>
      <c r="AM6" s="4"/>
      <c r="AO6" s="5"/>
      <c r="AP6" s="4"/>
      <c r="AV6" s="5"/>
      <c r="AW6" s="4"/>
    </row>
    <row r="7" spans="1:49" x14ac:dyDescent="0.2">
      <c r="A7" s="4" t="s">
        <v>7</v>
      </c>
      <c r="B7" s="17" t="s">
        <v>14</v>
      </c>
      <c r="C7" s="4">
        <v>1.6772415558122596E-5</v>
      </c>
      <c r="D7" s="4" t="s">
        <v>9</v>
      </c>
      <c r="E7" s="14" t="s">
        <v>10</v>
      </c>
      <c r="F7" s="20"/>
      <c r="G7" s="20"/>
      <c r="H7" s="20"/>
      <c r="R7" s="14"/>
      <c r="AB7" s="5"/>
      <c r="AC7" s="4"/>
      <c r="AI7" s="5"/>
      <c r="AJ7" s="4"/>
      <c r="AL7" s="5"/>
      <c r="AM7" s="4"/>
      <c r="AO7" s="5"/>
      <c r="AP7" s="4"/>
      <c r="AV7" s="5"/>
      <c r="AW7" s="4"/>
    </row>
    <row r="8" spans="1:49" x14ac:dyDescent="0.2">
      <c r="A8" s="4" t="s">
        <v>7</v>
      </c>
      <c r="B8" s="17" t="s">
        <v>15</v>
      </c>
      <c r="C8" s="4">
        <v>7.2671743408093681E-6</v>
      </c>
      <c r="D8" s="4" t="s">
        <v>9</v>
      </c>
      <c r="E8" s="14" t="s">
        <v>10</v>
      </c>
      <c r="F8" s="20"/>
      <c r="G8" s="20"/>
      <c r="H8" s="20"/>
      <c r="R8" s="14"/>
      <c r="AB8" s="5"/>
      <c r="AC8" s="4"/>
      <c r="AI8" s="5"/>
      <c r="AJ8" s="4"/>
      <c r="AL8" s="5"/>
      <c r="AM8" s="4"/>
      <c r="AO8" s="5"/>
      <c r="AP8" s="4"/>
      <c r="AV8" s="5"/>
      <c r="AW8" s="4"/>
    </row>
    <row r="9" spans="1:49" x14ac:dyDescent="0.2">
      <c r="A9" s="4" t="s">
        <v>7</v>
      </c>
      <c r="B9" s="17" t="s">
        <v>16</v>
      </c>
      <c r="C9" s="4">
        <v>2.2965892947908565E-4</v>
      </c>
      <c r="D9" s="4" t="s">
        <v>9</v>
      </c>
      <c r="E9" s="14" t="s">
        <v>10</v>
      </c>
      <c r="F9" s="20"/>
      <c r="G9" s="20"/>
      <c r="H9" s="20"/>
      <c r="R9" s="14"/>
      <c r="AB9" s="5"/>
      <c r="AC9" s="4"/>
      <c r="AI9" s="5"/>
      <c r="AJ9" s="4"/>
      <c r="AL9" s="5"/>
      <c r="AM9" s="4"/>
      <c r="AO9" s="5"/>
      <c r="AP9" s="4"/>
      <c r="AV9" s="5"/>
      <c r="AW9" s="4"/>
    </row>
    <row r="10" spans="1:49" x14ac:dyDescent="0.2">
      <c r="A10" s="4" t="s">
        <v>7</v>
      </c>
      <c r="B10" s="17" t="s">
        <v>17</v>
      </c>
      <c r="C10" s="4">
        <v>5.968394161730701E-7</v>
      </c>
      <c r="D10" s="4" t="s">
        <v>9</v>
      </c>
      <c r="E10" s="14" t="s">
        <v>10</v>
      </c>
      <c r="F10" s="20"/>
      <c r="G10" s="20"/>
      <c r="H10" s="20"/>
      <c r="R10" s="14"/>
      <c r="AB10" s="5"/>
      <c r="AC10" s="4"/>
      <c r="AI10" s="5"/>
      <c r="AJ10" s="4"/>
      <c r="AL10" s="5"/>
      <c r="AM10" s="4"/>
      <c r="AO10" s="5"/>
      <c r="AP10" s="4"/>
      <c r="AV10" s="5"/>
      <c r="AW10" s="4"/>
    </row>
    <row r="11" spans="1:49" x14ac:dyDescent="0.2">
      <c r="A11" s="4" t="s">
        <v>7</v>
      </c>
      <c r="B11" s="17" t="s">
        <v>18</v>
      </c>
      <c r="C11" s="4">
        <v>1.4088484061006906E-6</v>
      </c>
      <c r="D11" s="4" t="s">
        <v>9</v>
      </c>
      <c r="E11" s="14" t="s">
        <v>10</v>
      </c>
      <c r="F11" s="20"/>
      <c r="G11" s="20"/>
      <c r="H11" s="20"/>
      <c r="R11" s="14"/>
      <c r="AB11" s="5"/>
      <c r="AC11" s="4"/>
      <c r="AI11" s="5"/>
      <c r="AJ11" s="4"/>
      <c r="AL11" s="5"/>
      <c r="AM11" s="4"/>
      <c r="AO11" s="5"/>
      <c r="AP11" s="4"/>
      <c r="AV11" s="5"/>
      <c r="AW11" s="4"/>
    </row>
    <row r="12" spans="1:49" x14ac:dyDescent="0.2">
      <c r="A12" s="4" t="s">
        <v>7</v>
      </c>
      <c r="B12" s="17" t="s">
        <v>19</v>
      </c>
      <c r="C12" s="4">
        <v>2.6395530426583986E-4</v>
      </c>
      <c r="D12" s="4" t="s">
        <v>9</v>
      </c>
      <c r="E12" s="14" t="s">
        <v>10</v>
      </c>
      <c r="F12" s="20"/>
      <c r="G12" s="20"/>
      <c r="H12" s="20"/>
      <c r="R12" s="14"/>
      <c r="AB12" s="5"/>
      <c r="AC12" s="4"/>
      <c r="AI12" s="5"/>
      <c r="AJ12" s="4"/>
      <c r="AL12" s="5"/>
      <c r="AM12" s="4"/>
      <c r="AO12" s="5"/>
      <c r="AP12" s="4"/>
      <c r="AV12" s="5"/>
      <c r="AW12" s="4"/>
    </row>
    <row r="13" spans="1:49" x14ac:dyDescent="0.2">
      <c r="A13" s="4" t="s">
        <v>7</v>
      </c>
      <c r="B13" s="17" t="s">
        <v>20</v>
      </c>
      <c r="C13" s="4">
        <v>2.085469914819236E-6</v>
      </c>
      <c r="D13" s="4" t="s">
        <v>9</v>
      </c>
      <c r="E13" s="14" t="s">
        <v>10</v>
      </c>
      <c r="F13" s="20"/>
      <c r="G13" s="20"/>
      <c r="H13" s="20"/>
      <c r="R13" s="14"/>
      <c r="AB13" s="5"/>
      <c r="AC13" s="4"/>
      <c r="AI13" s="5"/>
      <c r="AJ13" s="4"/>
      <c r="AL13" s="5"/>
      <c r="AM13" s="4"/>
      <c r="AO13" s="5"/>
      <c r="AP13" s="4"/>
      <c r="AV13" s="5"/>
      <c r="AW13" s="4"/>
    </row>
    <row r="14" spans="1:49" x14ac:dyDescent="0.2">
      <c r="A14" s="4" t="s">
        <v>7</v>
      </c>
      <c r="B14" s="17" t="s">
        <v>21</v>
      </c>
      <c r="C14" s="4">
        <v>0.13308017250777757</v>
      </c>
      <c r="D14" s="4" t="s">
        <v>9</v>
      </c>
      <c r="E14" s="4" t="s">
        <v>22</v>
      </c>
      <c r="F14" s="20"/>
      <c r="G14" s="20"/>
      <c r="H14" s="20"/>
      <c r="R14" s="14"/>
      <c r="AB14" s="5"/>
      <c r="AC14" s="4"/>
      <c r="AI14" s="5"/>
      <c r="AJ14" s="4"/>
      <c r="AL14" s="5"/>
      <c r="AM14" s="4"/>
      <c r="AO14" s="5"/>
      <c r="AP14" s="4"/>
      <c r="AV14" s="5"/>
      <c r="AW14" s="4"/>
    </row>
    <row r="15" spans="1:49" x14ac:dyDescent="0.2">
      <c r="A15" s="4" t="s">
        <v>23</v>
      </c>
      <c r="B15" s="4" t="s">
        <v>8</v>
      </c>
      <c r="C15" s="4">
        <v>1.0333167819328801E-5</v>
      </c>
      <c r="D15" s="4" t="s">
        <v>24</v>
      </c>
      <c r="E15" s="14" t="s">
        <v>10</v>
      </c>
      <c r="R15" s="14"/>
      <c r="AB15" s="5"/>
      <c r="AC15" s="4"/>
      <c r="AI15" s="5"/>
      <c r="AJ15" s="4"/>
      <c r="AL15" s="5"/>
      <c r="AM15" s="4"/>
      <c r="AO15" s="5"/>
      <c r="AP15" s="4"/>
      <c r="AV15" s="5"/>
      <c r="AW15" s="4"/>
    </row>
    <row r="16" spans="1:49" x14ac:dyDescent="0.2">
      <c r="A16" s="4" t="s">
        <v>23</v>
      </c>
      <c r="B16" s="17" t="s">
        <v>12</v>
      </c>
      <c r="C16" s="4">
        <v>1.6946156527293992E-5</v>
      </c>
      <c r="D16" s="4" t="s">
        <v>24</v>
      </c>
      <c r="E16" s="14" t="s">
        <v>10</v>
      </c>
      <c r="F16" s="20"/>
      <c r="G16" s="20"/>
      <c r="H16" s="20"/>
      <c r="R16" s="14"/>
      <c r="AB16" s="5"/>
      <c r="AC16" s="4"/>
      <c r="AI16" s="5"/>
      <c r="AJ16" s="4"/>
      <c r="AL16" s="5"/>
      <c r="AM16" s="4"/>
      <c r="AO16" s="5"/>
      <c r="AP16" s="4"/>
      <c r="AV16" s="5"/>
      <c r="AW16" s="4"/>
    </row>
    <row r="17" spans="1:49" x14ac:dyDescent="0.2">
      <c r="A17" s="4" t="s">
        <v>23</v>
      </c>
      <c r="B17" s="17" t="s">
        <v>13</v>
      </c>
      <c r="C17" s="4">
        <v>2.5486303833811076E-5</v>
      </c>
      <c r="D17" s="4" t="s">
        <v>24</v>
      </c>
      <c r="E17" s="14" t="s">
        <v>10</v>
      </c>
      <c r="F17" s="20"/>
      <c r="G17" s="20"/>
      <c r="H17" s="20"/>
      <c r="R17" s="14"/>
      <c r="AB17" s="5"/>
      <c r="AC17" s="4"/>
      <c r="AI17" s="5"/>
      <c r="AJ17" s="4"/>
      <c r="AL17" s="5"/>
      <c r="AM17" s="4"/>
      <c r="AO17" s="5"/>
      <c r="AP17" s="4"/>
      <c r="AV17" s="5"/>
      <c r="AW17" s="4"/>
    </row>
    <row r="18" spans="1:49" x14ac:dyDescent="0.2">
      <c r="A18" s="4" t="s">
        <v>23</v>
      </c>
      <c r="B18" s="17" t="s">
        <v>14</v>
      </c>
      <c r="C18" s="4">
        <v>2.93416485124248E-6</v>
      </c>
      <c r="D18" s="4" t="s">
        <v>24</v>
      </c>
      <c r="E18" s="14" t="s">
        <v>10</v>
      </c>
      <c r="F18" s="20"/>
      <c r="G18" s="20"/>
      <c r="H18" s="20"/>
      <c r="R18" s="14"/>
      <c r="AB18" s="5"/>
      <c r="AC18" s="4"/>
      <c r="AI18" s="5"/>
      <c r="AJ18" s="4"/>
      <c r="AL18" s="5"/>
      <c r="AM18" s="4"/>
      <c r="AO18" s="5"/>
      <c r="AP18" s="4"/>
      <c r="AV18" s="5"/>
      <c r="AW18" s="4"/>
    </row>
    <row r="19" spans="1:49" x14ac:dyDescent="0.2">
      <c r="A19" s="4" t="s">
        <v>23</v>
      </c>
      <c r="B19" s="17" t="s">
        <v>15</v>
      </c>
      <c r="C19" s="4">
        <v>2.7648616863662144E-6</v>
      </c>
      <c r="D19" s="4" t="s">
        <v>24</v>
      </c>
      <c r="E19" s="14" t="s">
        <v>10</v>
      </c>
      <c r="F19" s="20"/>
      <c r="G19" s="20"/>
      <c r="H19" s="20"/>
      <c r="R19" s="14"/>
      <c r="AB19" s="5"/>
      <c r="AC19" s="4"/>
      <c r="AI19" s="5"/>
      <c r="AJ19" s="4"/>
      <c r="AL19" s="5"/>
      <c r="AM19" s="4"/>
      <c r="AO19" s="5"/>
      <c r="AP19" s="4"/>
      <c r="AV19" s="5"/>
      <c r="AW19" s="4"/>
    </row>
    <row r="20" spans="1:49" x14ac:dyDescent="0.2">
      <c r="A20" s="4" t="s">
        <v>23</v>
      </c>
      <c r="B20" s="17" t="s">
        <v>16</v>
      </c>
      <c r="C20" s="4">
        <v>1.5224234585689231E-5</v>
      </c>
      <c r="D20" s="4" t="s">
        <v>24</v>
      </c>
      <c r="E20" s="14" t="s">
        <v>10</v>
      </c>
      <c r="F20" s="20"/>
      <c r="G20" s="20"/>
      <c r="H20" s="20"/>
      <c r="R20" s="14"/>
      <c r="AB20" s="5"/>
      <c r="AC20" s="4"/>
      <c r="AI20" s="5"/>
      <c r="AJ20" s="4"/>
      <c r="AL20" s="5"/>
      <c r="AM20" s="4"/>
      <c r="AO20" s="5"/>
      <c r="AP20" s="4"/>
      <c r="AV20" s="5"/>
      <c r="AW20" s="4"/>
    </row>
    <row r="21" spans="1:49" x14ac:dyDescent="0.2">
      <c r="A21" s="4" t="s">
        <v>23</v>
      </c>
      <c r="B21" s="17" t="s">
        <v>17</v>
      </c>
      <c r="C21" s="4">
        <v>3.7494638348416479E-7</v>
      </c>
      <c r="D21" s="4" t="s">
        <v>24</v>
      </c>
      <c r="E21" s="14" t="s">
        <v>10</v>
      </c>
      <c r="F21" s="20"/>
      <c r="G21" s="20"/>
      <c r="H21" s="20"/>
      <c r="R21" s="14"/>
      <c r="AB21" s="5"/>
      <c r="AC21" s="4"/>
      <c r="AI21" s="5"/>
      <c r="AJ21" s="4"/>
      <c r="AL21" s="5"/>
      <c r="AM21" s="4"/>
      <c r="AO21" s="5"/>
      <c r="AP21" s="4"/>
      <c r="AV21" s="5"/>
      <c r="AW21" s="4"/>
    </row>
    <row r="22" spans="1:49" x14ac:dyDescent="0.2">
      <c r="A22" s="4" t="s">
        <v>23</v>
      </c>
      <c r="B22" s="17" t="s">
        <v>18</v>
      </c>
      <c r="C22" s="4">
        <v>7.497579556321201E-7</v>
      </c>
      <c r="D22" s="4" t="s">
        <v>24</v>
      </c>
      <c r="E22" s="14" t="s">
        <v>10</v>
      </c>
      <c r="F22" s="20"/>
      <c r="G22" s="20"/>
      <c r="H22" s="20"/>
      <c r="R22" s="14"/>
      <c r="AB22" s="5"/>
      <c r="AC22" s="4"/>
      <c r="AI22" s="5"/>
      <c r="AJ22" s="4"/>
      <c r="AL22" s="5"/>
      <c r="AM22" s="4"/>
      <c r="AO22" s="5"/>
      <c r="AP22" s="4"/>
      <c r="AV22" s="5"/>
      <c r="AW22" s="4"/>
    </row>
    <row r="23" spans="1:49" x14ac:dyDescent="0.2">
      <c r="A23" s="4" t="s">
        <v>23</v>
      </c>
      <c r="B23" s="17" t="s">
        <v>19</v>
      </c>
      <c r="C23" s="4">
        <v>2.0355243007445781E-4</v>
      </c>
      <c r="D23" s="4" t="s">
        <v>24</v>
      </c>
      <c r="E23" s="14" t="s">
        <v>10</v>
      </c>
      <c r="F23" s="20"/>
      <c r="G23" s="20"/>
      <c r="H23" s="20"/>
      <c r="R23" s="14"/>
      <c r="AB23" s="5"/>
      <c r="AC23" s="4"/>
      <c r="AI23" s="5"/>
      <c r="AJ23" s="4"/>
      <c r="AL23" s="5"/>
      <c r="AM23" s="4"/>
      <c r="AO23" s="5"/>
      <c r="AP23" s="4"/>
      <c r="AV23" s="5"/>
      <c r="AW23" s="4"/>
    </row>
    <row r="24" spans="1:49" x14ac:dyDescent="0.2">
      <c r="A24" s="4" t="s">
        <v>23</v>
      </c>
      <c r="B24" s="17" t="s">
        <v>20</v>
      </c>
      <c r="C24" s="4">
        <v>5.8436914656886474E-7</v>
      </c>
      <c r="D24" s="4" t="s">
        <v>24</v>
      </c>
      <c r="E24" s="14" t="s">
        <v>10</v>
      </c>
      <c r="F24" s="20"/>
      <c r="G24" s="20"/>
      <c r="H24" s="20"/>
      <c r="R24" s="14"/>
      <c r="AB24" s="5"/>
      <c r="AC24" s="4"/>
      <c r="AI24" s="5"/>
      <c r="AJ24" s="4"/>
      <c r="AL24" s="5"/>
      <c r="AM24" s="4"/>
      <c r="AO24" s="5"/>
      <c r="AP24" s="4"/>
      <c r="AV24" s="5"/>
      <c r="AW24" s="4"/>
    </row>
    <row r="25" spans="1:49" x14ac:dyDescent="0.2">
      <c r="A25" s="4" t="s">
        <v>23</v>
      </c>
      <c r="B25" s="17" t="s">
        <v>21</v>
      </c>
      <c r="C25" s="4">
        <v>7.8399733293996687E-2</v>
      </c>
      <c r="D25" s="4" t="s">
        <v>24</v>
      </c>
      <c r="E25" s="14" t="s">
        <v>25</v>
      </c>
      <c r="F25" s="20"/>
      <c r="G25" s="20"/>
      <c r="H25" s="20"/>
      <c r="R25" s="14"/>
      <c r="AB25" s="5"/>
      <c r="AC25" s="4"/>
      <c r="AI25" s="5"/>
      <c r="AJ25" s="4"/>
      <c r="AL25" s="5"/>
      <c r="AM25" s="4"/>
      <c r="AO25" s="5"/>
      <c r="AP25" s="4"/>
      <c r="AV25" s="5"/>
      <c r="AW25" s="4"/>
    </row>
    <row r="26" spans="1:49" x14ac:dyDescent="0.2">
      <c r="A26" s="4" t="s">
        <v>26</v>
      </c>
      <c r="B26" s="4" t="s">
        <v>8</v>
      </c>
      <c r="C26" s="4">
        <v>1.1921136289292997E-5</v>
      </c>
      <c r="D26" s="4" t="s">
        <v>27</v>
      </c>
      <c r="E26" s="14" t="s">
        <v>10</v>
      </c>
      <c r="M26" s="18"/>
      <c r="S26" s="19"/>
      <c r="T26" s="4"/>
      <c r="U26" s="5"/>
    </row>
    <row r="27" spans="1:49" x14ac:dyDescent="0.2">
      <c r="A27" s="4" t="s">
        <v>26</v>
      </c>
      <c r="B27" s="17" t="s">
        <v>12</v>
      </c>
      <c r="C27" s="4">
        <v>4.6476039810074237E-5</v>
      </c>
      <c r="D27" s="4" t="s">
        <v>27</v>
      </c>
      <c r="E27" s="14" t="s">
        <v>10</v>
      </c>
      <c r="F27" s="20"/>
      <c r="G27" s="20"/>
      <c r="H27" s="20"/>
      <c r="S27" s="19"/>
      <c r="T27" s="4"/>
      <c r="U27" s="5"/>
    </row>
    <row r="28" spans="1:49" x14ac:dyDescent="0.2">
      <c r="A28" s="4" t="s">
        <v>26</v>
      </c>
      <c r="B28" s="17" t="s">
        <v>13</v>
      </c>
      <c r="C28" s="4">
        <v>7.0306145163397999E-5</v>
      </c>
      <c r="D28" s="4" t="s">
        <v>27</v>
      </c>
      <c r="E28" s="14" t="s">
        <v>10</v>
      </c>
      <c r="F28" s="20"/>
      <c r="G28" s="20"/>
      <c r="H28" s="20"/>
      <c r="S28" s="19"/>
      <c r="T28" s="4"/>
      <c r="U28" s="5"/>
    </row>
    <row r="29" spans="1:49" x14ac:dyDescent="0.2">
      <c r="A29" s="4" t="s">
        <v>26</v>
      </c>
      <c r="B29" s="17" t="s">
        <v>14</v>
      </c>
      <c r="C29" s="4">
        <v>4.9155539731015921E-6</v>
      </c>
      <c r="D29" s="4" t="s">
        <v>27</v>
      </c>
      <c r="E29" s="14" t="s">
        <v>10</v>
      </c>
      <c r="F29" s="20"/>
      <c r="G29" s="20"/>
      <c r="H29" s="20"/>
      <c r="S29" s="19"/>
      <c r="T29" s="4"/>
      <c r="U29" s="5"/>
    </row>
    <row r="30" spans="1:49" x14ac:dyDescent="0.2">
      <c r="A30" s="4" t="s">
        <v>26</v>
      </c>
      <c r="B30" s="17" t="s">
        <v>15</v>
      </c>
      <c r="C30" s="4">
        <v>4.8584823588904043E-6</v>
      </c>
      <c r="D30" s="4" t="s">
        <v>27</v>
      </c>
      <c r="E30" s="14" t="s">
        <v>10</v>
      </c>
      <c r="F30" s="20"/>
      <c r="G30" s="20"/>
      <c r="H30" s="20"/>
      <c r="S30" s="19"/>
      <c r="T30" s="4"/>
      <c r="U30" s="5"/>
    </row>
    <row r="31" spans="1:49" x14ac:dyDescent="0.2">
      <c r="A31" s="4" t="s">
        <v>26</v>
      </c>
      <c r="B31" s="17" t="s">
        <v>16</v>
      </c>
      <c r="C31" s="4">
        <v>1.4276061357245116E-5</v>
      </c>
      <c r="D31" s="4" t="s">
        <v>27</v>
      </c>
      <c r="E31" s="14" t="s">
        <v>10</v>
      </c>
      <c r="F31" s="20"/>
      <c r="G31" s="20"/>
      <c r="H31" s="20"/>
      <c r="S31" s="19"/>
      <c r="T31" s="4"/>
      <c r="U31" s="5"/>
    </row>
    <row r="32" spans="1:49" x14ac:dyDescent="0.2">
      <c r="A32" s="4" t="s">
        <v>26</v>
      </c>
      <c r="B32" s="17" t="s">
        <v>17</v>
      </c>
      <c r="C32" s="4">
        <v>8.76689003693608E-7</v>
      </c>
      <c r="D32" s="4" t="s">
        <v>27</v>
      </c>
      <c r="E32" s="14" t="s">
        <v>10</v>
      </c>
      <c r="F32" s="20"/>
      <c r="G32" s="20"/>
      <c r="H32" s="20"/>
      <c r="S32" s="19"/>
      <c r="T32" s="4"/>
      <c r="U32" s="5"/>
    </row>
    <row r="33" spans="1:49" x14ac:dyDescent="0.2">
      <c r="A33" s="4" t="s">
        <v>26</v>
      </c>
      <c r="B33" s="17" t="s">
        <v>18</v>
      </c>
      <c r="C33" s="4">
        <v>2.0450016369521954E-6</v>
      </c>
      <c r="D33" s="4" t="s">
        <v>27</v>
      </c>
      <c r="E33" s="14" t="s">
        <v>10</v>
      </c>
      <c r="F33" s="20"/>
      <c r="G33" s="20"/>
      <c r="H33" s="20"/>
      <c r="S33" s="19"/>
      <c r="T33" s="4"/>
      <c r="U33" s="5"/>
    </row>
    <row r="34" spans="1:49" x14ac:dyDescent="0.2">
      <c r="A34" s="4" t="s">
        <v>26</v>
      </c>
      <c r="B34" s="17" t="s">
        <v>19</v>
      </c>
      <c r="C34" s="4">
        <v>2.0912163724249474E-4</v>
      </c>
      <c r="D34" s="4" t="s">
        <v>27</v>
      </c>
      <c r="E34" s="14" t="s">
        <v>10</v>
      </c>
      <c r="F34" s="20"/>
      <c r="G34" s="20"/>
      <c r="H34" s="20"/>
      <c r="S34" s="19"/>
      <c r="T34" s="4"/>
      <c r="U34" s="5"/>
    </row>
    <row r="35" spans="1:49" x14ac:dyDescent="0.2">
      <c r="A35" s="4" t="s">
        <v>26</v>
      </c>
      <c r="B35" s="17" t="s">
        <v>20</v>
      </c>
      <c r="C35" s="4">
        <v>1.2279126302754932E-6</v>
      </c>
      <c r="D35" s="4" t="s">
        <v>27</v>
      </c>
      <c r="E35" s="14" t="s">
        <v>10</v>
      </c>
      <c r="F35" s="20"/>
      <c r="G35" s="20"/>
      <c r="H35" s="20"/>
      <c r="S35" s="19"/>
      <c r="T35" s="4"/>
      <c r="U35" s="5"/>
    </row>
    <row r="36" spans="1:49" x14ac:dyDescent="0.2">
      <c r="A36" s="4" t="s">
        <v>26</v>
      </c>
      <c r="B36" s="17" t="s">
        <v>21</v>
      </c>
      <c r="C36" s="4">
        <v>7.9903990852171314E-2</v>
      </c>
      <c r="D36" s="4" t="s">
        <v>27</v>
      </c>
      <c r="E36" s="14" t="s">
        <v>28</v>
      </c>
      <c r="F36" s="20"/>
      <c r="G36" s="20"/>
      <c r="H36" s="20"/>
      <c r="S36" s="19"/>
      <c r="T36" s="4"/>
      <c r="U36" s="5"/>
    </row>
    <row r="37" spans="1:49" x14ac:dyDescent="0.2">
      <c r="B37" s="20"/>
      <c r="C37" s="20"/>
      <c r="D37" s="20"/>
      <c r="E37" s="20"/>
      <c r="F37" s="20"/>
      <c r="G37" s="20"/>
      <c r="H37" s="20"/>
    </row>
    <row r="38" spans="1:49" ht="16" x14ac:dyDescent="0.2">
      <c r="A38" s="6" t="s">
        <v>79</v>
      </c>
      <c r="I38" s="21"/>
    </row>
    <row r="39" spans="1:49" ht="16" x14ac:dyDescent="0.2">
      <c r="A39" s="22" t="s">
        <v>29</v>
      </c>
      <c r="B39" s="15"/>
      <c r="C39" s="15"/>
      <c r="D39" s="15"/>
      <c r="E39" s="15"/>
      <c r="F39" s="15"/>
      <c r="G39" s="15"/>
      <c r="H39" s="15"/>
      <c r="I39" s="15"/>
      <c r="J39" s="15"/>
      <c r="K39" s="16"/>
    </row>
    <row r="40" spans="1:49" s="20" customFormat="1" x14ac:dyDescent="0.2">
      <c r="A40" s="66" t="s">
        <v>71</v>
      </c>
      <c r="B40"/>
      <c r="C40"/>
      <c r="D40"/>
      <c r="E40"/>
      <c r="F40"/>
      <c r="G40"/>
      <c r="H40"/>
      <c r="I40"/>
      <c r="J40"/>
      <c r="K40"/>
      <c r="L40"/>
      <c r="T40" s="23"/>
      <c r="AC40" s="23"/>
      <c r="AJ40" s="23"/>
      <c r="AM40" s="23"/>
      <c r="AP40" s="23"/>
      <c r="AW40" s="23"/>
    </row>
    <row r="41" spans="1:49" s="20" customFormat="1" ht="12.75" customHeight="1" x14ac:dyDescent="0.15">
      <c r="A41" s="24"/>
      <c r="B41" s="163" t="s">
        <v>83</v>
      </c>
      <c r="C41" s="164"/>
      <c r="D41" s="164"/>
      <c r="E41" s="164"/>
      <c r="F41" s="164"/>
      <c r="G41" s="164"/>
      <c r="H41" s="164"/>
      <c r="I41" s="164"/>
      <c r="J41" s="112"/>
      <c r="K41" s="83"/>
      <c r="L41" s="83"/>
      <c r="M41" s="83"/>
      <c r="N41" s="83"/>
      <c r="O41" s="83"/>
      <c r="P41" s="83"/>
      <c r="Q41" s="83"/>
      <c r="R41" s="83"/>
      <c r="S41" s="83"/>
    </row>
    <row r="42" spans="1:49" s="20" customFormat="1" ht="156" customHeight="1" x14ac:dyDescent="0.2">
      <c r="A42" s="17"/>
      <c r="B42" s="107" t="s">
        <v>84</v>
      </c>
      <c r="C42" s="108" t="s">
        <v>85</v>
      </c>
      <c r="D42" s="108" t="s">
        <v>86</v>
      </c>
      <c r="E42" s="110" t="s">
        <v>87</v>
      </c>
      <c r="F42" s="108" t="s">
        <v>88</v>
      </c>
      <c r="G42" s="109" t="s">
        <v>89</v>
      </c>
      <c r="H42" s="109" t="s">
        <v>90</v>
      </c>
      <c r="I42" s="109" t="s">
        <v>91</v>
      </c>
      <c r="J42" s="113"/>
      <c r="Q42" s="98"/>
      <c r="R42" s="98"/>
      <c r="S42" s="25"/>
    </row>
    <row r="43" spans="1:49" s="20" customFormat="1" x14ac:dyDescent="0.2">
      <c r="A43" s="26" t="s">
        <v>30</v>
      </c>
      <c r="B43" s="75">
        <v>0.66533599467731208</v>
      </c>
      <c r="C43" s="73"/>
      <c r="D43" s="76">
        <v>0.8</v>
      </c>
      <c r="E43" s="72"/>
      <c r="F43" s="74"/>
      <c r="G43" s="86"/>
      <c r="H43" s="27"/>
      <c r="I43" s="28"/>
      <c r="J43" s="30"/>
      <c r="Q43" s="31"/>
      <c r="R43" s="31"/>
      <c r="S43" s="31"/>
    </row>
    <row r="44" spans="1:49" s="23" customFormat="1" x14ac:dyDescent="0.2">
      <c r="A44" s="29" t="s">
        <v>31</v>
      </c>
      <c r="B44" s="30">
        <v>0.1</v>
      </c>
      <c r="C44" s="31"/>
      <c r="D44" s="32">
        <v>0.1</v>
      </c>
      <c r="E44" s="30"/>
      <c r="F44" s="31"/>
      <c r="G44" s="33">
        <v>0.67</v>
      </c>
      <c r="H44" s="31">
        <v>0.7</v>
      </c>
      <c r="I44" s="32">
        <v>0.67</v>
      </c>
      <c r="J44" s="30"/>
      <c r="Q44" s="31"/>
      <c r="R44" s="31"/>
      <c r="S44" s="31"/>
    </row>
    <row r="45" spans="1:49" s="20" customFormat="1" x14ac:dyDescent="0.2">
      <c r="A45" s="34" t="s">
        <v>32</v>
      </c>
      <c r="B45" s="89">
        <v>1</v>
      </c>
      <c r="C45" s="89"/>
      <c r="D45" s="118"/>
      <c r="E45" s="145"/>
      <c r="F45" s="118"/>
      <c r="G45" s="134">
        <v>1.0002491498669328</v>
      </c>
      <c r="H45" s="135">
        <v>1</v>
      </c>
      <c r="I45" s="135">
        <v>1.0002491498669328</v>
      </c>
      <c r="J45" s="114"/>
      <c r="Q45" s="99"/>
      <c r="R45" s="99"/>
      <c r="S45" s="71"/>
    </row>
    <row r="46" spans="1:49" s="20" customFormat="1" ht="57" x14ac:dyDescent="0.2">
      <c r="A46" s="119" t="s">
        <v>92</v>
      </c>
      <c r="B46" s="125">
        <v>0.99111718483088485</v>
      </c>
      <c r="C46" s="126"/>
      <c r="D46" s="126"/>
      <c r="E46" s="127"/>
      <c r="F46" s="126"/>
      <c r="G46" s="136"/>
      <c r="H46" s="137"/>
      <c r="I46" s="137"/>
      <c r="J46" s="114"/>
      <c r="Q46" s="99"/>
      <c r="R46" s="99"/>
      <c r="S46" s="71"/>
    </row>
    <row r="47" spans="1:49" s="20" customFormat="1" ht="71" x14ac:dyDescent="0.2">
      <c r="A47" s="120" t="s">
        <v>93</v>
      </c>
      <c r="B47" s="78">
        <v>0</v>
      </c>
      <c r="C47" s="35"/>
      <c r="D47" s="35"/>
      <c r="E47" s="160">
        <v>-6.87</v>
      </c>
      <c r="F47" s="35"/>
      <c r="G47" s="138"/>
      <c r="H47" s="137"/>
      <c r="I47" s="137"/>
      <c r="J47" s="114"/>
      <c r="Q47" s="99"/>
      <c r="R47" s="99"/>
      <c r="S47" s="71"/>
    </row>
    <row r="48" spans="1:49" s="20" customFormat="1" x14ac:dyDescent="0.2">
      <c r="A48" s="36" t="s">
        <v>72</v>
      </c>
      <c r="B48" s="17"/>
      <c r="E48" s="115"/>
      <c r="F48" s="23"/>
      <c r="G48" s="139"/>
      <c r="H48" s="37"/>
      <c r="I48" s="37"/>
      <c r="J48" s="115"/>
      <c r="Q48" s="23"/>
      <c r="R48" s="23"/>
      <c r="S48" s="23"/>
    </row>
    <row r="49" spans="1:19" s="20" customFormat="1" x14ac:dyDescent="0.2">
      <c r="A49" s="67" t="s">
        <v>33</v>
      </c>
      <c r="B49" s="69">
        <v>0</v>
      </c>
      <c r="C49" s="39"/>
      <c r="D49" s="39">
        <v>0</v>
      </c>
      <c r="E49" s="38"/>
      <c r="F49" s="39"/>
      <c r="G49" s="41"/>
      <c r="H49" s="40"/>
      <c r="I49" s="42"/>
      <c r="J49" s="84"/>
      <c r="Q49" s="40"/>
      <c r="R49" s="40"/>
      <c r="S49" s="40"/>
    </row>
    <row r="50" spans="1:19" s="20" customFormat="1" x14ac:dyDescent="0.2">
      <c r="A50" s="67" t="s">
        <v>34</v>
      </c>
      <c r="B50" s="69">
        <v>0</v>
      </c>
      <c r="C50" s="39"/>
      <c r="D50" s="39">
        <v>0</v>
      </c>
      <c r="E50" s="38"/>
      <c r="F50" s="39"/>
      <c r="G50" s="41"/>
      <c r="H50" s="40"/>
      <c r="I50" s="42"/>
      <c r="J50" s="84"/>
      <c r="Q50" s="40"/>
      <c r="R50" s="40"/>
      <c r="S50" s="40"/>
    </row>
    <row r="51" spans="1:19" s="20" customFormat="1" x14ac:dyDescent="0.2">
      <c r="A51" s="67" t="s">
        <v>35</v>
      </c>
      <c r="B51" s="69">
        <v>0</v>
      </c>
      <c r="C51" s="39"/>
      <c r="D51" s="39">
        <v>0</v>
      </c>
      <c r="E51" s="38"/>
      <c r="F51" s="39"/>
      <c r="G51" s="41"/>
      <c r="H51" s="40"/>
      <c r="I51" s="42"/>
      <c r="J51" s="84"/>
      <c r="Q51" s="40"/>
      <c r="R51" s="40"/>
      <c r="S51" s="40"/>
    </row>
    <row r="52" spans="1:19" s="20" customFormat="1" x14ac:dyDescent="0.2">
      <c r="A52" s="67" t="s">
        <v>73</v>
      </c>
      <c r="B52" s="79">
        <v>13350.871199180077</v>
      </c>
      <c r="C52" s="39"/>
      <c r="D52" s="39">
        <v>1250000</v>
      </c>
      <c r="E52" s="38"/>
      <c r="F52" s="39"/>
      <c r="G52" s="41"/>
      <c r="H52" s="40"/>
      <c r="I52" s="42"/>
      <c r="J52" s="84"/>
      <c r="Q52" s="40"/>
      <c r="R52" s="40"/>
      <c r="S52" s="40"/>
    </row>
    <row r="53" spans="1:19" s="20" customFormat="1" x14ac:dyDescent="0.2">
      <c r="A53" s="67" t="s">
        <v>36</v>
      </c>
      <c r="B53" s="69"/>
      <c r="C53" s="39"/>
      <c r="D53" s="39"/>
      <c r="E53" s="38"/>
      <c r="F53" s="39"/>
      <c r="G53" s="41"/>
      <c r="H53" s="40"/>
      <c r="I53" s="42"/>
      <c r="J53" s="84"/>
      <c r="Q53" s="40"/>
      <c r="R53" s="40"/>
      <c r="S53" s="40"/>
    </row>
    <row r="54" spans="1:19" s="20" customFormat="1" x14ac:dyDescent="0.2">
      <c r="A54" s="67" t="s">
        <v>74</v>
      </c>
      <c r="B54" s="79">
        <v>489649.12880081986</v>
      </c>
      <c r="C54" s="39"/>
      <c r="D54" s="39"/>
      <c r="E54" s="38"/>
      <c r="F54" s="39"/>
      <c r="G54" s="41"/>
      <c r="H54" s="40"/>
      <c r="I54" s="42"/>
      <c r="J54" s="84"/>
      <c r="Q54" s="40"/>
      <c r="R54" s="40"/>
      <c r="S54" s="40"/>
    </row>
    <row r="55" spans="1:19" s="20" customFormat="1" x14ac:dyDescent="0.2">
      <c r="A55" s="67" t="s">
        <v>39</v>
      </c>
      <c r="B55" s="69"/>
      <c r="C55" s="39"/>
      <c r="D55" s="39"/>
      <c r="E55" s="38"/>
      <c r="F55" s="39"/>
      <c r="G55" s="41"/>
      <c r="H55" s="40"/>
      <c r="I55" s="42"/>
      <c r="J55" s="84"/>
      <c r="Q55" s="40"/>
      <c r="R55" s="40"/>
      <c r="S55" s="40"/>
    </row>
    <row r="56" spans="1:19" s="20" customFormat="1" x14ac:dyDescent="0.2">
      <c r="A56" s="67" t="s">
        <v>75</v>
      </c>
      <c r="B56" s="69"/>
      <c r="C56" s="39"/>
      <c r="D56" s="39"/>
      <c r="E56" s="38"/>
      <c r="F56" s="39"/>
      <c r="G56" s="41"/>
      <c r="H56" s="40"/>
      <c r="I56" s="42"/>
      <c r="J56" s="84"/>
      <c r="Q56" s="40"/>
      <c r="R56" s="40"/>
      <c r="S56" s="40"/>
    </row>
    <row r="57" spans="1:19" s="20" customFormat="1" x14ac:dyDescent="0.2">
      <c r="A57" s="67" t="s">
        <v>38</v>
      </c>
      <c r="B57" s="69"/>
      <c r="C57" s="39"/>
      <c r="D57" s="39"/>
      <c r="E57" s="38"/>
      <c r="F57" s="39"/>
      <c r="G57" s="41"/>
      <c r="H57" s="40"/>
      <c r="I57" s="42"/>
      <c r="J57" s="84"/>
      <c r="Q57" s="40"/>
      <c r="R57" s="40"/>
      <c r="S57" s="40"/>
    </row>
    <row r="58" spans="1:19" s="20" customFormat="1" x14ac:dyDescent="0.2">
      <c r="A58" s="67" t="s">
        <v>37</v>
      </c>
      <c r="B58" s="69">
        <v>0</v>
      </c>
      <c r="C58" s="39"/>
      <c r="D58" s="39"/>
      <c r="E58" s="38"/>
      <c r="F58" s="39"/>
      <c r="G58" s="41"/>
      <c r="H58" s="40"/>
      <c r="I58" s="42"/>
      <c r="J58" s="84"/>
      <c r="Q58" s="40"/>
      <c r="R58" s="40"/>
      <c r="S58" s="40"/>
    </row>
    <row r="59" spans="1:19" s="20" customFormat="1" x14ac:dyDescent="0.2">
      <c r="A59" s="68" t="s">
        <v>76</v>
      </c>
      <c r="B59" s="70">
        <v>0</v>
      </c>
      <c r="C59" s="18"/>
      <c r="D59" s="45"/>
      <c r="E59" s="43"/>
      <c r="F59" s="44"/>
      <c r="G59" s="41">
        <v>249.14986693280738</v>
      </c>
      <c r="H59" s="140">
        <v>0</v>
      </c>
      <c r="I59" s="42">
        <v>249.14986693280738</v>
      </c>
      <c r="J59" s="116"/>
      <c r="Q59" s="42"/>
      <c r="R59" s="42"/>
      <c r="S59" s="42"/>
    </row>
    <row r="60" spans="1:19" s="20" customFormat="1" x14ac:dyDescent="0.2">
      <c r="A60" s="46" t="s">
        <v>40</v>
      </c>
      <c r="B60" s="47"/>
      <c r="C60" s="48"/>
      <c r="D60" s="48"/>
      <c r="E60" s="84"/>
      <c r="F60" s="42"/>
      <c r="G60" s="87"/>
      <c r="H60" s="18"/>
      <c r="I60" s="48"/>
      <c r="J60" s="146" t="s">
        <v>102</v>
      </c>
      <c r="K60" s="154" t="s">
        <v>106</v>
      </c>
      <c r="Q60" s="40"/>
      <c r="R60" s="40"/>
      <c r="S60" s="42"/>
    </row>
    <row r="61" spans="1:19" s="20" customFormat="1" x14ac:dyDescent="0.2">
      <c r="A61" s="17" t="s">
        <v>41</v>
      </c>
      <c r="B61" s="49">
        <v>3.3893390207837721</v>
      </c>
      <c r="C61" s="118">
        <v>0.6468372214967969</v>
      </c>
      <c r="D61" s="118">
        <v>11.921136289292997</v>
      </c>
      <c r="E61" s="148"/>
      <c r="F61" s="149">
        <v>5.1332731075662108E-2</v>
      </c>
      <c r="G61" s="134">
        <v>0.41797611685003566</v>
      </c>
      <c r="H61" s="51"/>
      <c r="I61" s="51">
        <v>0.61344978966168262</v>
      </c>
      <c r="J61" s="157">
        <v>3.262012976666794</v>
      </c>
      <c r="K61" s="156">
        <v>0.97709550075044838</v>
      </c>
      <c r="Q61" s="51"/>
      <c r="R61" s="51"/>
      <c r="S61" s="71"/>
    </row>
    <row r="62" spans="1:19" s="20" customFormat="1" x14ac:dyDescent="0.2">
      <c r="A62" s="17" t="s">
        <v>42</v>
      </c>
      <c r="B62" s="49">
        <v>7.4759138154390055</v>
      </c>
      <c r="C62" s="118">
        <v>1.1598123593907823</v>
      </c>
      <c r="D62" s="118">
        <v>46.476039810074234</v>
      </c>
      <c r="E62" s="148"/>
      <c r="F62" s="149">
        <v>0.16265671521707528</v>
      </c>
      <c r="G62" s="134">
        <v>1.4508103854295924</v>
      </c>
      <c r="H62" s="51"/>
      <c r="I62" s="51">
        <v>1.8958618390808919</v>
      </c>
      <c r="J62" s="157">
        <v>6.9795173183571917</v>
      </c>
      <c r="Q62" s="51"/>
      <c r="R62" s="51"/>
      <c r="S62" s="71"/>
    </row>
    <row r="63" spans="1:19" s="20" customFormat="1" x14ac:dyDescent="0.2">
      <c r="A63" s="17" t="s">
        <v>43</v>
      </c>
      <c r="B63" s="49">
        <v>10.00277164888703</v>
      </c>
      <c r="C63" s="118">
        <v>0.76213449058534977</v>
      </c>
      <c r="D63" s="118">
        <v>70.306145163398</v>
      </c>
      <c r="E63" s="148"/>
      <c r="F63" s="149">
        <v>0.31862220343893871</v>
      </c>
      <c r="G63" s="134">
        <v>5.9024642379359618</v>
      </c>
      <c r="H63" s="51"/>
      <c r="I63" s="51">
        <v>12.788853206620018</v>
      </c>
      <c r="J63" s="157">
        <v>9.2518530180171243</v>
      </c>
      <c r="Q63" s="51"/>
      <c r="R63" s="51"/>
      <c r="S63" s="71"/>
    </row>
    <row r="64" spans="1:19" s="20" customFormat="1" x14ac:dyDescent="0.2">
      <c r="A64" s="17" t="s">
        <v>44</v>
      </c>
      <c r="B64" s="49">
        <v>0.25084643478369339</v>
      </c>
      <c r="C64" s="118">
        <v>1.2742680708655274</v>
      </c>
      <c r="D64" s="118">
        <v>4.9155539731015923</v>
      </c>
      <c r="E64" s="148"/>
      <c r="F64" s="149">
        <v>5.722985755611075E-2</v>
      </c>
      <c r="G64" s="134">
        <v>0.24511345252668124</v>
      </c>
      <c r="H64" s="51"/>
      <c r="I64" s="51">
        <v>0.38777618113639939</v>
      </c>
      <c r="J64" s="157">
        <v>0.19834489240969558</v>
      </c>
      <c r="Q64" s="51"/>
      <c r="R64" s="51"/>
      <c r="S64" s="71"/>
    </row>
    <row r="65" spans="1:42" s="20" customFormat="1" x14ac:dyDescent="0.2">
      <c r="A65" s="17" t="s">
        <v>45</v>
      </c>
      <c r="B65" s="49">
        <v>0.2289510886521042</v>
      </c>
      <c r="C65" s="118">
        <v>1.2279238838780393</v>
      </c>
      <c r="D65" s="118">
        <v>4.858482358890404</v>
      </c>
      <c r="E65" s="148"/>
      <c r="F65" s="149">
        <v>2.4796628185051746E-2</v>
      </c>
      <c r="G65" s="134">
        <v>0.18318844098468737</v>
      </c>
      <c r="H65" s="51"/>
      <c r="I65" s="51">
        <v>0.37320234587112516</v>
      </c>
      <c r="J65" s="157">
        <v>0.17705911089447668</v>
      </c>
      <c r="Q65" s="51"/>
      <c r="R65" s="51"/>
      <c r="S65" s="71"/>
    </row>
    <row r="66" spans="1:42" s="20" customFormat="1" x14ac:dyDescent="0.2">
      <c r="A66" s="17" t="s">
        <v>46</v>
      </c>
      <c r="B66" s="49">
        <v>5.3517588869293755</v>
      </c>
      <c r="C66" s="118">
        <v>0.10650340958179887</v>
      </c>
      <c r="D66" s="118">
        <v>14.276061357245116</v>
      </c>
      <c r="E66" s="148"/>
      <c r="F66" s="149">
        <v>0.78362879664115259</v>
      </c>
      <c r="G66" s="134">
        <v>0.96919070519376094</v>
      </c>
      <c r="H66" s="51"/>
      <c r="I66" s="51">
        <v>0.13255689593423856</v>
      </c>
      <c r="J66" s="157">
        <v>5.1992806017996376</v>
      </c>
      <c r="Q66" s="51"/>
      <c r="R66" s="51"/>
      <c r="S66" s="71"/>
    </row>
    <row r="67" spans="1:42" s="20" customFormat="1" x14ac:dyDescent="0.2">
      <c r="A67" s="17" t="s">
        <v>47</v>
      </c>
      <c r="B67" s="49">
        <v>6.6565566083526234E-2</v>
      </c>
      <c r="C67" s="118">
        <v>0</v>
      </c>
      <c r="D67" s="118">
        <v>0.87668900369360803</v>
      </c>
      <c r="E67" s="148"/>
      <c r="F67" s="149">
        <v>2.0365006252731099E-3</v>
      </c>
      <c r="G67" s="134">
        <v>1.9123589356104902E-2</v>
      </c>
      <c r="H67" s="51"/>
      <c r="I67" s="51">
        <v>3.3044501315118179E-2</v>
      </c>
      <c r="J67" s="157">
        <v>5.7201916507485545E-2</v>
      </c>
      <c r="Q67" s="51"/>
      <c r="R67" s="51"/>
      <c r="S67" s="71"/>
    </row>
    <row r="68" spans="1:42" s="20" customFormat="1" x14ac:dyDescent="0.2">
      <c r="A68" s="17" t="s">
        <v>48</v>
      </c>
      <c r="B68" s="49">
        <v>8.4782559746914496E-2</v>
      </c>
      <c r="C68" s="118">
        <v>0</v>
      </c>
      <c r="D68" s="118">
        <v>2.0450016369521955</v>
      </c>
      <c r="E68" s="148"/>
      <c r="F68" s="149">
        <v>4.807190313159712E-3</v>
      </c>
      <c r="G68" s="134">
        <v>0.10174364088370522</v>
      </c>
      <c r="H68" s="51"/>
      <c r="I68" s="51">
        <v>0.31950178052859612</v>
      </c>
      <c r="J68" s="157">
        <v>6.2940516981265557E-2</v>
      </c>
      <c r="Q68" s="51"/>
      <c r="R68" s="51"/>
      <c r="S68" s="71"/>
    </row>
    <row r="69" spans="1:42" s="20" customFormat="1" x14ac:dyDescent="0.2">
      <c r="A69" s="17" t="s">
        <v>49</v>
      </c>
      <c r="B69" s="49">
        <v>79.734681302027639</v>
      </c>
      <c r="C69" s="118"/>
      <c r="D69" s="118">
        <v>209.12163724249473</v>
      </c>
      <c r="E69" s="148"/>
      <c r="F69" s="149">
        <v>0.90065288520699971</v>
      </c>
      <c r="G69" s="134">
        <v>2.2370953265329372</v>
      </c>
      <c r="H69" s="51"/>
      <c r="I69" s="51">
        <v>1.4920392213975209</v>
      </c>
      <c r="J69" s="157">
        <v>77.501116466998681</v>
      </c>
      <c r="Q69" s="51"/>
      <c r="R69" s="51"/>
      <c r="S69" s="71"/>
    </row>
    <row r="70" spans="1:42" s="20" customFormat="1" x14ac:dyDescent="0.2">
      <c r="A70" s="17" t="s">
        <v>50</v>
      </c>
      <c r="B70" s="49">
        <v>0.12142904987880478</v>
      </c>
      <c r="C70" s="118"/>
      <c r="D70" s="118">
        <v>1.2279126302754932</v>
      </c>
      <c r="E70" s="148"/>
      <c r="F70" s="149">
        <v>7.1159187386613228E-3</v>
      </c>
      <c r="G70" s="134">
        <v>1.9847521693853336E-2</v>
      </c>
      <c r="H70" s="51"/>
      <c r="I70" s="51">
        <v>2.9747145070826223E-2</v>
      </c>
      <c r="J70" s="157">
        <v>0.10831408718228115</v>
      </c>
      <c r="Q70" s="51"/>
      <c r="R70" s="51"/>
      <c r="S70" s="71"/>
    </row>
    <row r="71" spans="1:42" s="18" customFormat="1" x14ac:dyDescent="0.2">
      <c r="A71" s="52" t="s">
        <v>51</v>
      </c>
      <c r="B71" s="53">
        <v>2977.5860366460151</v>
      </c>
      <c r="C71" s="18">
        <v>16303.705287532934</v>
      </c>
      <c r="D71" s="39">
        <v>79903.990852171308</v>
      </c>
      <c r="E71" s="150"/>
      <c r="F71" s="151">
        <v>454.08839828526544</v>
      </c>
      <c r="G71" s="80">
        <v>1409.461066422198</v>
      </c>
      <c r="H71" s="40"/>
      <c r="I71" s="40">
        <v>1150.6588819575807</v>
      </c>
      <c r="J71" s="157">
        <v>2124.1557245117738</v>
      </c>
      <c r="K71" s="20"/>
      <c r="Q71" s="40"/>
      <c r="R71" s="40"/>
      <c r="S71" s="40"/>
    </row>
    <row r="72" spans="1:42" x14ac:dyDescent="0.2">
      <c r="A72" s="88" t="s">
        <v>77</v>
      </c>
      <c r="B72" s="111"/>
      <c r="C72" s="61"/>
      <c r="D72" s="61"/>
      <c r="E72" s="152"/>
      <c r="F72" s="61"/>
      <c r="G72" s="141"/>
      <c r="H72" s="51"/>
      <c r="I72" s="61"/>
      <c r="J72" s="158"/>
      <c r="P72" s="61"/>
      <c r="Q72" s="61"/>
      <c r="R72" s="61"/>
      <c r="S72" s="61"/>
      <c r="T72" s="102"/>
    </row>
    <row r="73" spans="1:42" x14ac:dyDescent="0.2">
      <c r="A73" s="67" t="s">
        <v>94</v>
      </c>
      <c r="B73" s="111"/>
      <c r="C73" s="61"/>
      <c r="D73" s="61"/>
      <c r="E73" s="117"/>
      <c r="F73" s="61"/>
      <c r="G73" s="141">
        <v>13.082000000000001</v>
      </c>
      <c r="H73" s="51"/>
      <c r="I73" s="121">
        <v>13.082000000000001</v>
      </c>
      <c r="J73" s="159"/>
      <c r="P73" s="61"/>
      <c r="Q73" s="61"/>
      <c r="R73" s="61"/>
      <c r="S73" s="61"/>
      <c r="T73" s="102"/>
    </row>
    <row r="74" spans="1:42" x14ac:dyDescent="0.2">
      <c r="A74" s="68" t="s">
        <v>95</v>
      </c>
      <c r="B74" s="122"/>
      <c r="C74" s="144"/>
      <c r="D74" s="144"/>
      <c r="E74" s="153"/>
      <c r="F74" s="144"/>
      <c r="G74" s="142"/>
      <c r="H74" s="123"/>
      <c r="I74" s="124"/>
      <c r="J74" s="159"/>
      <c r="O74" s="61"/>
      <c r="P74" s="61"/>
      <c r="Q74" s="61"/>
      <c r="R74" s="61"/>
      <c r="S74" s="61"/>
      <c r="T74" s="102"/>
      <c r="U74" s="61"/>
      <c r="V74" s="61"/>
      <c r="W74" s="61"/>
      <c r="X74" s="61"/>
      <c r="Y74" s="61"/>
      <c r="Z74" s="61"/>
      <c r="AA74" s="61"/>
      <c r="AB74" s="61"/>
      <c r="AC74" s="102"/>
    </row>
    <row r="75" spans="1:42" ht="16" x14ac:dyDescent="0.2">
      <c r="A75" s="6" t="s">
        <v>52</v>
      </c>
      <c r="B75" s="7"/>
      <c r="C75" s="7"/>
      <c r="D75" s="7"/>
      <c r="E75" s="7"/>
      <c r="F75" s="7"/>
      <c r="G75" s="7"/>
      <c r="H75" s="7"/>
      <c r="I75" s="7"/>
      <c r="J75" s="7"/>
      <c r="K75" s="8"/>
      <c r="L75" s="7"/>
      <c r="M75" s="7"/>
      <c r="N75" s="7"/>
      <c r="O75" s="61"/>
      <c r="P75" s="61"/>
      <c r="Q75" s="61"/>
      <c r="R75" s="61"/>
      <c r="S75" s="61"/>
      <c r="T75" s="102"/>
      <c r="U75" s="61"/>
      <c r="V75" s="61"/>
      <c r="W75" s="61"/>
      <c r="X75" s="61"/>
      <c r="Y75" s="61"/>
      <c r="Z75" s="61"/>
      <c r="AA75" s="61"/>
      <c r="AB75" s="61"/>
      <c r="AC75" s="102"/>
    </row>
    <row r="76" spans="1:42" s="10" customFormat="1" x14ac:dyDescent="0.2">
      <c r="A76" s="165" t="s">
        <v>96</v>
      </c>
      <c r="B76" s="166"/>
      <c r="C76" s="166"/>
      <c r="D76" s="166"/>
      <c r="E76" s="166"/>
      <c r="F76" s="166"/>
      <c r="G76" s="166"/>
      <c r="H76" s="166"/>
      <c r="I76" s="166"/>
      <c r="J76" s="166"/>
      <c r="K76" s="166"/>
      <c r="L76" s="167"/>
      <c r="M76" s="97"/>
      <c r="N76" s="97"/>
      <c r="O76" s="168"/>
      <c r="P76" s="168"/>
      <c r="Q76" s="168"/>
      <c r="R76" s="168"/>
      <c r="S76" s="168"/>
      <c r="T76" s="168"/>
      <c r="U76" s="168"/>
      <c r="V76" s="168"/>
      <c r="W76" s="168"/>
      <c r="X76" s="168"/>
      <c r="Y76" s="168"/>
      <c r="Z76" s="56"/>
      <c r="AA76" s="56"/>
      <c r="AB76" s="56"/>
      <c r="AC76" s="56"/>
      <c r="AD76" s="13"/>
      <c r="AG76" s="13"/>
      <c r="AN76" s="13"/>
    </row>
    <row r="77" spans="1:42" s="10" customFormat="1" x14ac:dyDescent="0.2">
      <c r="A77" s="55" t="s">
        <v>53</v>
      </c>
      <c r="B77" s="56" t="s">
        <v>54</v>
      </c>
      <c r="C77" s="57" t="s">
        <v>81</v>
      </c>
      <c r="D77" s="57" t="s">
        <v>80</v>
      </c>
      <c r="E77" s="57" t="s">
        <v>57</v>
      </c>
      <c r="F77" s="57" t="s">
        <v>4</v>
      </c>
      <c r="G77" s="58" t="s">
        <v>5</v>
      </c>
      <c r="H77" s="57" t="s">
        <v>58</v>
      </c>
      <c r="I77" s="57" t="s">
        <v>59</v>
      </c>
      <c r="J77" s="57" t="s">
        <v>55</v>
      </c>
      <c r="K77" s="57" t="s">
        <v>56</v>
      </c>
      <c r="L77" s="59" t="s">
        <v>60</v>
      </c>
      <c r="O77" s="56"/>
      <c r="P77" s="56"/>
      <c r="Q77" s="56"/>
      <c r="R77" s="56"/>
      <c r="S77" s="56"/>
      <c r="T77" s="94"/>
      <c r="U77" s="56"/>
      <c r="V77" s="56"/>
      <c r="W77" s="56"/>
      <c r="X77" s="56"/>
      <c r="Y77" s="56"/>
      <c r="Z77" s="97"/>
      <c r="AA77" s="56"/>
      <c r="AB77" s="56"/>
      <c r="AC77" s="56"/>
      <c r="AF77" s="13"/>
      <c r="AI77" s="13"/>
      <c r="AP77" s="13"/>
    </row>
    <row r="78" spans="1:42" s="10" customFormat="1" x14ac:dyDescent="0.2">
      <c r="A78" s="89">
        <f>(1+B54/10^6)/1</f>
        <v>1.4896491288008198</v>
      </c>
      <c r="B78" s="130" t="s">
        <v>99</v>
      </c>
      <c r="C78" s="100" t="s">
        <v>84</v>
      </c>
      <c r="D78" s="100" t="s">
        <v>100</v>
      </c>
      <c r="E78" s="100" t="s">
        <v>100</v>
      </c>
      <c r="F78" s="100">
        <f>A78</f>
        <v>1.4896491288008198</v>
      </c>
      <c r="G78" s="63" t="s">
        <v>62</v>
      </c>
      <c r="H78" s="100" t="s">
        <v>63</v>
      </c>
      <c r="I78" s="100" t="s">
        <v>64</v>
      </c>
      <c r="J78" s="100" t="s">
        <v>61</v>
      </c>
      <c r="K78" s="100" t="s">
        <v>101</v>
      </c>
      <c r="L78" s="64" t="s">
        <v>118</v>
      </c>
      <c r="O78" s="56"/>
      <c r="P78" s="56"/>
      <c r="Q78" s="56"/>
      <c r="R78" s="56"/>
      <c r="S78" s="56"/>
      <c r="T78" s="94"/>
      <c r="U78" s="56"/>
      <c r="V78" s="56"/>
      <c r="W78" s="56"/>
      <c r="X78" s="56"/>
      <c r="Y78" s="56"/>
      <c r="Z78" s="97"/>
      <c r="AA78" s="56"/>
      <c r="AB78" s="56"/>
      <c r="AC78" s="56"/>
      <c r="AF78" s="13"/>
      <c r="AI78" s="13"/>
      <c r="AP78" s="13"/>
    </row>
    <row r="79" spans="1:42" s="10" customFormat="1" x14ac:dyDescent="0.2">
      <c r="A79" s="52">
        <f>B52</f>
        <v>13350.871199180077</v>
      </c>
      <c r="B79" s="61" t="s">
        <v>65</v>
      </c>
      <c r="C79" s="100" t="s">
        <v>84</v>
      </c>
      <c r="D79" s="100" t="s">
        <v>82</v>
      </c>
      <c r="E79" s="100" t="s">
        <v>82</v>
      </c>
      <c r="F79" s="62">
        <f>A79/10^6</f>
        <v>1.3350871199180077E-2</v>
      </c>
      <c r="G79" s="62" t="s">
        <v>62</v>
      </c>
      <c r="H79" s="62" t="s">
        <v>63</v>
      </c>
      <c r="I79" s="62" t="s">
        <v>64</v>
      </c>
      <c r="J79" s="62" t="s">
        <v>61</v>
      </c>
      <c r="K79" s="62"/>
      <c r="L79" s="64" t="s">
        <v>113</v>
      </c>
      <c r="O79" s="131"/>
      <c r="P79" s="61"/>
      <c r="Q79" s="130"/>
      <c r="R79" s="130"/>
      <c r="S79" s="61"/>
      <c r="T79" s="61"/>
      <c r="U79" s="61"/>
      <c r="V79" s="61"/>
      <c r="W79" s="61"/>
      <c r="X79" s="61"/>
      <c r="Y79" s="61"/>
      <c r="Z79" s="97"/>
      <c r="AA79" s="56"/>
      <c r="AB79" s="56"/>
      <c r="AC79" s="56"/>
      <c r="AF79" s="13"/>
      <c r="AI79" s="13"/>
      <c r="AP79" s="13"/>
    </row>
    <row r="80" spans="1:42" s="10" customFormat="1" x14ac:dyDescent="0.2">
      <c r="A80" s="52">
        <f>E47</f>
        <v>-6.87</v>
      </c>
      <c r="B80" s="61" t="s">
        <v>108</v>
      </c>
      <c r="C80" s="100" t="s">
        <v>84</v>
      </c>
      <c r="D80" s="100" t="s">
        <v>107</v>
      </c>
      <c r="E80" s="100" t="s">
        <v>107</v>
      </c>
      <c r="F80" s="62">
        <f>A80*0.003412</f>
        <v>-2.344044E-2</v>
      </c>
      <c r="G80" s="62" t="s">
        <v>62</v>
      </c>
      <c r="H80" s="62" t="s">
        <v>63</v>
      </c>
      <c r="I80" s="62" t="s">
        <v>64</v>
      </c>
      <c r="J80" s="62" t="s">
        <v>61</v>
      </c>
      <c r="K80" s="62"/>
      <c r="L80" s="64" t="s">
        <v>119</v>
      </c>
      <c r="O80" s="131"/>
      <c r="P80" s="61"/>
      <c r="Q80" s="130"/>
      <c r="R80" s="56"/>
      <c r="S80" s="61"/>
      <c r="T80" s="61"/>
      <c r="U80" s="61"/>
      <c r="V80" s="61"/>
      <c r="W80" s="61"/>
      <c r="X80" s="61"/>
      <c r="Y80" s="61"/>
      <c r="Z80" s="97"/>
      <c r="AA80" s="56"/>
      <c r="AB80" s="56"/>
      <c r="AC80" s="56"/>
      <c r="AF80" s="13"/>
      <c r="AI80" s="13"/>
      <c r="AP80" s="13"/>
    </row>
    <row r="81" spans="1:49" x14ac:dyDescent="0.2">
      <c r="A81" s="77">
        <f>(B61-J61)*$K$61</f>
        <v>0.12440970483505241</v>
      </c>
      <c r="B81" s="61" t="s">
        <v>11</v>
      </c>
      <c r="C81" s="100" t="s">
        <v>84</v>
      </c>
      <c r="D81" s="100" t="s">
        <v>97</v>
      </c>
      <c r="E81" s="62" t="s">
        <v>8</v>
      </c>
      <c r="F81" s="62">
        <f t="shared" ref="F81:F102" si="0">A81/1000/10^6/0.001055</f>
        <v>1.1792389083891223E-7</v>
      </c>
      <c r="G81" s="62" t="s">
        <v>66</v>
      </c>
      <c r="H81" s="62" t="s">
        <v>67</v>
      </c>
      <c r="I81" s="62" t="s">
        <v>68</v>
      </c>
      <c r="J81" s="62" t="s">
        <v>61</v>
      </c>
      <c r="K81" s="62"/>
      <c r="L81" s="64" t="s">
        <v>70</v>
      </c>
      <c r="O81" s="133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102"/>
      <c r="AD81" s="5"/>
      <c r="AG81" s="5"/>
      <c r="AJ81" s="4"/>
      <c r="AM81" s="4"/>
      <c r="AN81" s="5"/>
      <c r="AP81" s="4"/>
      <c r="AW81" s="4"/>
    </row>
    <row r="82" spans="1:49" x14ac:dyDescent="0.2">
      <c r="A82" s="77">
        <f t="shared" ref="A82:A91" si="1">(B62-J62)*$K$61</f>
        <v>0.48502678388692333</v>
      </c>
      <c r="B82" s="61" t="s">
        <v>11</v>
      </c>
      <c r="C82" s="100" t="s">
        <v>84</v>
      </c>
      <c r="D82" s="62" t="s">
        <v>97</v>
      </c>
      <c r="E82" s="90" t="s">
        <v>12</v>
      </c>
      <c r="F82" s="62">
        <f t="shared" si="0"/>
        <v>4.5974102738096999E-7</v>
      </c>
      <c r="G82" s="62" t="s">
        <v>66</v>
      </c>
      <c r="H82" s="62" t="s">
        <v>67</v>
      </c>
      <c r="I82" s="62" t="s">
        <v>68</v>
      </c>
      <c r="J82" s="62" t="s">
        <v>61</v>
      </c>
      <c r="K82" s="62"/>
      <c r="L82" s="64" t="s">
        <v>70</v>
      </c>
      <c r="O82" s="133"/>
      <c r="P82" s="61"/>
      <c r="Q82" s="61"/>
      <c r="R82" s="20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102"/>
      <c r="AD82" s="5"/>
      <c r="AG82" s="5"/>
      <c r="AJ82" s="4"/>
      <c r="AM82" s="4"/>
      <c r="AN82" s="5"/>
      <c r="AP82" s="4"/>
      <c r="AW82" s="4"/>
    </row>
    <row r="83" spans="1:49" x14ac:dyDescent="0.2">
      <c r="A83" s="77">
        <f t="shared" si="1"/>
        <v>0.73371921565267195</v>
      </c>
      <c r="B83" s="61" t="s">
        <v>11</v>
      </c>
      <c r="C83" s="100" t="s">
        <v>84</v>
      </c>
      <c r="D83" s="62" t="s">
        <v>97</v>
      </c>
      <c r="E83" s="90" t="s">
        <v>13</v>
      </c>
      <c r="F83" s="62">
        <f t="shared" si="0"/>
        <v>6.9546845085561324E-7</v>
      </c>
      <c r="G83" s="62" t="s">
        <v>66</v>
      </c>
      <c r="H83" s="62" t="s">
        <v>67</v>
      </c>
      <c r="I83" s="62" t="s">
        <v>68</v>
      </c>
      <c r="J83" s="62" t="s">
        <v>61</v>
      </c>
      <c r="K83" s="62"/>
      <c r="L83" s="64" t="s">
        <v>70</v>
      </c>
      <c r="O83" s="133"/>
      <c r="P83" s="61"/>
      <c r="Q83" s="61"/>
      <c r="R83" s="20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102"/>
      <c r="AD83" s="5"/>
      <c r="AG83" s="5"/>
      <c r="AJ83" s="4"/>
      <c r="AM83" s="4"/>
      <c r="AN83" s="5"/>
      <c r="AP83" s="4"/>
      <c r="AW83" s="4"/>
    </row>
    <row r="84" spans="1:49" x14ac:dyDescent="0.2">
      <c r="A84" s="77">
        <f t="shared" si="1"/>
        <v>5.1299020836092279E-2</v>
      </c>
      <c r="B84" s="61" t="s">
        <v>11</v>
      </c>
      <c r="C84" s="100" t="s">
        <v>84</v>
      </c>
      <c r="D84" s="62" t="s">
        <v>97</v>
      </c>
      <c r="E84" s="90" t="s">
        <v>14</v>
      </c>
      <c r="F84" s="62">
        <f t="shared" si="0"/>
        <v>4.8624664299613545E-8</v>
      </c>
      <c r="G84" s="62" t="s">
        <v>66</v>
      </c>
      <c r="H84" s="62" t="s">
        <v>67</v>
      </c>
      <c r="I84" s="62" t="s">
        <v>68</v>
      </c>
      <c r="J84" s="62" t="s">
        <v>61</v>
      </c>
      <c r="K84" s="62"/>
      <c r="L84" s="64" t="s">
        <v>70</v>
      </c>
      <c r="O84" s="133"/>
      <c r="P84" s="61"/>
      <c r="Q84" s="61"/>
      <c r="R84" s="20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102"/>
      <c r="AD84" s="5"/>
      <c r="AG84" s="5"/>
      <c r="AJ84" s="4"/>
      <c r="AM84" s="4"/>
      <c r="AN84" s="5"/>
      <c r="AP84" s="4"/>
      <c r="AW84" s="4"/>
    </row>
    <row r="85" spans="1:49" x14ac:dyDescent="0.2">
      <c r="A85" s="77">
        <f t="shared" si="1"/>
        <v>5.0703417992020196E-2</v>
      </c>
      <c r="B85" s="61" t="s">
        <v>11</v>
      </c>
      <c r="C85" s="100" t="s">
        <v>84</v>
      </c>
      <c r="D85" s="62" t="s">
        <v>97</v>
      </c>
      <c r="E85" s="90" t="s">
        <v>15</v>
      </c>
      <c r="F85" s="62">
        <f t="shared" si="0"/>
        <v>4.8060111840777437E-8</v>
      </c>
      <c r="G85" s="62" t="s">
        <v>66</v>
      </c>
      <c r="H85" s="62" t="s">
        <v>67</v>
      </c>
      <c r="I85" s="62" t="s">
        <v>68</v>
      </c>
      <c r="J85" s="62" t="s">
        <v>61</v>
      </c>
      <c r="K85" s="62"/>
      <c r="L85" s="64" t="s">
        <v>70</v>
      </c>
      <c r="O85" s="133"/>
      <c r="P85" s="61"/>
      <c r="Q85" s="61"/>
      <c r="R85" s="20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102"/>
      <c r="AD85" s="5"/>
      <c r="AG85" s="5"/>
      <c r="AJ85" s="4"/>
      <c r="AM85" s="4"/>
      <c r="AN85" s="5"/>
      <c r="AP85" s="4"/>
      <c r="AW85" s="4"/>
    </row>
    <row r="86" spans="1:49" x14ac:dyDescent="0.2">
      <c r="A86" s="77">
        <f t="shared" si="1"/>
        <v>0.14898584636241094</v>
      </c>
      <c r="B86" s="61" t="s">
        <v>11</v>
      </c>
      <c r="C86" s="100" t="s">
        <v>84</v>
      </c>
      <c r="D86" s="62" t="s">
        <v>97</v>
      </c>
      <c r="E86" s="90" t="s">
        <v>16</v>
      </c>
      <c r="F86" s="62">
        <f t="shared" si="0"/>
        <v>1.4121881171792508E-7</v>
      </c>
      <c r="G86" s="62" t="s">
        <v>66</v>
      </c>
      <c r="H86" s="62" t="s">
        <v>67</v>
      </c>
      <c r="I86" s="62" t="s">
        <v>68</v>
      </c>
      <c r="J86" s="62" t="s">
        <v>61</v>
      </c>
      <c r="K86" s="62"/>
      <c r="L86" s="64" t="s">
        <v>70</v>
      </c>
      <c r="O86" s="133"/>
      <c r="P86" s="61"/>
      <c r="Q86" s="61"/>
      <c r="R86" s="20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102"/>
      <c r="AD86" s="5"/>
      <c r="AG86" s="5"/>
      <c r="AJ86" s="4"/>
      <c r="AM86" s="4"/>
      <c r="AN86" s="5"/>
      <c r="AP86" s="4"/>
      <c r="AW86" s="4"/>
    </row>
    <row r="87" spans="1:49" x14ac:dyDescent="0.2">
      <c r="A87" s="77">
        <f t="shared" si="1"/>
        <v>9.1491798713532E-3</v>
      </c>
      <c r="B87" s="61" t="s">
        <v>11</v>
      </c>
      <c r="C87" s="100" t="s">
        <v>84</v>
      </c>
      <c r="D87" s="62" t="s">
        <v>97</v>
      </c>
      <c r="E87" s="90" t="s">
        <v>17</v>
      </c>
      <c r="F87" s="62">
        <f t="shared" si="0"/>
        <v>8.6722084088655945E-9</v>
      </c>
      <c r="G87" s="62" t="s">
        <v>66</v>
      </c>
      <c r="H87" s="62" t="s">
        <v>67</v>
      </c>
      <c r="I87" s="62" t="s">
        <v>68</v>
      </c>
      <c r="J87" s="62" t="s">
        <v>61</v>
      </c>
      <c r="K87" s="62"/>
      <c r="L87" s="64" t="s">
        <v>70</v>
      </c>
      <c r="O87" s="133"/>
      <c r="P87" s="61"/>
      <c r="Q87" s="61"/>
      <c r="R87" s="20"/>
      <c r="S87" s="61"/>
      <c r="T87" s="61"/>
      <c r="U87" s="61"/>
      <c r="V87" s="61"/>
      <c r="W87" s="61"/>
      <c r="X87" s="61"/>
      <c r="Y87" s="61"/>
      <c r="Z87" s="61"/>
      <c r="AA87" s="61"/>
      <c r="AB87" s="61"/>
      <c r="AC87" s="102"/>
      <c r="AD87" s="5"/>
      <c r="AG87" s="5"/>
      <c r="AJ87" s="4"/>
      <c r="AM87" s="4"/>
      <c r="AN87" s="5"/>
      <c r="AP87" s="4"/>
      <c r="AW87" s="4"/>
    </row>
    <row r="88" spans="1:49" x14ac:dyDescent="0.2">
      <c r="A88" s="77">
        <f t="shared" si="1"/>
        <v>2.134176171351446E-2</v>
      </c>
      <c r="B88" s="61" t="s">
        <v>11</v>
      </c>
      <c r="C88" s="100" t="s">
        <v>84</v>
      </c>
      <c r="D88" s="62" t="s">
        <v>97</v>
      </c>
      <c r="E88" s="90" t="s">
        <v>18</v>
      </c>
      <c r="F88" s="62">
        <f t="shared" si="0"/>
        <v>2.0229158022288586E-8</v>
      </c>
      <c r="G88" s="62" t="s">
        <v>66</v>
      </c>
      <c r="H88" s="62" t="s">
        <v>67</v>
      </c>
      <c r="I88" s="62" t="s">
        <v>68</v>
      </c>
      <c r="J88" s="62" t="s">
        <v>61</v>
      </c>
      <c r="K88" s="62"/>
      <c r="L88" s="64" t="s">
        <v>70</v>
      </c>
      <c r="O88" s="133"/>
      <c r="P88" s="61"/>
      <c r="Q88" s="61"/>
      <c r="R88" s="20"/>
      <c r="S88" s="61"/>
      <c r="T88" s="61"/>
      <c r="U88" s="61"/>
      <c r="V88" s="61"/>
      <c r="W88" s="61"/>
      <c r="X88" s="61"/>
      <c r="Y88" s="61"/>
      <c r="Z88" s="61"/>
      <c r="AA88" s="61"/>
      <c r="AB88" s="61"/>
      <c r="AC88" s="102"/>
      <c r="AD88" s="5"/>
      <c r="AG88" s="5"/>
      <c r="AJ88" s="4"/>
      <c r="AM88" s="4"/>
      <c r="AN88" s="5"/>
      <c r="AP88" s="4"/>
      <c r="AW88" s="4"/>
    </row>
    <row r="89" spans="1:49" x14ac:dyDescent="0.2">
      <c r="A89" s="77">
        <f t="shared" si="1"/>
        <v>2.1824061509412118</v>
      </c>
      <c r="B89" s="61" t="s">
        <v>11</v>
      </c>
      <c r="C89" s="100" t="s">
        <v>84</v>
      </c>
      <c r="D89" s="62" t="s">
        <v>97</v>
      </c>
      <c r="E89" s="90" t="s">
        <v>78</v>
      </c>
      <c r="F89" s="62">
        <f t="shared" si="0"/>
        <v>2.0686314226930917E-6</v>
      </c>
      <c r="G89" s="62" t="s">
        <v>66</v>
      </c>
      <c r="H89" s="62" t="s">
        <v>67</v>
      </c>
      <c r="I89" s="62" t="s">
        <v>68</v>
      </c>
      <c r="J89" s="62" t="s">
        <v>61</v>
      </c>
      <c r="K89" s="62"/>
      <c r="L89" s="64" t="s">
        <v>70</v>
      </c>
      <c r="O89" s="133"/>
      <c r="P89" s="61"/>
      <c r="Q89" s="61"/>
      <c r="R89" s="20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102"/>
      <c r="AD89" s="5"/>
      <c r="AG89" s="5"/>
      <c r="AJ89" s="4"/>
      <c r="AM89" s="4"/>
      <c r="AN89" s="5"/>
      <c r="AP89" s="4"/>
      <c r="AW89" s="4"/>
    </row>
    <row r="90" spans="1:49" x14ac:dyDescent="0.2">
      <c r="A90" s="77">
        <f t="shared" si="1"/>
        <v>1.2814571043283202E-2</v>
      </c>
      <c r="B90" s="61" t="s">
        <v>11</v>
      </c>
      <c r="C90" s="100" t="s">
        <v>84</v>
      </c>
      <c r="D90" s="62" t="s">
        <v>97</v>
      </c>
      <c r="E90" s="90" t="s">
        <v>20</v>
      </c>
      <c r="F90" s="62">
        <f t="shared" si="0"/>
        <v>1.2146512837235264E-8</v>
      </c>
      <c r="G90" s="62" t="s">
        <v>66</v>
      </c>
      <c r="H90" s="62" t="s">
        <v>67</v>
      </c>
      <c r="I90" s="62" t="s">
        <v>68</v>
      </c>
      <c r="J90" s="62" t="s">
        <v>61</v>
      </c>
      <c r="K90" s="62"/>
      <c r="L90" s="64" t="s">
        <v>70</v>
      </c>
      <c r="O90" s="133"/>
      <c r="P90" s="61"/>
      <c r="Q90" s="61"/>
      <c r="R90" s="20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102"/>
      <c r="AD90" s="5"/>
      <c r="AG90" s="5"/>
      <c r="AJ90" s="4"/>
      <c r="AM90" s="4"/>
      <c r="AN90" s="5"/>
      <c r="AP90" s="4"/>
      <c r="AW90" s="4"/>
    </row>
    <row r="91" spans="1:49" x14ac:dyDescent="0.2">
      <c r="A91" s="77">
        <f t="shared" si="1"/>
        <v>833.88291819041808</v>
      </c>
      <c r="B91" s="61" t="s">
        <v>11</v>
      </c>
      <c r="C91" s="100" t="s">
        <v>84</v>
      </c>
      <c r="D91" s="62" t="s">
        <v>97</v>
      </c>
      <c r="E91" s="90" t="s">
        <v>21</v>
      </c>
      <c r="F91" s="62">
        <f>A91/1000/10^6/0.001055</f>
        <v>7.9041034899565699E-4</v>
      </c>
      <c r="G91" s="62" t="s">
        <v>66</v>
      </c>
      <c r="H91" s="62" t="s">
        <v>67</v>
      </c>
      <c r="I91" s="62" t="s">
        <v>68</v>
      </c>
      <c r="J91" s="62" t="s">
        <v>61</v>
      </c>
      <c r="K91" s="62"/>
      <c r="L91" s="64" t="s">
        <v>116</v>
      </c>
      <c r="O91" s="133"/>
      <c r="P91" s="61"/>
      <c r="Q91" s="61"/>
      <c r="R91" s="20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102"/>
      <c r="AD91" s="5"/>
      <c r="AG91" s="5"/>
      <c r="AJ91" s="4"/>
      <c r="AM91" s="4"/>
      <c r="AN91" s="5"/>
      <c r="AP91" s="4"/>
      <c r="AW91" s="4"/>
    </row>
    <row r="92" spans="1:49" x14ac:dyDescent="0.2">
      <c r="A92" s="60">
        <f>C61*$K$61</f>
        <v>0.63202173884244151</v>
      </c>
      <c r="B92" s="61" t="s">
        <v>11</v>
      </c>
      <c r="C92" s="100" t="s">
        <v>85</v>
      </c>
      <c r="D92" s="62" t="s">
        <v>97</v>
      </c>
      <c r="E92" s="62" t="s">
        <v>8</v>
      </c>
      <c r="F92" s="62">
        <f t="shared" si="0"/>
        <v>5.990727382392811E-7</v>
      </c>
      <c r="G92" s="62" t="s">
        <v>66</v>
      </c>
      <c r="H92" s="62" t="s">
        <v>67</v>
      </c>
      <c r="I92" s="62" t="s">
        <v>68</v>
      </c>
      <c r="J92" s="62" t="s">
        <v>61</v>
      </c>
      <c r="K92" s="62"/>
      <c r="L92" s="64" t="s">
        <v>70</v>
      </c>
      <c r="O92" s="133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102"/>
    </row>
    <row r="93" spans="1:49" x14ac:dyDescent="0.2">
      <c r="A93" s="60">
        <f t="shared" ref="A93:A101" si="2">C62*$K$61</f>
        <v>1.1332474380754953</v>
      </c>
      <c r="B93" s="61" t="s">
        <v>11</v>
      </c>
      <c r="C93" s="100" t="s">
        <v>85</v>
      </c>
      <c r="D93" s="62" t="s">
        <v>97</v>
      </c>
      <c r="E93" s="62" t="s">
        <v>12</v>
      </c>
      <c r="F93" s="62">
        <f t="shared" si="0"/>
        <v>1.0741681877492848E-6</v>
      </c>
      <c r="G93" s="62" t="s">
        <v>66</v>
      </c>
      <c r="H93" s="62" t="s">
        <v>67</v>
      </c>
      <c r="I93" s="62" t="s">
        <v>68</v>
      </c>
      <c r="J93" s="62" t="s">
        <v>61</v>
      </c>
      <c r="K93" s="62"/>
      <c r="L93" s="64" t="s">
        <v>70</v>
      </c>
      <c r="O93" s="133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102"/>
    </row>
    <row r="94" spans="1:49" x14ac:dyDescent="0.2">
      <c r="A94" s="60">
        <f t="shared" si="2"/>
        <v>0.74467818171768019</v>
      </c>
      <c r="B94" s="61" t="s">
        <v>11</v>
      </c>
      <c r="C94" s="100" t="s">
        <v>85</v>
      </c>
      <c r="D94" s="62" t="s">
        <v>97</v>
      </c>
      <c r="E94" s="62" t="s">
        <v>13</v>
      </c>
      <c r="F94" s="62">
        <f t="shared" si="0"/>
        <v>7.0585609641486273E-7</v>
      </c>
      <c r="G94" s="62" t="s">
        <v>66</v>
      </c>
      <c r="H94" s="62" t="s">
        <v>67</v>
      </c>
      <c r="I94" s="62" t="s">
        <v>68</v>
      </c>
      <c r="J94" s="62" t="s">
        <v>61</v>
      </c>
      <c r="K94" s="62"/>
      <c r="L94" s="64" t="s">
        <v>70</v>
      </c>
      <c r="O94" s="133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102"/>
    </row>
    <row r="95" spans="1:49" x14ac:dyDescent="0.2">
      <c r="A95" s="60">
        <f t="shared" si="2"/>
        <v>1.2450815987926602</v>
      </c>
      <c r="B95" s="61" t="s">
        <v>11</v>
      </c>
      <c r="C95" s="100" t="s">
        <v>85</v>
      </c>
      <c r="D95" s="62" t="s">
        <v>97</v>
      </c>
      <c r="E95" s="62" t="s">
        <v>14</v>
      </c>
      <c r="F95" s="62">
        <f t="shared" si="0"/>
        <v>1.1801721315570241E-6</v>
      </c>
      <c r="G95" s="62" t="s">
        <v>66</v>
      </c>
      <c r="H95" s="62" t="s">
        <v>67</v>
      </c>
      <c r="I95" s="62" t="s">
        <v>68</v>
      </c>
      <c r="J95" s="62" t="s">
        <v>61</v>
      </c>
      <c r="K95" s="62"/>
      <c r="L95" s="64" t="s">
        <v>70</v>
      </c>
      <c r="O95" s="133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102"/>
    </row>
    <row r="96" spans="1:49" x14ac:dyDescent="0.2">
      <c r="A96" s="60">
        <f t="shared" si="2"/>
        <v>1.1997989022012483</v>
      </c>
      <c r="B96" s="61" t="s">
        <v>11</v>
      </c>
      <c r="C96" s="100" t="s">
        <v>85</v>
      </c>
      <c r="D96" s="62" t="s">
        <v>97</v>
      </c>
      <c r="E96" s="62" t="s">
        <v>15</v>
      </c>
      <c r="F96" s="62">
        <f t="shared" si="0"/>
        <v>1.1372501442665861E-6</v>
      </c>
      <c r="G96" s="62" t="s">
        <v>66</v>
      </c>
      <c r="H96" s="62" t="s">
        <v>67</v>
      </c>
      <c r="I96" s="62" t="s">
        <v>68</v>
      </c>
      <c r="J96" s="62" t="s">
        <v>61</v>
      </c>
      <c r="K96" s="62"/>
      <c r="L96" s="64" t="s">
        <v>70</v>
      </c>
      <c r="O96" s="133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102"/>
    </row>
    <row r="97" spans="1:29" x14ac:dyDescent="0.2">
      <c r="A97" s="60">
        <f t="shared" si="2"/>
        <v>0.10406400231695787</v>
      </c>
      <c r="B97" s="61" t="s">
        <v>11</v>
      </c>
      <c r="C97" s="100" t="s">
        <v>85</v>
      </c>
      <c r="D97" s="62" t="s">
        <v>97</v>
      </c>
      <c r="E97" s="62" t="s">
        <v>16</v>
      </c>
      <c r="F97" s="62">
        <f t="shared" si="0"/>
        <v>9.8638864755410304E-8</v>
      </c>
      <c r="G97" s="62" t="s">
        <v>66</v>
      </c>
      <c r="H97" s="62" t="s">
        <v>67</v>
      </c>
      <c r="I97" s="62" t="s">
        <v>68</v>
      </c>
      <c r="J97" s="62" t="s">
        <v>61</v>
      </c>
      <c r="K97" s="62"/>
      <c r="L97" s="64" t="s">
        <v>70</v>
      </c>
      <c r="O97" s="133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102"/>
    </row>
    <row r="98" spans="1:29" x14ac:dyDescent="0.2">
      <c r="A98" s="60">
        <f t="shared" si="2"/>
        <v>0</v>
      </c>
      <c r="B98" s="61" t="s">
        <v>11</v>
      </c>
      <c r="C98" s="100" t="s">
        <v>85</v>
      </c>
      <c r="D98" s="62" t="s">
        <v>97</v>
      </c>
      <c r="E98" s="62" t="s">
        <v>17</v>
      </c>
      <c r="F98" s="62">
        <f t="shared" si="0"/>
        <v>0</v>
      </c>
      <c r="G98" s="62" t="s">
        <v>66</v>
      </c>
      <c r="H98" s="62" t="s">
        <v>67</v>
      </c>
      <c r="I98" s="62" t="s">
        <v>68</v>
      </c>
      <c r="J98" s="62" t="s">
        <v>61</v>
      </c>
      <c r="K98" s="62"/>
      <c r="L98" s="64" t="s">
        <v>70</v>
      </c>
      <c r="O98" s="133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102"/>
    </row>
    <row r="99" spans="1:29" x14ac:dyDescent="0.2">
      <c r="A99" s="60">
        <f t="shared" si="2"/>
        <v>0</v>
      </c>
      <c r="B99" s="61" t="s">
        <v>11</v>
      </c>
      <c r="C99" s="100" t="s">
        <v>85</v>
      </c>
      <c r="D99" s="62" t="s">
        <v>97</v>
      </c>
      <c r="E99" s="62" t="s">
        <v>18</v>
      </c>
      <c r="F99" s="62">
        <f t="shared" si="0"/>
        <v>0</v>
      </c>
      <c r="G99" s="62" t="s">
        <v>66</v>
      </c>
      <c r="H99" s="62" t="s">
        <v>67</v>
      </c>
      <c r="I99" s="62" t="s">
        <v>68</v>
      </c>
      <c r="J99" s="62" t="s">
        <v>61</v>
      </c>
      <c r="K99" s="62"/>
      <c r="L99" s="64" t="s">
        <v>70</v>
      </c>
      <c r="O99" s="133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102"/>
    </row>
    <row r="100" spans="1:29" x14ac:dyDescent="0.2">
      <c r="A100" s="60">
        <f t="shared" si="2"/>
        <v>0</v>
      </c>
      <c r="B100" s="61" t="s">
        <v>11</v>
      </c>
      <c r="C100" s="100" t="s">
        <v>85</v>
      </c>
      <c r="D100" s="62" t="s">
        <v>97</v>
      </c>
      <c r="E100" s="62" t="s">
        <v>78</v>
      </c>
      <c r="F100" s="62">
        <f t="shared" si="0"/>
        <v>0</v>
      </c>
      <c r="G100" s="62" t="s">
        <v>66</v>
      </c>
      <c r="H100" s="62" t="s">
        <v>67</v>
      </c>
      <c r="I100" s="62" t="s">
        <v>68</v>
      </c>
      <c r="J100" s="62" t="s">
        <v>61</v>
      </c>
      <c r="K100" s="62"/>
      <c r="L100" s="64" t="s">
        <v>70</v>
      </c>
      <c r="O100" s="133"/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  <c r="AA100" s="61"/>
      <c r="AB100" s="61"/>
      <c r="AC100" s="102"/>
    </row>
    <row r="101" spans="1:29" x14ac:dyDescent="0.2">
      <c r="A101" s="60">
        <f t="shared" si="2"/>
        <v>0</v>
      </c>
      <c r="B101" s="61" t="s">
        <v>11</v>
      </c>
      <c r="C101" s="100" t="s">
        <v>85</v>
      </c>
      <c r="D101" s="62" t="s">
        <v>97</v>
      </c>
      <c r="E101" s="62" t="s">
        <v>20</v>
      </c>
      <c r="F101" s="62">
        <f t="shared" si="0"/>
        <v>0</v>
      </c>
      <c r="G101" s="62" t="s">
        <v>66</v>
      </c>
      <c r="H101" s="62" t="s">
        <v>67</v>
      </c>
      <c r="I101" s="62" t="s">
        <v>68</v>
      </c>
      <c r="J101" s="62" t="s">
        <v>61</v>
      </c>
      <c r="K101" s="62"/>
      <c r="L101" s="64" t="s">
        <v>70</v>
      </c>
      <c r="O101" s="133"/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  <c r="AA101" s="61"/>
      <c r="AB101" s="61"/>
      <c r="AC101" s="102"/>
    </row>
    <row r="102" spans="1:29" x14ac:dyDescent="0.2">
      <c r="A102" s="60">
        <f>C71*$K$61</f>
        <v>15930.277082009725</v>
      </c>
      <c r="B102" s="61" t="s">
        <v>11</v>
      </c>
      <c r="C102" s="100" t="s">
        <v>85</v>
      </c>
      <c r="D102" s="62" t="s">
        <v>97</v>
      </c>
      <c r="E102" s="62" t="s">
        <v>21</v>
      </c>
      <c r="F102" s="62">
        <f t="shared" si="0"/>
        <v>1.5099788703326756E-2</v>
      </c>
      <c r="G102" s="62" t="s">
        <v>66</v>
      </c>
      <c r="H102" s="62" t="s">
        <v>67</v>
      </c>
      <c r="I102" s="62" t="s">
        <v>68</v>
      </c>
      <c r="J102" s="62" t="s">
        <v>61</v>
      </c>
      <c r="K102" s="62"/>
      <c r="L102" s="64" t="s">
        <v>116</v>
      </c>
      <c r="O102" s="133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102"/>
    </row>
  </sheetData>
  <mergeCells count="3">
    <mergeCell ref="B41:I41"/>
    <mergeCell ref="A76:L76"/>
    <mergeCell ref="O76:Y76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17241-97F2-5847-AAB2-B01762DB2E00}">
  <dimension ref="A1:N281"/>
  <sheetViews>
    <sheetView topLeftCell="A150" workbookViewId="0">
      <selection activeCell="B187" sqref="B187"/>
    </sheetView>
  </sheetViews>
  <sheetFormatPr baseColWidth="10" defaultRowHeight="15" x14ac:dyDescent="0.2"/>
  <cols>
    <col min="1" max="1" width="10.33203125" style="91" customWidth="1"/>
    <col min="2" max="3" width="10.83203125" style="91"/>
    <col min="5" max="10" width="10.83203125" style="91"/>
    <col min="11" max="11" width="39.1640625" style="91" customWidth="1"/>
    <col min="12" max="12" width="54.33203125" style="91" bestFit="1" customWidth="1"/>
    <col min="14" max="16384" width="10.83203125" style="91"/>
  </cols>
  <sheetData>
    <row r="1" spans="1:14" x14ac:dyDescent="0.2">
      <c r="A1" s="161" t="s">
        <v>110</v>
      </c>
      <c r="B1" s="161" t="s">
        <v>109</v>
      </c>
      <c r="C1" s="93" t="s">
        <v>81</v>
      </c>
      <c r="D1" s="96" t="s">
        <v>80</v>
      </c>
      <c r="E1" s="93" t="s">
        <v>57</v>
      </c>
      <c r="F1" s="94" t="s">
        <v>4</v>
      </c>
      <c r="G1" s="93" t="s">
        <v>5</v>
      </c>
      <c r="H1" s="93" t="s">
        <v>58</v>
      </c>
      <c r="I1" s="93" t="s">
        <v>59</v>
      </c>
      <c r="J1" s="93" t="s">
        <v>55</v>
      </c>
      <c r="K1" s="93" t="s">
        <v>56</v>
      </c>
      <c r="L1" s="93" t="s">
        <v>60</v>
      </c>
    </row>
    <row r="2" spans="1:14" x14ac:dyDescent="0.2">
      <c r="A2" s="91" t="s">
        <v>112</v>
      </c>
      <c r="B2" s="91" t="s">
        <v>111</v>
      </c>
      <c r="C2" s="61" t="s">
        <v>84</v>
      </c>
      <c r="D2" s="103" t="s">
        <v>100</v>
      </c>
      <c r="E2" s="104" t="s">
        <v>100</v>
      </c>
      <c r="F2" s="92">
        <v>1.4504999999999999</v>
      </c>
      <c r="G2" s="104" t="s">
        <v>62</v>
      </c>
      <c r="H2" s="104" t="s">
        <v>63</v>
      </c>
      <c r="I2" s="104" t="s">
        <v>64</v>
      </c>
      <c r="J2" s="104" t="s">
        <v>61</v>
      </c>
      <c r="K2" s="104" t="s">
        <v>101</v>
      </c>
      <c r="L2" s="104" t="s">
        <v>118</v>
      </c>
    </row>
    <row r="3" spans="1:14" x14ac:dyDescent="0.2">
      <c r="A3" s="91" t="s">
        <v>112</v>
      </c>
      <c r="B3" s="91" t="s">
        <v>111</v>
      </c>
      <c r="C3" s="61" t="s">
        <v>84</v>
      </c>
      <c r="D3" s="103" t="s">
        <v>82</v>
      </c>
      <c r="E3" s="104" t="s">
        <v>82</v>
      </c>
      <c r="F3" s="92">
        <v>1.3000000000000029E-2</v>
      </c>
      <c r="G3" s="104" t="s">
        <v>62</v>
      </c>
      <c r="H3" s="104" t="s">
        <v>63</v>
      </c>
      <c r="I3" s="104" t="s">
        <v>64</v>
      </c>
      <c r="J3" s="104" t="s">
        <v>61</v>
      </c>
      <c r="K3" s="104"/>
      <c r="L3" s="104" t="s">
        <v>113</v>
      </c>
    </row>
    <row r="4" spans="1:14" x14ac:dyDescent="0.2">
      <c r="A4" s="91" t="s">
        <v>112</v>
      </c>
      <c r="B4" s="91" t="s">
        <v>111</v>
      </c>
      <c r="C4" s="61" t="s">
        <v>84</v>
      </c>
      <c r="D4" s="103" t="s">
        <v>7</v>
      </c>
      <c r="E4" s="104" t="s">
        <v>7</v>
      </c>
      <c r="F4" s="92">
        <v>3.9499999999999993E-2</v>
      </c>
      <c r="G4" s="104" t="s">
        <v>62</v>
      </c>
      <c r="H4" s="104" t="s">
        <v>63</v>
      </c>
      <c r="I4" s="104" t="s">
        <v>64</v>
      </c>
      <c r="J4" s="104" t="s">
        <v>61</v>
      </c>
      <c r="K4" s="104"/>
      <c r="L4" s="104" t="s">
        <v>114</v>
      </c>
    </row>
    <row r="5" spans="1:14" x14ac:dyDescent="0.2">
      <c r="A5" s="91" t="s">
        <v>112</v>
      </c>
      <c r="B5" s="91" t="s">
        <v>111</v>
      </c>
      <c r="C5" s="61" t="s">
        <v>84</v>
      </c>
      <c r="D5" s="103" t="s">
        <v>105</v>
      </c>
      <c r="E5" s="104" t="s">
        <v>105</v>
      </c>
      <c r="F5" s="92">
        <v>-0.1095</v>
      </c>
      <c r="G5" s="104" t="s">
        <v>62</v>
      </c>
      <c r="H5" s="104" t="s">
        <v>63</v>
      </c>
      <c r="I5" s="104" t="s">
        <v>64</v>
      </c>
      <c r="J5" s="104" t="s">
        <v>61</v>
      </c>
      <c r="K5" s="104"/>
      <c r="L5" s="104" t="s">
        <v>119</v>
      </c>
    </row>
    <row r="6" spans="1:14" x14ac:dyDescent="0.2">
      <c r="A6" s="91" t="s">
        <v>112</v>
      </c>
      <c r="B6" s="91" t="s">
        <v>111</v>
      </c>
      <c r="C6" s="61" t="s">
        <v>84</v>
      </c>
      <c r="D6" s="103" t="s">
        <v>7</v>
      </c>
      <c r="E6" s="104" t="s">
        <v>8</v>
      </c>
      <c r="F6" s="92">
        <v>5.6326394934313766E-7</v>
      </c>
      <c r="G6" s="104" t="s">
        <v>66</v>
      </c>
      <c r="H6" s="104" t="s">
        <v>67</v>
      </c>
      <c r="I6" s="104" t="s">
        <v>68</v>
      </c>
      <c r="J6" s="104" t="s">
        <v>61</v>
      </c>
      <c r="K6" s="104"/>
      <c r="L6" s="104" t="s">
        <v>69</v>
      </c>
    </row>
    <row r="7" spans="1:14" x14ac:dyDescent="0.2">
      <c r="A7" s="91" t="s">
        <v>112</v>
      </c>
      <c r="B7" s="91" t="s">
        <v>111</v>
      </c>
      <c r="C7" s="61" t="s">
        <v>84</v>
      </c>
      <c r="D7" s="103" t="s">
        <v>7</v>
      </c>
      <c r="E7" s="104" t="s">
        <v>12</v>
      </c>
      <c r="F7" s="92">
        <v>1.7848001047384387E-6</v>
      </c>
      <c r="G7" s="104" t="s">
        <v>66</v>
      </c>
      <c r="H7" s="104" t="s">
        <v>67</v>
      </c>
      <c r="I7" s="104" t="s">
        <v>68</v>
      </c>
      <c r="J7" s="104" t="s">
        <v>61</v>
      </c>
      <c r="K7" s="104"/>
      <c r="L7" s="104" t="s">
        <v>69</v>
      </c>
    </row>
    <row r="8" spans="1:14" x14ac:dyDescent="0.2">
      <c r="A8" s="91" t="s">
        <v>112</v>
      </c>
      <c r="B8" s="91" t="s">
        <v>111</v>
      </c>
      <c r="C8" s="61" t="s">
        <v>84</v>
      </c>
      <c r="D8" s="103" t="s">
        <v>7</v>
      </c>
      <c r="E8" s="104" t="s">
        <v>13</v>
      </c>
      <c r="F8" s="92">
        <v>3.4961786933350771E-6</v>
      </c>
      <c r="G8" s="104" t="s">
        <v>66</v>
      </c>
      <c r="H8" s="104" t="s">
        <v>67</v>
      </c>
      <c r="I8" s="104" t="s">
        <v>68</v>
      </c>
      <c r="J8" s="104" t="s">
        <v>61</v>
      </c>
      <c r="K8" s="104"/>
      <c r="L8" s="104" t="s">
        <v>69</v>
      </c>
    </row>
    <row r="9" spans="1:14" x14ac:dyDescent="0.2">
      <c r="A9" s="91" t="s">
        <v>112</v>
      </c>
      <c r="B9" s="91" t="s">
        <v>111</v>
      </c>
      <c r="C9" s="61" t="s">
        <v>84</v>
      </c>
      <c r="D9" s="103" t="s">
        <v>7</v>
      </c>
      <c r="E9" s="104" t="s">
        <v>14</v>
      </c>
      <c r="F9" s="92">
        <v>6.2797195691549045E-7</v>
      </c>
      <c r="G9" s="104" t="s">
        <v>66</v>
      </c>
      <c r="H9" s="104" t="s">
        <v>67</v>
      </c>
      <c r="I9" s="104" t="s">
        <v>68</v>
      </c>
      <c r="J9" s="104" t="s">
        <v>61</v>
      </c>
      <c r="K9" s="104"/>
      <c r="L9" s="104" t="s">
        <v>69</v>
      </c>
    </row>
    <row r="10" spans="1:14" x14ac:dyDescent="0.2">
      <c r="A10" s="91" t="s">
        <v>112</v>
      </c>
      <c r="B10" s="91" t="s">
        <v>111</v>
      </c>
      <c r="C10" s="61" t="s">
        <v>84</v>
      </c>
      <c r="D10" s="103" t="s">
        <v>7</v>
      </c>
      <c r="E10" s="104" t="s">
        <v>15</v>
      </c>
      <c r="F10" s="92">
        <v>2.7208851797343124E-7</v>
      </c>
      <c r="G10" s="104" t="s">
        <v>66</v>
      </c>
      <c r="H10" s="104" t="s">
        <v>67</v>
      </c>
      <c r="I10" s="104" t="s">
        <v>68</v>
      </c>
      <c r="J10" s="104" t="s">
        <v>61</v>
      </c>
      <c r="K10" s="104"/>
      <c r="L10" s="104" t="s">
        <v>69</v>
      </c>
    </row>
    <row r="11" spans="1:14" x14ac:dyDescent="0.2">
      <c r="A11" s="91" t="s">
        <v>112</v>
      </c>
      <c r="B11" s="91" t="s">
        <v>111</v>
      </c>
      <c r="C11" s="61" t="s">
        <v>84</v>
      </c>
      <c r="D11" s="103" t="s">
        <v>7</v>
      </c>
      <c r="E11" s="104" t="s">
        <v>16</v>
      </c>
      <c r="F11" s="92">
        <v>8.5986044686482308E-6</v>
      </c>
      <c r="G11" s="104" t="s">
        <v>66</v>
      </c>
      <c r="H11" s="104" t="s">
        <v>67</v>
      </c>
      <c r="I11" s="104" t="s">
        <v>68</v>
      </c>
      <c r="J11" s="104" t="s">
        <v>61</v>
      </c>
      <c r="K11" s="104"/>
      <c r="L11" s="104" t="s">
        <v>69</v>
      </c>
    </row>
    <row r="12" spans="1:14" x14ac:dyDescent="0.2">
      <c r="A12" s="91" t="s">
        <v>112</v>
      </c>
      <c r="B12" s="91" t="s">
        <v>111</v>
      </c>
      <c r="C12" s="61" t="s">
        <v>84</v>
      </c>
      <c r="D12" s="103" t="s">
        <v>7</v>
      </c>
      <c r="E12" s="105" t="s">
        <v>17</v>
      </c>
      <c r="F12" s="105">
        <v>2.2346120321171817E-8</v>
      </c>
      <c r="G12" s="105" t="s">
        <v>66</v>
      </c>
      <c r="H12" s="105" t="s">
        <v>67</v>
      </c>
      <c r="I12" s="105" t="s">
        <v>68</v>
      </c>
      <c r="J12" s="105" t="s">
        <v>61</v>
      </c>
      <c r="K12" s="105"/>
      <c r="L12" s="105" t="s">
        <v>69</v>
      </c>
      <c r="N12" s="95"/>
    </row>
    <row r="13" spans="1:14" x14ac:dyDescent="0.2">
      <c r="A13" s="91" t="s">
        <v>112</v>
      </c>
      <c r="B13" s="91" t="s">
        <v>111</v>
      </c>
      <c r="C13" s="61" t="s">
        <v>84</v>
      </c>
      <c r="D13" s="103" t="s">
        <v>7</v>
      </c>
      <c r="E13" s="105" t="s">
        <v>18</v>
      </c>
      <c r="F13" s="105">
        <v>5.2748352645476087E-8</v>
      </c>
      <c r="G13" s="105" t="s">
        <v>66</v>
      </c>
      <c r="H13" s="105" t="s">
        <v>67</v>
      </c>
      <c r="I13" s="105" t="s">
        <v>68</v>
      </c>
      <c r="J13" s="105" t="s">
        <v>61</v>
      </c>
      <c r="K13" s="105"/>
      <c r="L13" s="105" t="s">
        <v>69</v>
      </c>
      <c r="N13" s="95"/>
    </row>
    <row r="14" spans="1:14" x14ac:dyDescent="0.2">
      <c r="A14" s="91" t="s">
        <v>112</v>
      </c>
      <c r="B14" s="91" t="s">
        <v>111</v>
      </c>
      <c r="C14" s="61" t="s">
        <v>84</v>
      </c>
      <c r="D14" t="s">
        <v>7</v>
      </c>
      <c r="E14" s="95" t="s">
        <v>19</v>
      </c>
      <c r="F14" s="95">
        <v>9.882686747394003E-6</v>
      </c>
      <c r="G14" s="95" t="s">
        <v>66</v>
      </c>
      <c r="H14" s="95" t="s">
        <v>67</v>
      </c>
      <c r="I14" s="95" t="s">
        <v>68</v>
      </c>
      <c r="J14" s="95" t="s">
        <v>61</v>
      </c>
      <c r="K14" s="95"/>
      <c r="L14" s="95" t="s">
        <v>69</v>
      </c>
      <c r="N14" s="95"/>
    </row>
    <row r="15" spans="1:14" x14ac:dyDescent="0.2">
      <c r="A15" s="91" t="s">
        <v>112</v>
      </c>
      <c r="B15" s="91" t="s">
        <v>111</v>
      </c>
      <c r="C15" s="61" t="s">
        <v>84</v>
      </c>
      <c r="D15" t="s">
        <v>7</v>
      </c>
      <c r="E15" s="95" t="s">
        <v>20</v>
      </c>
      <c r="F15" s="95">
        <v>7.8081575009819723E-8</v>
      </c>
      <c r="G15" s="95" t="s">
        <v>66</v>
      </c>
      <c r="H15" s="95" t="s">
        <v>67</v>
      </c>
      <c r="I15" s="95" t="s">
        <v>68</v>
      </c>
      <c r="J15" s="95" t="s">
        <v>61</v>
      </c>
      <c r="K15" s="95"/>
      <c r="L15" s="95" t="s">
        <v>69</v>
      </c>
    </row>
    <row r="16" spans="1:14" x14ac:dyDescent="0.2">
      <c r="A16" s="91" t="s">
        <v>112</v>
      </c>
      <c r="B16" s="91" t="s">
        <v>111</v>
      </c>
      <c r="C16" s="61" t="s">
        <v>84</v>
      </c>
      <c r="D16" t="s">
        <v>7</v>
      </c>
      <c r="E16" s="95" t="s">
        <v>21</v>
      </c>
      <c r="F16" s="95">
        <v>4.9826225725660787E-3</v>
      </c>
      <c r="G16" s="95" t="s">
        <v>66</v>
      </c>
      <c r="H16" s="95" t="s">
        <v>67</v>
      </c>
      <c r="I16" s="95" t="s">
        <v>68</v>
      </c>
      <c r="J16" s="95" t="s">
        <v>61</v>
      </c>
      <c r="K16" s="95"/>
      <c r="L16" s="95" t="s">
        <v>115</v>
      </c>
    </row>
    <row r="17" spans="1:13" x14ac:dyDescent="0.2">
      <c r="A17" s="91" t="s">
        <v>112</v>
      </c>
      <c r="B17" s="91" t="s">
        <v>111</v>
      </c>
      <c r="C17" s="61" t="s">
        <v>84</v>
      </c>
      <c r="D17" t="s">
        <v>104</v>
      </c>
      <c r="E17" s="95" t="s">
        <v>8</v>
      </c>
      <c r="F17" s="95">
        <v>-1.2373122499313587E-6</v>
      </c>
      <c r="G17" s="95" t="s">
        <v>66</v>
      </c>
      <c r="H17" s="95" t="s">
        <v>67</v>
      </c>
      <c r="I17" s="95" t="s">
        <v>68</v>
      </c>
      <c r="J17" s="95" t="s">
        <v>61</v>
      </c>
      <c r="K17" s="95"/>
      <c r="L17" s="95" t="s">
        <v>69</v>
      </c>
      <c r="M17" s="95"/>
    </row>
    <row r="18" spans="1:13" x14ac:dyDescent="0.2">
      <c r="A18" s="91" t="s">
        <v>112</v>
      </c>
      <c r="B18" s="91" t="s">
        <v>111</v>
      </c>
      <c r="C18" s="61" t="s">
        <v>84</v>
      </c>
      <c r="D18" t="s">
        <v>104</v>
      </c>
      <c r="E18" s="95" t="s">
        <v>12</v>
      </c>
      <c r="F18" s="95">
        <v>-4.8238164542209749E-6</v>
      </c>
      <c r="G18" s="95" t="s">
        <v>66</v>
      </c>
      <c r="H18" s="95" t="s">
        <v>67</v>
      </c>
      <c r="I18" s="95" t="s">
        <v>68</v>
      </c>
      <c r="J18" s="95" t="s">
        <v>61</v>
      </c>
      <c r="K18" s="95"/>
      <c r="L18" s="95" t="s">
        <v>69</v>
      </c>
      <c r="M18" s="95"/>
    </row>
    <row r="19" spans="1:13" x14ac:dyDescent="0.2">
      <c r="A19" s="91" t="s">
        <v>112</v>
      </c>
      <c r="B19" s="91" t="s">
        <v>111</v>
      </c>
      <c r="C19" s="61" t="s">
        <v>84</v>
      </c>
      <c r="D19" t="s">
        <v>104</v>
      </c>
      <c r="E19" s="95" t="s">
        <v>13</v>
      </c>
      <c r="F19" s="95">
        <v>-7.297178099897708E-6</v>
      </c>
      <c r="G19" s="95" t="s">
        <v>66</v>
      </c>
      <c r="H19" s="95" t="s">
        <v>67</v>
      </c>
      <c r="I19" s="95" t="s">
        <v>68</v>
      </c>
      <c r="J19" s="95" t="s">
        <v>61</v>
      </c>
      <c r="K19" s="95"/>
      <c r="L19" s="95" t="s">
        <v>69</v>
      </c>
    </row>
    <row r="20" spans="1:13" x14ac:dyDescent="0.2">
      <c r="A20" s="91" t="s">
        <v>112</v>
      </c>
      <c r="B20" s="91" t="s">
        <v>111</v>
      </c>
      <c r="C20" s="61" t="s">
        <v>84</v>
      </c>
      <c r="D20" t="s">
        <v>104</v>
      </c>
      <c r="E20" s="95" t="s">
        <v>14</v>
      </c>
      <c r="F20" s="95">
        <v>-5.1019256877215581E-7</v>
      </c>
      <c r="G20" s="95" t="s">
        <v>66</v>
      </c>
      <c r="H20" s="95" t="s">
        <v>67</v>
      </c>
      <c r="I20" s="95" t="s">
        <v>68</v>
      </c>
      <c r="J20" s="95" t="s">
        <v>61</v>
      </c>
      <c r="K20" s="95"/>
      <c r="L20" s="95" t="s">
        <v>69</v>
      </c>
    </row>
    <row r="21" spans="1:13" x14ac:dyDescent="0.2">
      <c r="A21" s="91" t="s">
        <v>112</v>
      </c>
      <c r="B21" s="91" t="s">
        <v>111</v>
      </c>
      <c r="C21" s="61" t="s">
        <v>84</v>
      </c>
      <c r="D21" t="s">
        <v>104</v>
      </c>
      <c r="E21" s="95" t="s">
        <v>15</v>
      </c>
      <c r="F21" s="95">
        <v>-5.0426902208388575E-7</v>
      </c>
      <c r="G21" s="95" t="s">
        <v>66</v>
      </c>
      <c r="H21" s="95" t="s">
        <v>67</v>
      </c>
      <c r="I21" s="95" t="s">
        <v>68</v>
      </c>
      <c r="J21" s="95" t="s">
        <v>61</v>
      </c>
      <c r="K21" s="95"/>
      <c r="L21" s="95" t="s">
        <v>69</v>
      </c>
    </row>
    <row r="22" spans="1:13" x14ac:dyDescent="0.2">
      <c r="A22" s="91" t="s">
        <v>112</v>
      </c>
      <c r="B22" s="91" t="s">
        <v>111</v>
      </c>
      <c r="C22" s="61" t="s">
        <v>84</v>
      </c>
      <c r="D22" t="s">
        <v>104</v>
      </c>
      <c r="E22" s="95" t="s">
        <v>16</v>
      </c>
      <c r="F22" s="95">
        <v>-1.4817333825766258E-6</v>
      </c>
      <c r="G22" s="95" t="s">
        <v>66</v>
      </c>
      <c r="H22" s="95" t="s">
        <v>67</v>
      </c>
      <c r="I22" s="95" t="s">
        <v>68</v>
      </c>
      <c r="J22" s="95" t="s">
        <v>61</v>
      </c>
      <c r="K22" s="95"/>
      <c r="L22" s="95" t="s">
        <v>69</v>
      </c>
    </row>
    <row r="23" spans="1:13" x14ac:dyDescent="0.2">
      <c r="A23" s="91" t="s">
        <v>112</v>
      </c>
      <c r="B23" s="91" t="s">
        <v>111</v>
      </c>
      <c r="C23" s="61" t="s">
        <v>84</v>
      </c>
      <c r="D23" t="s">
        <v>104</v>
      </c>
      <c r="E23" s="95" t="s">
        <v>17</v>
      </c>
      <c r="F23" s="95">
        <v>-9.0992839719857896E-8</v>
      </c>
      <c r="G23" s="95" t="s">
        <v>66</v>
      </c>
      <c r="H23" s="95" t="s">
        <v>67</v>
      </c>
      <c r="I23" s="95" t="s">
        <v>68</v>
      </c>
      <c r="J23" s="95" t="s">
        <v>61</v>
      </c>
      <c r="K23" s="95"/>
      <c r="L23" s="95" t="s">
        <v>69</v>
      </c>
    </row>
    <row r="24" spans="1:13" x14ac:dyDescent="0.2">
      <c r="A24" s="91" t="s">
        <v>112</v>
      </c>
      <c r="B24" s="91" t="s">
        <v>111</v>
      </c>
      <c r="C24" s="61" t="s">
        <v>84</v>
      </c>
      <c r="D24" t="s">
        <v>104</v>
      </c>
      <c r="E24" s="95" t="s">
        <v>18</v>
      </c>
      <c r="F24" s="95">
        <v>-2.1225372440404305E-7</v>
      </c>
      <c r="G24" s="95" t="s">
        <v>66</v>
      </c>
      <c r="H24" s="95" t="s">
        <v>67</v>
      </c>
      <c r="I24" s="95" t="s">
        <v>68</v>
      </c>
      <c r="J24" s="95" t="s">
        <v>61</v>
      </c>
      <c r="K24" s="95"/>
      <c r="L24" s="95" t="s">
        <v>69</v>
      </c>
    </row>
    <row r="25" spans="1:13" x14ac:dyDescent="0.2">
      <c r="A25" s="91" t="s">
        <v>112</v>
      </c>
      <c r="B25" s="91" t="s">
        <v>111</v>
      </c>
      <c r="C25" s="61" t="s">
        <v>84</v>
      </c>
      <c r="D25" t="s">
        <v>104</v>
      </c>
      <c r="E25" s="95" t="s">
        <v>19</v>
      </c>
      <c r="F25" s="95">
        <v>-2.1705041969718648E-5</v>
      </c>
      <c r="G25" s="95" t="s">
        <v>66</v>
      </c>
      <c r="H25" s="95" t="s">
        <v>67</v>
      </c>
      <c r="I25" s="95" t="s">
        <v>68</v>
      </c>
      <c r="J25" s="95" t="s">
        <v>61</v>
      </c>
      <c r="K25" s="95"/>
      <c r="L25" s="95" t="s">
        <v>69</v>
      </c>
    </row>
    <row r="26" spans="1:13" x14ac:dyDescent="0.2">
      <c r="A26" s="91" t="s">
        <v>112</v>
      </c>
      <c r="B26" s="91" t="s">
        <v>111</v>
      </c>
      <c r="C26" s="61" t="s">
        <v>84</v>
      </c>
      <c r="D26" t="s">
        <v>104</v>
      </c>
      <c r="E26" s="95" t="s">
        <v>20</v>
      </c>
      <c r="F26" s="95">
        <v>-1.2744685593854649E-7</v>
      </c>
      <c r="G26" s="95" t="s">
        <v>66</v>
      </c>
      <c r="H26" s="95" t="s">
        <v>67</v>
      </c>
      <c r="I26" s="95" t="s">
        <v>68</v>
      </c>
      <c r="J26" s="95" t="s">
        <v>61</v>
      </c>
      <c r="K26" s="95"/>
      <c r="L26" s="95" t="s">
        <v>69</v>
      </c>
    </row>
    <row r="27" spans="1:13" x14ac:dyDescent="0.2">
      <c r="A27" s="91" t="s">
        <v>112</v>
      </c>
      <c r="B27" s="91" t="s">
        <v>111</v>
      </c>
      <c r="C27" s="61" t="s">
        <v>84</v>
      </c>
      <c r="D27" t="s">
        <v>104</v>
      </c>
      <c r="E27" s="95" t="s">
        <v>21</v>
      </c>
      <c r="F27" s="95">
        <v>-8.2933526050357927E-3</v>
      </c>
      <c r="G27" s="95" t="s">
        <v>66</v>
      </c>
      <c r="H27" s="95" t="s">
        <v>67</v>
      </c>
      <c r="I27" s="95" t="s">
        <v>68</v>
      </c>
      <c r="J27" s="95" t="s">
        <v>61</v>
      </c>
      <c r="K27" s="95"/>
      <c r="L27" s="95" t="s">
        <v>120</v>
      </c>
    </row>
    <row r="28" spans="1:13" x14ac:dyDescent="0.2">
      <c r="A28" s="91" t="s">
        <v>112</v>
      </c>
      <c r="B28" s="91" t="s">
        <v>111</v>
      </c>
      <c r="C28" s="61" t="s">
        <v>84</v>
      </c>
      <c r="D28" t="s">
        <v>97</v>
      </c>
      <c r="E28" s="95" t="s">
        <v>8</v>
      </c>
      <c r="F28" s="95">
        <v>6.8078036394849069E-7</v>
      </c>
      <c r="G28" s="95" t="s">
        <v>66</v>
      </c>
      <c r="H28" s="95" t="s">
        <v>67</v>
      </c>
      <c r="I28" s="95" t="s">
        <v>68</v>
      </c>
      <c r="J28" s="95" t="s">
        <v>61</v>
      </c>
      <c r="K28" s="95"/>
      <c r="L28" s="95" t="s">
        <v>70</v>
      </c>
    </row>
    <row r="29" spans="1:13" x14ac:dyDescent="0.2">
      <c r="A29" s="91" t="s">
        <v>112</v>
      </c>
      <c r="B29" s="91" t="s">
        <v>111</v>
      </c>
      <c r="C29" s="61" t="s">
        <v>84</v>
      </c>
      <c r="D29" t="s">
        <v>97</v>
      </c>
      <c r="E29" s="95" t="s">
        <v>12</v>
      </c>
      <c r="F29" s="95">
        <v>2.2429525350936745E-6</v>
      </c>
      <c r="G29" s="95" t="s">
        <v>66</v>
      </c>
      <c r="H29" s="95" t="s">
        <v>67</v>
      </c>
      <c r="I29" s="95" t="s">
        <v>68</v>
      </c>
      <c r="J29" s="95" t="s">
        <v>61</v>
      </c>
      <c r="K29" s="95"/>
      <c r="L29" s="95" t="s">
        <v>70</v>
      </c>
    </row>
    <row r="30" spans="1:13" x14ac:dyDescent="0.2">
      <c r="A30" s="91" t="s">
        <v>112</v>
      </c>
      <c r="B30" s="91" t="s">
        <v>111</v>
      </c>
      <c r="C30" s="61" t="s">
        <v>84</v>
      </c>
      <c r="D30" t="s">
        <v>97</v>
      </c>
      <c r="E30" s="95" t="s">
        <v>13</v>
      </c>
      <c r="F30" s="95">
        <v>4.1892440105856393E-6</v>
      </c>
      <c r="G30" s="95" t="s">
        <v>66</v>
      </c>
      <c r="H30" s="95" t="s">
        <v>67</v>
      </c>
      <c r="I30" s="95" t="s">
        <v>68</v>
      </c>
      <c r="J30" s="95" t="s">
        <v>61</v>
      </c>
      <c r="K30" s="95"/>
      <c r="L30" s="95" t="s">
        <v>70</v>
      </c>
    </row>
    <row r="31" spans="1:13" x14ac:dyDescent="0.2">
      <c r="A31" s="91" t="s">
        <v>112</v>
      </c>
      <c r="B31" s="91" t="s">
        <v>111</v>
      </c>
      <c r="C31" s="61" t="s">
        <v>84</v>
      </c>
      <c r="D31" t="s">
        <v>97</v>
      </c>
      <c r="E31" s="95" t="s">
        <v>14</v>
      </c>
      <c r="F31" s="95">
        <v>6.7642860271668166E-7</v>
      </c>
      <c r="G31" s="95" t="s">
        <v>66</v>
      </c>
      <c r="H31" s="95" t="s">
        <v>67</v>
      </c>
      <c r="I31" s="95" t="s">
        <v>68</v>
      </c>
      <c r="J31" s="95" t="s">
        <v>61</v>
      </c>
      <c r="K31" s="95"/>
      <c r="L31" s="95" t="s">
        <v>70</v>
      </c>
    </row>
    <row r="32" spans="1:13" x14ac:dyDescent="0.2">
      <c r="A32" s="91" t="s">
        <v>112</v>
      </c>
      <c r="B32" s="91" t="s">
        <v>111</v>
      </c>
      <c r="C32" s="61" t="s">
        <v>84</v>
      </c>
      <c r="D32" t="s">
        <v>97</v>
      </c>
      <c r="E32" s="95" t="s">
        <v>15</v>
      </c>
      <c r="F32" s="95">
        <v>3.1998256208002874E-7</v>
      </c>
      <c r="G32" s="95" t="s">
        <v>66</v>
      </c>
      <c r="H32" s="95" t="s">
        <v>67</v>
      </c>
      <c r="I32" s="95" t="s">
        <v>68</v>
      </c>
      <c r="J32" s="95" t="s">
        <v>61</v>
      </c>
      <c r="K32" s="95"/>
      <c r="L32" s="95" t="s">
        <v>70</v>
      </c>
    </row>
    <row r="33" spans="1:13" x14ac:dyDescent="0.2">
      <c r="A33" s="91" t="s">
        <v>112</v>
      </c>
      <c r="B33" s="91" t="s">
        <v>111</v>
      </c>
      <c r="C33" s="61" t="s">
        <v>84</v>
      </c>
      <c r="D33" t="s">
        <v>97</v>
      </c>
      <c r="E33" s="95" t="s">
        <v>16</v>
      </c>
      <c r="F33" s="95">
        <v>8.7393353104637267E-6</v>
      </c>
      <c r="G33" s="95" t="s">
        <v>66</v>
      </c>
      <c r="H33" s="95" t="s">
        <v>67</v>
      </c>
      <c r="I33" s="95" t="s">
        <v>68</v>
      </c>
      <c r="J33" s="95" t="s">
        <v>61</v>
      </c>
      <c r="K33" s="95"/>
      <c r="L33" s="95" t="s">
        <v>70</v>
      </c>
    </row>
    <row r="34" spans="1:13" x14ac:dyDescent="0.2">
      <c r="A34" s="91" t="s">
        <v>112</v>
      </c>
      <c r="B34" s="91" t="s">
        <v>111</v>
      </c>
      <c r="C34" s="61" t="s">
        <v>84</v>
      </c>
      <c r="D34" t="s">
        <v>97</v>
      </c>
      <c r="E34" s="95" t="s">
        <v>17</v>
      </c>
      <c r="F34" s="95">
        <v>3.0988362632464264E-8</v>
      </c>
      <c r="G34" s="95" t="s">
        <v>66</v>
      </c>
      <c r="H34" s="95" t="s">
        <v>67</v>
      </c>
      <c r="I34" s="95" t="s">
        <v>68</v>
      </c>
      <c r="J34" s="95" t="s">
        <v>61</v>
      </c>
      <c r="K34" s="95"/>
      <c r="L34" s="95" t="s">
        <v>70</v>
      </c>
    </row>
    <row r="35" spans="1:13" x14ac:dyDescent="0.2">
      <c r="A35" s="91" t="s">
        <v>112</v>
      </c>
      <c r="B35" s="91" t="s">
        <v>111</v>
      </c>
      <c r="C35" s="61" t="s">
        <v>84</v>
      </c>
      <c r="D35" t="s">
        <v>97</v>
      </c>
      <c r="E35" s="95" t="s">
        <v>18</v>
      </c>
      <c r="F35" s="95">
        <v>7.2907610488417192E-8</v>
      </c>
      <c r="G35" s="95" t="s">
        <v>66</v>
      </c>
      <c r="H35" s="95" t="s">
        <v>67</v>
      </c>
      <c r="I35" s="95" t="s">
        <v>68</v>
      </c>
      <c r="J35" s="95" t="s">
        <v>61</v>
      </c>
      <c r="K35" s="95"/>
      <c r="L35" s="95" t="s">
        <v>70</v>
      </c>
    </row>
    <row r="36" spans="1:13" x14ac:dyDescent="0.2">
      <c r="A36" s="91" t="s">
        <v>112</v>
      </c>
      <c r="B36" s="91" t="s">
        <v>111</v>
      </c>
      <c r="C36" s="61" t="s">
        <v>84</v>
      </c>
      <c r="D36" t="s">
        <v>97</v>
      </c>
      <c r="E36" s="95" t="s">
        <v>78</v>
      </c>
      <c r="F36" s="95">
        <v>1.194417018561386E-5</v>
      </c>
      <c r="G36" s="95" t="s">
        <v>66</v>
      </c>
      <c r="H36" s="95" t="s">
        <v>67</v>
      </c>
      <c r="I36" s="95" t="s">
        <v>68</v>
      </c>
      <c r="J36" s="95" t="s">
        <v>61</v>
      </c>
      <c r="K36" s="95"/>
      <c r="L36" s="95" t="s">
        <v>70</v>
      </c>
    </row>
    <row r="37" spans="1:13" x14ac:dyDescent="0.2">
      <c r="A37" s="91" t="s">
        <v>112</v>
      </c>
      <c r="B37" s="91" t="s">
        <v>111</v>
      </c>
      <c r="C37" s="61" t="s">
        <v>84</v>
      </c>
      <c r="D37" t="s">
        <v>97</v>
      </c>
      <c r="E37" s="95" t="s">
        <v>20</v>
      </c>
      <c r="F37" s="95">
        <v>9.0186116578412298E-8</v>
      </c>
      <c r="G37" s="95" t="s">
        <v>66</v>
      </c>
      <c r="H37" s="95" t="s">
        <v>67</v>
      </c>
      <c r="I37" s="95" t="s">
        <v>68</v>
      </c>
      <c r="J37" s="95" t="s">
        <v>61</v>
      </c>
      <c r="K37" s="95"/>
      <c r="L37" s="95" t="s">
        <v>70</v>
      </c>
    </row>
    <row r="38" spans="1:13" x14ac:dyDescent="0.2">
      <c r="A38" s="91" t="s">
        <v>112</v>
      </c>
      <c r="B38" s="91" t="s">
        <v>111</v>
      </c>
      <c r="C38" s="61" t="s">
        <v>84</v>
      </c>
      <c r="D38" t="s">
        <v>97</v>
      </c>
      <c r="E38" s="95" t="s">
        <v>21</v>
      </c>
      <c r="F38" s="95">
        <v>5.7703017240945944E-3</v>
      </c>
      <c r="G38" s="95" t="s">
        <v>66</v>
      </c>
      <c r="H38" s="95" t="s">
        <v>67</v>
      </c>
      <c r="I38" s="95" t="s">
        <v>68</v>
      </c>
      <c r="J38" s="95" t="s">
        <v>61</v>
      </c>
      <c r="K38" s="95"/>
      <c r="L38" s="95" t="s">
        <v>116</v>
      </c>
    </row>
    <row r="39" spans="1:13" x14ac:dyDescent="0.2">
      <c r="A39" s="91" t="s">
        <v>112</v>
      </c>
      <c r="B39" s="91" t="s">
        <v>111</v>
      </c>
      <c r="C39" s="61" t="s">
        <v>85</v>
      </c>
      <c r="D39" t="s">
        <v>97</v>
      </c>
      <c r="E39" s="95" t="s">
        <v>8</v>
      </c>
      <c r="F39" s="95">
        <v>6.2748815165876794E-7</v>
      </c>
      <c r="G39" s="95" t="s">
        <v>66</v>
      </c>
      <c r="H39" s="95" t="s">
        <v>67</v>
      </c>
      <c r="I39" s="95" t="s">
        <v>68</v>
      </c>
      <c r="J39" s="95" t="s">
        <v>61</v>
      </c>
      <c r="K39" s="95"/>
      <c r="L39" s="95" t="s">
        <v>70</v>
      </c>
    </row>
    <row r="40" spans="1:13" x14ac:dyDescent="0.2">
      <c r="A40" s="91" t="s">
        <v>112</v>
      </c>
      <c r="B40" s="91" t="s">
        <v>111</v>
      </c>
      <c r="C40" s="61" t="s">
        <v>85</v>
      </c>
      <c r="D40" t="s">
        <v>97</v>
      </c>
      <c r="E40" s="95" t="s">
        <v>12</v>
      </c>
      <c r="F40" s="95">
        <v>1.1251184834123224E-6</v>
      </c>
      <c r="G40" s="95" t="s">
        <v>66</v>
      </c>
      <c r="H40" s="95" t="s">
        <v>67</v>
      </c>
      <c r="I40" s="95" t="s">
        <v>68</v>
      </c>
      <c r="J40" s="95" t="s">
        <v>61</v>
      </c>
      <c r="K40" s="95"/>
      <c r="L40" s="95" t="s">
        <v>70</v>
      </c>
    </row>
    <row r="41" spans="1:13" x14ac:dyDescent="0.2">
      <c r="A41" s="91" t="s">
        <v>112</v>
      </c>
      <c r="B41" s="91" t="s">
        <v>111</v>
      </c>
      <c r="C41" s="61" t="s">
        <v>85</v>
      </c>
      <c r="D41" t="s">
        <v>97</v>
      </c>
      <c r="E41" s="95" t="s">
        <v>13</v>
      </c>
      <c r="F41" s="95">
        <v>7.3933649289099532E-7</v>
      </c>
      <c r="G41" s="95" t="s">
        <v>66</v>
      </c>
      <c r="H41" s="95" t="s">
        <v>67</v>
      </c>
      <c r="I41" s="95" t="s">
        <v>68</v>
      </c>
      <c r="J41" s="95" t="s">
        <v>61</v>
      </c>
      <c r="K41" s="95"/>
      <c r="L41" s="95" t="s">
        <v>70</v>
      </c>
    </row>
    <row r="42" spans="1:13" x14ac:dyDescent="0.2">
      <c r="A42" s="91" t="s">
        <v>112</v>
      </c>
      <c r="B42" s="91" t="s">
        <v>111</v>
      </c>
      <c r="C42" s="61" t="s">
        <v>85</v>
      </c>
      <c r="D42" t="s">
        <v>97</v>
      </c>
      <c r="E42" s="95" t="s">
        <v>14</v>
      </c>
      <c r="F42" s="95">
        <v>1.2361504408403206E-6</v>
      </c>
      <c r="G42" s="95" t="s">
        <v>66</v>
      </c>
      <c r="H42" s="95" t="s">
        <v>67</v>
      </c>
      <c r="I42" s="95" t="s">
        <v>68</v>
      </c>
      <c r="J42" s="95" t="s">
        <v>61</v>
      </c>
      <c r="K42" s="95"/>
      <c r="L42" s="95" t="s">
        <v>70</v>
      </c>
    </row>
    <row r="43" spans="1:13" x14ac:dyDescent="0.2">
      <c r="A43" s="91" t="s">
        <v>112</v>
      </c>
      <c r="B43" s="91" t="s">
        <v>111</v>
      </c>
      <c r="C43" s="61" t="s">
        <v>85</v>
      </c>
      <c r="D43" t="s">
        <v>97</v>
      </c>
      <c r="E43" s="95" t="s">
        <v>15</v>
      </c>
      <c r="F43" s="95">
        <v>1.1911925638560396E-6</v>
      </c>
      <c r="G43" s="95" t="s">
        <v>66</v>
      </c>
      <c r="H43" s="95" t="s">
        <v>67</v>
      </c>
      <c r="I43" s="95" t="s">
        <v>68</v>
      </c>
      <c r="J43" s="95" t="s">
        <v>61</v>
      </c>
      <c r="K43" s="95"/>
      <c r="L43" s="95" t="s">
        <v>70</v>
      </c>
    </row>
    <row r="44" spans="1:13" x14ac:dyDescent="0.2">
      <c r="A44" s="91" t="s">
        <v>112</v>
      </c>
      <c r="B44" s="91" t="s">
        <v>111</v>
      </c>
      <c r="C44" s="61" t="s">
        <v>85</v>
      </c>
      <c r="D44" t="s">
        <v>97</v>
      </c>
      <c r="E44" s="95" t="s">
        <v>16</v>
      </c>
      <c r="F44" s="95">
        <v>1.033175355450237E-7</v>
      </c>
      <c r="G44" s="95" t="s">
        <v>66</v>
      </c>
      <c r="H44" s="95" t="s">
        <v>67</v>
      </c>
      <c r="I44" s="95" t="s">
        <v>68</v>
      </c>
      <c r="J44" s="95" t="s">
        <v>61</v>
      </c>
      <c r="K44" s="95"/>
      <c r="L44" s="95" t="s">
        <v>70</v>
      </c>
      <c r="M44" s="95"/>
    </row>
    <row r="45" spans="1:13" x14ac:dyDescent="0.2">
      <c r="A45" s="91" t="s">
        <v>112</v>
      </c>
      <c r="B45" s="91" t="s">
        <v>111</v>
      </c>
      <c r="C45" s="61" t="s">
        <v>85</v>
      </c>
      <c r="D45" t="s">
        <v>97</v>
      </c>
      <c r="E45" s="95" t="s">
        <v>17</v>
      </c>
      <c r="F45" s="95">
        <v>0</v>
      </c>
      <c r="G45" s="95" t="s">
        <v>66</v>
      </c>
      <c r="H45" s="95" t="s">
        <v>67</v>
      </c>
      <c r="I45" s="95" t="s">
        <v>68</v>
      </c>
      <c r="J45" s="95" t="s">
        <v>61</v>
      </c>
      <c r="K45" s="95"/>
      <c r="L45" s="95" t="s">
        <v>70</v>
      </c>
      <c r="M45" s="95"/>
    </row>
    <row r="46" spans="1:13" x14ac:dyDescent="0.2">
      <c r="A46" s="91" t="s">
        <v>112</v>
      </c>
      <c r="B46" s="91" t="s">
        <v>111</v>
      </c>
      <c r="C46" s="61" t="s">
        <v>85</v>
      </c>
      <c r="D46" t="s">
        <v>97</v>
      </c>
      <c r="E46" s="95" t="s">
        <v>18</v>
      </c>
      <c r="F46" s="95">
        <v>0</v>
      </c>
      <c r="G46" s="95" t="s">
        <v>66</v>
      </c>
      <c r="H46" s="95" t="s">
        <v>67</v>
      </c>
      <c r="I46" s="95" t="s">
        <v>68</v>
      </c>
      <c r="J46" s="95" t="s">
        <v>61</v>
      </c>
      <c r="K46" s="95"/>
      <c r="L46" s="95" t="s">
        <v>70</v>
      </c>
    </row>
    <row r="47" spans="1:13" x14ac:dyDescent="0.2">
      <c r="A47" s="91" t="s">
        <v>112</v>
      </c>
      <c r="B47" s="91" t="s">
        <v>111</v>
      </c>
      <c r="C47" s="61" t="s">
        <v>85</v>
      </c>
      <c r="D47" t="s">
        <v>97</v>
      </c>
      <c r="E47" s="95" t="s">
        <v>78</v>
      </c>
      <c r="F47" s="95">
        <v>0</v>
      </c>
      <c r="G47" s="95" t="s">
        <v>66</v>
      </c>
      <c r="H47" s="95" t="s">
        <v>67</v>
      </c>
      <c r="I47" s="95" t="s">
        <v>68</v>
      </c>
      <c r="J47" s="95" t="s">
        <v>61</v>
      </c>
      <c r="K47" s="95"/>
      <c r="L47" s="95" t="s">
        <v>70</v>
      </c>
    </row>
    <row r="48" spans="1:13" x14ac:dyDescent="0.2">
      <c r="A48" s="91" t="s">
        <v>112</v>
      </c>
      <c r="B48" s="91" t="s">
        <v>111</v>
      </c>
      <c r="C48" s="61" t="s">
        <v>85</v>
      </c>
      <c r="D48" t="s">
        <v>97</v>
      </c>
      <c r="E48" s="95" t="s">
        <v>20</v>
      </c>
      <c r="F48" s="95">
        <v>0</v>
      </c>
      <c r="G48" s="95" t="s">
        <v>66</v>
      </c>
      <c r="H48" s="95" t="s">
        <v>67</v>
      </c>
      <c r="I48" s="95" t="s">
        <v>68</v>
      </c>
      <c r="J48" s="95" t="s">
        <v>61</v>
      </c>
      <c r="K48" s="95"/>
      <c r="L48" s="95" t="s">
        <v>70</v>
      </c>
    </row>
    <row r="49" spans="1:12" x14ac:dyDescent="0.2">
      <c r="A49" s="91" t="s">
        <v>112</v>
      </c>
      <c r="B49" s="91" t="s">
        <v>111</v>
      </c>
      <c r="C49" s="61" t="s">
        <v>85</v>
      </c>
      <c r="D49" t="s">
        <v>97</v>
      </c>
      <c r="E49" s="95" t="s">
        <v>21</v>
      </c>
      <c r="F49" s="95">
        <v>1.324896735200934E-2</v>
      </c>
      <c r="G49" s="95" t="s">
        <v>66</v>
      </c>
      <c r="H49" s="95" t="s">
        <v>67</v>
      </c>
      <c r="I49" s="95" t="s">
        <v>68</v>
      </c>
      <c r="J49" s="95" t="s">
        <v>61</v>
      </c>
      <c r="K49" s="95"/>
      <c r="L49" s="95" t="s">
        <v>116</v>
      </c>
    </row>
    <row r="50" spans="1:12" x14ac:dyDescent="0.2">
      <c r="A50" s="91" t="s">
        <v>112</v>
      </c>
      <c r="B50" s="91" t="s">
        <v>111</v>
      </c>
      <c r="C50" s="61" t="s">
        <v>86</v>
      </c>
      <c r="D50" t="s">
        <v>97</v>
      </c>
      <c r="E50" s="95" t="s">
        <v>8</v>
      </c>
      <c r="F50" s="95">
        <v>-1.2373122499313587E-6</v>
      </c>
      <c r="G50" s="95" t="s">
        <v>66</v>
      </c>
      <c r="H50" s="95" t="s">
        <v>67</v>
      </c>
      <c r="I50" s="95" t="s">
        <v>68</v>
      </c>
      <c r="J50" s="95" t="s">
        <v>61</v>
      </c>
      <c r="K50" s="95"/>
      <c r="L50" s="95" t="s">
        <v>70</v>
      </c>
    </row>
    <row r="51" spans="1:12" x14ac:dyDescent="0.2">
      <c r="A51" s="91" t="s">
        <v>112</v>
      </c>
      <c r="B51" s="91" t="s">
        <v>111</v>
      </c>
      <c r="C51" s="61" t="s">
        <v>86</v>
      </c>
      <c r="D51" t="s">
        <v>97</v>
      </c>
      <c r="E51" s="95" t="s">
        <v>12</v>
      </c>
      <c r="F51" s="95">
        <v>-4.8238164542209749E-6</v>
      </c>
      <c r="G51" s="95" t="s">
        <v>66</v>
      </c>
      <c r="H51" s="95" t="s">
        <v>67</v>
      </c>
      <c r="I51" s="95" t="s">
        <v>68</v>
      </c>
      <c r="J51" s="95" t="s">
        <v>61</v>
      </c>
      <c r="K51" s="95"/>
      <c r="L51" s="95" t="s">
        <v>70</v>
      </c>
    </row>
    <row r="52" spans="1:12" x14ac:dyDescent="0.2">
      <c r="A52" s="91" t="s">
        <v>112</v>
      </c>
      <c r="B52" s="91" t="s">
        <v>111</v>
      </c>
      <c r="C52" s="61" t="s">
        <v>86</v>
      </c>
      <c r="D52" t="s">
        <v>97</v>
      </c>
      <c r="E52" s="95" t="s">
        <v>13</v>
      </c>
      <c r="F52" s="95">
        <v>-7.297178099897708E-6</v>
      </c>
      <c r="G52" s="95" t="s">
        <v>66</v>
      </c>
      <c r="H52" s="95" t="s">
        <v>67</v>
      </c>
      <c r="I52" s="95" t="s">
        <v>68</v>
      </c>
      <c r="J52" s="95" t="s">
        <v>61</v>
      </c>
      <c r="K52" s="95"/>
      <c r="L52" s="95" t="s">
        <v>70</v>
      </c>
    </row>
    <row r="53" spans="1:12" x14ac:dyDescent="0.2">
      <c r="A53" s="91" t="s">
        <v>112</v>
      </c>
      <c r="B53" s="91" t="s">
        <v>111</v>
      </c>
      <c r="C53" s="61" t="s">
        <v>86</v>
      </c>
      <c r="D53" t="s">
        <v>97</v>
      </c>
      <c r="E53" s="95" t="s">
        <v>14</v>
      </c>
      <c r="F53" s="95">
        <v>-5.1019256877215581E-7</v>
      </c>
      <c r="G53" s="95" t="s">
        <v>66</v>
      </c>
      <c r="H53" s="95" t="s">
        <v>67</v>
      </c>
      <c r="I53" s="95" t="s">
        <v>68</v>
      </c>
      <c r="J53" s="95" t="s">
        <v>61</v>
      </c>
      <c r="K53" s="95"/>
      <c r="L53" s="95" t="s">
        <v>70</v>
      </c>
    </row>
    <row r="54" spans="1:12" x14ac:dyDescent="0.2">
      <c r="A54" s="91" t="s">
        <v>112</v>
      </c>
      <c r="B54" s="91" t="s">
        <v>111</v>
      </c>
      <c r="C54" s="61" t="s">
        <v>86</v>
      </c>
      <c r="D54" t="s">
        <v>97</v>
      </c>
      <c r="E54" s="95" t="s">
        <v>15</v>
      </c>
      <c r="F54" s="95">
        <v>-5.0426902208388554E-7</v>
      </c>
      <c r="G54" s="95" t="s">
        <v>66</v>
      </c>
      <c r="H54" s="95" t="s">
        <v>67</v>
      </c>
      <c r="I54" s="95" t="s">
        <v>68</v>
      </c>
      <c r="J54" s="95" t="s">
        <v>61</v>
      </c>
      <c r="K54" s="95"/>
      <c r="L54" s="95" t="s">
        <v>70</v>
      </c>
    </row>
    <row r="55" spans="1:12" x14ac:dyDescent="0.2">
      <c r="A55" s="91" t="s">
        <v>112</v>
      </c>
      <c r="B55" s="91" t="s">
        <v>111</v>
      </c>
      <c r="C55" s="61" t="s">
        <v>86</v>
      </c>
      <c r="D55" t="s">
        <v>97</v>
      </c>
      <c r="E55" s="95" t="s">
        <v>16</v>
      </c>
      <c r="F55" s="95">
        <v>-1.4817333825766256E-6</v>
      </c>
      <c r="G55" s="95" t="s">
        <v>66</v>
      </c>
      <c r="H55" s="95" t="s">
        <v>67</v>
      </c>
      <c r="I55" s="95" t="s">
        <v>68</v>
      </c>
      <c r="J55" s="95" t="s">
        <v>61</v>
      </c>
      <c r="K55" s="95"/>
      <c r="L55" s="95" t="s">
        <v>70</v>
      </c>
    </row>
    <row r="56" spans="1:12" x14ac:dyDescent="0.2">
      <c r="A56" s="91" t="s">
        <v>112</v>
      </c>
      <c r="B56" s="91" t="s">
        <v>111</v>
      </c>
      <c r="C56" s="61" t="s">
        <v>86</v>
      </c>
      <c r="D56" t="s">
        <v>97</v>
      </c>
      <c r="E56" s="95" t="s">
        <v>17</v>
      </c>
      <c r="F56" s="95">
        <v>-9.099283971985791E-8</v>
      </c>
      <c r="G56" s="95" t="s">
        <v>66</v>
      </c>
      <c r="H56" s="95" t="s">
        <v>67</v>
      </c>
      <c r="I56" s="95" t="s">
        <v>68</v>
      </c>
      <c r="J56" s="95" t="s">
        <v>61</v>
      </c>
      <c r="K56" s="95"/>
      <c r="L56" s="95" t="s">
        <v>70</v>
      </c>
    </row>
    <row r="57" spans="1:12" x14ac:dyDescent="0.2">
      <c r="A57" s="91" t="s">
        <v>112</v>
      </c>
      <c r="B57" s="91" t="s">
        <v>111</v>
      </c>
      <c r="C57" s="61" t="s">
        <v>86</v>
      </c>
      <c r="D57" t="s">
        <v>97</v>
      </c>
      <c r="E57" s="95" t="s">
        <v>18</v>
      </c>
      <c r="F57" s="95">
        <v>-2.1225372440404307E-7</v>
      </c>
      <c r="G57" s="95" t="s">
        <v>66</v>
      </c>
      <c r="H57" s="95" t="s">
        <v>67</v>
      </c>
      <c r="I57" s="95" t="s">
        <v>68</v>
      </c>
      <c r="J57" s="95" t="s">
        <v>61</v>
      </c>
      <c r="K57" s="95"/>
      <c r="L57" s="95" t="s">
        <v>70</v>
      </c>
    </row>
    <row r="58" spans="1:12" x14ac:dyDescent="0.2">
      <c r="A58" s="91" t="s">
        <v>112</v>
      </c>
      <c r="B58" s="91" t="s">
        <v>111</v>
      </c>
      <c r="C58" s="61" t="s">
        <v>86</v>
      </c>
      <c r="D58" t="s">
        <v>97</v>
      </c>
      <c r="E58" s="95" t="s">
        <v>78</v>
      </c>
      <c r="F58" s="95">
        <v>-2.1705041969718645E-5</v>
      </c>
      <c r="G58" s="95" t="s">
        <v>66</v>
      </c>
      <c r="H58" s="95" t="s">
        <v>67</v>
      </c>
      <c r="I58" s="95" t="s">
        <v>68</v>
      </c>
      <c r="J58" s="95" t="s">
        <v>61</v>
      </c>
      <c r="K58" s="95"/>
      <c r="L58" s="95" t="s">
        <v>70</v>
      </c>
    </row>
    <row r="59" spans="1:12" x14ac:dyDescent="0.2">
      <c r="A59" s="91" t="s">
        <v>112</v>
      </c>
      <c r="B59" s="91" t="s">
        <v>111</v>
      </c>
      <c r="C59" s="61" t="s">
        <v>86</v>
      </c>
      <c r="D59" t="s">
        <v>97</v>
      </c>
      <c r="E59" s="95" t="s">
        <v>20</v>
      </c>
      <c r="F59" s="95">
        <v>-1.2744685593854649E-7</v>
      </c>
      <c r="G59" s="95" t="s">
        <v>66</v>
      </c>
      <c r="H59" s="95" t="s">
        <v>67</v>
      </c>
      <c r="I59" s="95" t="s">
        <v>68</v>
      </c>
      <c r="J59" s="95" t="s">
        <v>61</v>
      </c>
      <c r="K59" s="95"/>
      <c r="L59" s="95" t="s">
        <v>70</v>
      </c>
    </row>
    <row r="60" spans="1:12" x14ac:dyDescent="0.2">
      <c r="A60" s="91" t="s">
        <v>112</v>
      </c>
      <c r="B60" s="91" t="s">
        <v>111</v>
      </c>
      <c r="C60" s="61" t="s">
        <v>86</v>
      </c>
      <c r="D60" t="s">
        <v>97</v>
      </c>
      <c r="E60" s="95" t="s">
        <v>21</v>
      </c>
      <c r="F60" s="95">
        <v>-8.2933526050357892E-3</v>
      </c>
      <c r="G60" s="95" t="s">
        <v>66</v>
      </c>
      <c r="H60" s="95" t="s">
        <v>67</v>
      </c>
      <c r="I60" s="95" t="s">
        <v>68</v>
      </c>
      <c r="J60" s="95" t="s">
        <v>61</v>
      </c>
      <c r="K60" s="95"/>
      <c r="L60" s="95" t="s">
        <v>116</v>
      </c>
    </row>
    <row r="61" spans="1:12" x14ac:dyDescent="0.2">
      <c r="A61" s="91" t="s">
        <v>112</v>
      </c>
      <c r="B61" s="91" t="s">
        <v>117</v>
      </c>
      <c r="C61" s="61" t="s">
        <v>84</v>
      </c>
      <c r="D61" t="s">
        <v>100</v>
      </c>
      <c r="E61" s="95" t="s">
        <v>100</v>
      </c>
      <c r="F61" s="95">
        <v>1.4504999999999999</v>
      </c>
      <c r="G61" s="95" t="s">
        <v>62</v>
      </c>
      <c r="H61" s="95" t="s">
        <v>63</v>
      </c>
      <c r="I61" s="95" t="s">
        <v>64</v>
      </c>
      <c r="J61" s="95" t="s">
        <v>61</v>
      </c>
      <c r="K61" s="95" t="s">
        <v>101</v>
      </c>
      <c r="L61" s="95" t="s">
        <v>118</v>
      </c>
    </row>
    <row r="62" spans="1:12" x14ac:dyDescent="0.2">
      <c r="A62" s="91" t="s">
        <v>112</v>
      </c>
      <c r="B62" s="91" t="s">
        <v>117</v>
      </c>
      <c r="C62" s="61" t="s">
        <v>84</v>
      </c>
      <c r="D62" t="s">
        <v>82</v>
      </c>
      <c r="E62" s="95" t="s">
        <v>82</v>
      </c>
      <c r="F62" s="95">
        <v>1.3000000000000029E-2</v>
      </c>
      <c r="G62" s="95" t="s">
        <v>62</v>
      </c>
      <c r="H62" s="95" t="s">
        <v>63</v>
      </c>
      <c r="I62" s="95" t="s">
        <v>64</v>
      </c>
      <c r="J62" s="95" t="s">
        <v>61</v>
      </c>
      <c r="K62" s="95"/>
      <c r="L62" s="95" t="s">
        <v>113</v>
      </c>
    </row>
    <row r="63" spans="1:12" x14ac:dyDescent="0.2">
      <c r="A63" s="91" t="s">
        <v>112</v>
      </c>
      <c r="B63" s="91" t="s">
        <v>117</v>
      </c>
      <c r="C63" s="61" t="s">
        <v>84</v>
      </c>
      <c r="D63" t="s">
        <v>7</v>
      </c>
      <c r="E63" s="95" t="s">
        <v>7</v>
      </c>
      <c r="F63" s="95">
        <v>3.9499999999999993E-2</v>
      </c>
      <c r="G63" s="95" t="s">
        <v>62</v>
      </c>
      <c r="H63" s="95" t="s">
        <v>63</v>
      </c>
      <c r="I63" s="95" t="s">
        <v>64</v>
      </c>
      <c r="J63" s="95" t="s">
        <v>61</v>
      </c>
      <c r="K63" s="95"/>
      <c r="L63" s="95" t="s">
        <v>114</v>
      </c>
    </row>
    <row r="64" spans="1:12" x14ac:dyDescent="0.2">
      <c r="A64" s="91" t="s">
        <v>112</v>
      </c>
      <c r="B64" s="91" t="s">
        <v>117</v>
      </c>
      <c r="C64" s="61" t="s">
        <v>84</v>
      </c>
      <c r="D64" t="s">
        <v>105</v>
      </c>
      <c r="E64" s="95" t="s">
        <v>105</v>
      </c>
      <c r="F64" s="95">
        <v>-0.1095</v>
      </c>
      <c r="G64" s="95" t="s">
        <v>62</v>
      </c>
      <c r="H64" s="95" t="s">
        <v>63</v>
      </c>
      <c r="I64" s="95" t="s">
        <v>64</v>
      </c>
      <c r="J64" s="95" t="s">
        <v>61</v>
      </c>
      <c r="K64" s="95"/>
      <c r="L64" s="95" t="s">
        <v>119</v>
      </c>
    </row>
    <row r="65" spans="1:13" x14ac:dyDescent="0.2">
      <c r="A65" s="91" t="s">
        <v>112</v>
      </c>
      <c r="B65" s="91" t="s">
        <v>117</v>
      </c>
      <c r="C65" s="61" t="s">
        <v>84</v>
      </c>
      <c r="D65" t="s">
        <v>7</v>
      </c>
      <c r="E65" s="95" t="s">
        <v>8</v>
      </c>
      <c r="F65" s="95">
        <v>5.6326394934313766E-7</v>
      </c>
      <c r="G65" s="95" t="s">
        <v>66</v>
      </c>
      <c r="H65" s="95" t="s">
        <v>67</v>
      </c>
      <c r="I65" s="95" t="s">
        <v>68</v>
      </c>
      <c r="J65" s="95" t="s">
        <v>61</v>
      </c>
      <c r="K65" s="95"/>
      <c r="L65" s="95" t="s">
        <v>69</v>
      </c>
    </row>
    <row r="66" spans="1:13" x14ac:dyDescent="0.2">
      <c r="A66" s="91" t="s">
        <v>112</v>
      </c>
      <c r="B66" s="91" t="s">
        <v>117</v>
      </c>
      <c r="C66" s="61" t="s">
        <v>84</v>
      </c>
      <c r="D66" t="s">
        <v>7</v>
      </c>
      <c r="E66" s="95" t="s">
        <v>12</v>
      </c>
      <c r="F66" s="95">
        <v>1.7848001047384387E-6</v>
      </c>
      <c r="G66" s="95" t="s">
        <v>66</v>
      </c>
      <c r="H66" s="95" t="s">
        <v>67</v>
      </c>
      <c r="I66" s="95" t="s">
        <v>68</v>
      </c>
      <c r="J66" s="95" t="s">
        <v>61</v>
      </c>
      <c r="K66" s="95"/>
      <c r="L66" s="95" t="s">
        <v>69</v>
      </c>
    </row>
    <row r="67" spans="1:13" x14ac:dyDescent="0.2">
      <c r="A67" s="91" t="s">
        <v>112</v>
      </c>
      <c r="B67" s="91" t="s">
        <v>117</v>
      </c>
      <c r="C67" s="61" t="s">
        <v>84</v>
      </c>
      <c r="D67" t="s">
        <v>7</v>
      </c>
      <c r="E67" s="95" t="s">
        <v>13</v>
      </c>
      <c r="F67" s="95">
        <v>3.4961786933350771E-6</v>
      </c>
      <c r="G67" s="95" t="s">
        <v>66</v>
      </c>
      <c r="H67" s="95" t="s">
        <v>67</v>
      </c>
      <c r="I67" s="95" t="s">
        <v>68</v>
      </c>
      <c r="J67" s="95" t="s">
        <v>61</v>
      </c>
      <c r="K67" s="95"/>
      <c r="L67" s="95" t="s">
        <v>69</v>
      </c>
      <c r="M67" s="95"/>
    </row>
    <row r="68" spans="1:13" x14ac:dyDescent="0.2">
      <c r="A68" s="91" t="s">
        <v>112</v>
      </c>
      <c r="B68" s="91" t="s">
        <v>117</v>
      </c>
      <c r="C68" s="61" t="s">
        <v>84</v>
      </c>
      <c r="D68" t="s">
        <v>7</v>
      </c>
      <c r="E68" s="95" t="s">
        <v>14</v>
      </c>
      <c r="F68" s="95">
        <v>6.2797195691549045E-7</v>
      </c>
      <c r="G68" s="95" t="s">
        <v>66</v>
      </c>
      <c r="H68" s="95" t="s">
        <v>67</v>
      </c>
      <c r="I68" s="95" t="s">
        <v>68</v>
      </c>
      <c r="J68" s="95" t="s">
        <v>61</v>
      </c>
      <c r="K68" s="95"/>
      <c r="L68" s="95" t="s">
        <v>69</v>
      </c>
      <c r="M68" s="95"/>
    </row>
    <row r="69" spans="1:13" x14ac:dyDescent="0.2">
      <c r="A69" s="91" t="s">
        <v>112</v>
      </c>
      <c r="B69" s="91" t="s">
        <v>117</v>
      </c>
      <c r="C69" s="61" t="s">
        <v>84</v>
      </c>
      <c r="D69" t="s">
        <v>7</v>
      </c>
      <c r="E69" s="95" t="s">
        <v>15</v>
      </c>
      <c r="F69" s="95">
        <v>2.7208851797343124E-7</v>
      </c>
      <c r="G69" s="95" t="s">
        <v>66</v>
      </c>
      <c r="H69" s="95" t="s">
        <v>67</v>
      </c>
      <c r="I69" s="95" t="s">
        <v>68</v>
      </c>
      <c r="J69" s="95" t="s">
        <v>61</v>
      </c>
      <c r="K69" s="95"/>
      <c r="L69" s="95" t="s">
        <v>69</v>
      </c>
    </row>
    <row r="70" spans="1:13" x14ac:dyDescent="0.2">
      <c r="A70" s="91" t="s">
        <v>112</v>
      </c>
      <c r="B70" s="91" t="s">
        <v>117</v>
      </c>
      <c r="C70" s="61" t="s">
        <v>84</v>
      </c>
      <c r="D70" t="s">
        <v>7</v>
      </c>
      <c r="E70" s="95" t="s">
        <v>16</v>
      </c>
      <c r="F70" s="95">
        <v>8.5986044686482308E-6</v>
      </c>
      <c r="G70" s="95" t="s">
        <v>66</v>
      </c>
      <c r="H70" s="95" t="s">
        <v>67</v>
      </c>
      <c r="I70" s="95" t="s">
        <v>68</v>
      </c>
      <c r="J70" s="95" t="s">
        <v>61</v>
      </c>
      <c r="K70" s="95"/>
      <c r="L70" s="95" t="s">
        <v>69</v>
      </c>
    </row>
    <row r="71" spans="1:13" x14ac:dyDescent="0.2">
      <c r="A71" s="91" t="s">
        <v>112</v>
      </c>
      <c r="B71" s="91" t="s">
        <v>117</v>
      </c>
      <c r="C71" s="61" t="s">
        <v>84</v>
      </c>
      <c r="D71" t="s">
        <v>7</v>
      </c>
      <c r="E71" s="95" t="s">
        <v>17</v>
      </c>
      <c r="F71" s="95">
        <v>2.2346120321171817E-8</v>
      </c>
      <c r="G71" s="95" t="s">
        <v>66</v>
      </c>
      <c r="H71" s="95" t="s">
        <v>67</v>
      </c>
      <c r="I71" s="95" t="s">
        <v>68</v>
      </c>
      <c r="J71" s="95" t="s">
        <v>61</v>
      </c>
      <c r="K71" s="95"/>
      <c r="L71" s="95" t="s">
        <v>69</v>
      </c>
    </row>
    <row r="72" spans="1:13" x14ac:dyDescent="0.2">
      <c r="A72" s="91" t="s">
        <v>112</v>
      </c>
      <c r="B72" s="91" t="s">
        <v>117</v>
      </c>
      <c r="C72" s="106" t="s">
        <v>84</v>
      </c>
      <c r="D72" t="s">
        <v>7</v>
      </c>
      <c r="E72" s="95" t="s">
        <v>18</v>
      </c>
      <c r="F72" s="95">
        <v>5.2748352645476087E-8</v>
      </c>
      <c r="G72" s="95" t="s">
        <v>66</v>
      </c>
      <c r="H72" s="95" t="s">
        <v>67</v>
      </c>
      <c r="I72" s="95" t="s">
        <v>68</v>
      </c>
      <c r="J72" s="95" t="s">
        <v>61</v>
      </c>
      <c r="K72" s="95"/>
      <c r="L72" s="95" t="s">
        <v>69</v>
      </c>
    </row>
    <row r="73" spans="1:13" x14ac:dyDescent="0.2">
      <c r="A73" s="91" t="s">
        <v>112</v>
      </c>
      <c r="B73" s="91" t="s">
        <v>117</v>
      </c>
      <c r="C73" s="106" t="s">
        <v>84</v>
      </c>
      <c r="D73" t="s">
        <v>7</v>
      </c>
      <c r="E73" s="95" t="s">
        <v>19</v>
      </c>
      <c r="F73" s="95">
        <v>9.882686747394003E-6</v>
      </c>
      <c r="G73" s="95" t="s">
        <v>66</v>
      </c>
      <c r="H73" s="95" t="s">
        <v>67</v>
      </c>
      <c r="I73" s="95" t="s">
        <v>68</v>
      </c>
      <c r="J73" s="95" t="s">
        <v>61</v>
      </c>
      <c r="K73" s="95"/>
      <c r="L73" s="95" t="s">
        <v>69</v>
      </c>
    </row>
    <row r="74" spans="1:13" x14ac:dyDescent="0.2">
      <c r="A74" s="91" t="s">
        <v>112</v>
      </c>
      <c r="B74" s="91" t="s">
        <v>117</v>
      </c>
      <c r="C74" s="106" t="s">
        <v>84</v>
      </c>
      <c r="D74" t="s">
        <v>7</v>
      </c>
      <c r="E74" s="95" t="s">
        <v>20</v>
      </c>
      <c r="F74" s="95">
        <v>7.8081575009819723E-8</v>
      </c>
      <c r="G74" s="95" t="s">
        <v>66</v>
      </c>
      <c r="H74" s="95" t="s">
        <v>67</v>
      </c>
      <c r="I74" s="95" t="s">
        <v>68</v>
      </c>
      <c r="J74" s="95" t="s">
        <v>61</v>
      </c>
      <c r="K74" s="95"/>
      <c r="L74" s="95" t="s">
        <v>69</v>
      </c>
    </row>
    <row r="75" spans="1:13" x14ac:dyDescent="0.2">
      <c r="A75" s="91" t="s">
        <v>112</v>
      </c>
      <c r="B75" s="91" t="s">
        <v>117</v>
      </c>
      <c r="C75" s="106" t="s">
        <v>84</v>
      </c>
      <c r="D75" t="s">
        <v>7</v>
      </c>
      <c r="E75" s="95" t="s">
        <v>21</v>
      </c>
      <c r="F75" s="95">
        <v>4.9826225725660787E-3</v>
      </c>
      <c r="G75" s="95" t="s">
        <v>66</v>
      </c>
      <c r="H75" s="95" t="s">
        <v>67</v>
      </c>
      <c r="I75" s="95" t="s">
        <v>68</v>
      </c>
      <c r="J75" s="95" t="s">
        <v>61</v>
      </c>
      <c r="K75" s="95"/>
      <c r="L75" s="95" t="s">
        <v>115</v>
      </c>
    </row>
    <row r="76" spans="1:13" x14ac:dyDescent="0.2">
      <c r="A76" s="91" t="s">
        <v>112</v>
      </c>
      <c r="B76" s="91" t="s">
        <v>117</v>
      </c>
      <c r="C76" s="106" t="s">
        <v>84</v>
      </c>
      <c r="D76" t="s">
        <v>104</v>
      </c>
      <c r="E76" s="95" t="s">
        <v>8</v>
      </c>
      <c r="F76" s="95">
        <v>-1.2373122499313587E-6</v>
      </c>
      <c r="G76" s="95" t="s">
        <v>66</v>
      </c>
      <c r="H76" s="95" t="s">
        <v>67</v>
      </c>
      <c r="I76" s="95" t="s">
        <v>68</v>
      </c>
      <c r="J76" s="95" t="s">
        <v>61</v>
      </c>
      <c r="K76" s="95"/>
      <c r="L76" s="95" t="s">
        <v>69</v>
      </c>
    </row>
    <row r="77" spans="1:13" x14ac:dyDescent="0.2">
      <c r="A77" s="91" t="s">
        <v>112</v>
      </c>
      <c r="B77" s="91" t="s">
        <v>117</v>
      </c>
      <c r="C77" s="106" t="s">
        <v>84</v>
      </c>
      <c r="D77" t="s">
        <v>104</v>
      </c>
      <c r="E77" s="95" t="s">
        <v>12</v>
      </c>
      <c r="F77" s="95">
        <v>-4.8238164542209749E-6</v>
      </c>
      <c r="G77" s="95" t="s">
        <v>66</v>
      </c>
      <c r="H77" s="95" t="s">
        <v>67</v>
      </c>
      <c r="I77" s="95" t="s">
        <v>68</v>
      </c>
      <c r="J77" s="95" t="s">
        <v>61</v>
      </c>
      <c r="K77" s="95"/>
      <c r="L77" s="95" t="s">
        <v>69</v>
      </c>
    </row>
    <row r="78" spans="1:13" x14ac:dyDescent="0.2">
      <c r="A78" s="91" t="s">
        <v>112</v>
      </c>
      <c r="B78" s="91" t="s">
        <v>117</v>
      </c>
      <c r="C78" s="106" t="s">
        <v>84</v>
      </c>
      <c r="D78" t="s">
        <v>104</v>
      </c>
      <c r="E78" s="95" t="s">
        <v>13</v>
      </c>
      <c r="F78" s="95">
        <v>-7.297178099897708E-6</v>
      </c>
      <c r="G78" s="95" t="s">
        <v>66</v>
      </c>
      <c r="H78" s="95" t="s">
        <v>67</v>
      </c>
      <c r="I78" s="95" t="s">
        <v>68</v>
      </c>
      <c r="J78" s="95" t="s">
        <v>61</v>
      </c>
      <c r="K78" s="95"/>
      <c r="L78" s="95" t="s">
        <v>69</v>
      </c>
    </row>
    <row r="79" spans="1:13" x14ac:dyDescent="0.2">
      <c r="A79" s="91" t="s">
        <v>112</v>
      </c>
      <c r="B79" s="91" t="s">
        <v>117</v>
      </c>
      <c r="C79" s="106" t="s">
        <v>84</v>
      </c>
      <c r="D79" t="s">
        <v>104</v>
      </c>
      <c r="E79" s="95" t="s">
        <v>14</v>
      </c>
      <c r="F79" s="95">
        <v>-5.1019256877215581E-7</v>
      </c>
      <c r="G79" s="95" t="s">
        <v>66</v>
      </c>
      <c r="H79" s="95" t="s">
        <v>67</v>
      </c>
      <c r="I79" s="95" t="s">
        <v>68</v>
      </c>
      <c r="J79" s="95" t="s">
        <v>61</v>
      </c>
      <c r="K79" s="95"/>
      <c r="L79" s="95" t="s">
        <v>69</v>
      </c>
    </row>
    <row r="80" spans="1:13" x14ac:dyDescent="0.2">
      <c r="A80" s="91" t="s">
        <v>112</v>
      </c>
      <c r="B80" s="91" t="s">
        <v>117</v>
      </c>
      <c r="C80" s="106" t="s">
        <v>84</v>
      </c>
      <c r="D80" t="s">
        <v>104</v>
      </c>
      <c r="E80" s="95" t="s">
        <v>15</v>
      </c>
      <c r="F80" s="95">
        <v>-5.0426902208388575E-7</v>
      </c>
      <c r="G80" s="95" t="s">
        <v>66</v>
      </c>
      <c r="H80" s="95" t="s">
        <v>67</v>
      </c>
      <c r="I80" s="95" t="s">
        <v>68</v>
      </c>
      <c r="J80" s="95" t="s">
        <v>61</v>
      </c>
      <c r="K80" s="95"/>
      <c r="L80" s="95" t="s">
        <v>69</v>
      </c>
    </row>
    <row r="81" spans="1:12" x14ac:dyDescent="0.2">
      <c r="A81" s="91" t="s">
        <v>112</v>
      </c>
      <c r="B81" s="91" t="s">
        <v>117</v>
      </c>
      <c r="C81" s="106" t="s">
        <v>84</v>
      </c>
      <c r="D81" t="s">
        <v>104</v>
      </c>
      <c r="E81" s="95" t="s">
        <v>16</v>
      </c>
      <c r="F81" s="95">
        <v>-1.4817333825766258E-6</v>
      </c>
      <c r="G81" s="95" t="s">
        <v>66</v>
      </c>
      <c r="H81" s="95" t="s">
        <v>67</v>
      </c>
      <c r="I81" s="95" t="s">
        <v>68</v>
      </c>
      <c r="J81" s="95" t="s">
        <v>61</v>
      </c>
      <c r="K81" s="95"/>
      <c r="L81" s="95" t="s">
        <v>69</v>
      </c>
    </row>
    <row r="82" spans="1:12" x14ac:dyDescent="0.2">
      <c r="A82" s="91" t="s">
        <v>112</v>
      </c>
      <c r="B82" s="91" t="s">
        <v>117</v>
      </c>
      <c r="C82" s="106" t="s">
        <v>84</v>
      </c>
      <c r="D82" t="s">
        <v>104</v>
      </c>
      <c r="E82" s="95" t="s">
        <v>17</v>
      </c>
      <c r="F82" s="95">
        <v>-9.0992839719857896E-8</v>
      </c>
      <c r="G82" s="95" t="s">
        <v>66</v>
      </c>
      <c r="H82" s="95" t="s">
        <v>67</v>
      </c>
      <c r="I82" s="95" t="s">
        <v>68</v>
      </c>
      <c r="J82" s="95" t="s">
        <v>61</v>
      </c>
      <c r="K82" s="95"/>
      <c r="L82" s="95" t="s">
        <v>69</v>
      </c>
    </row>
    <row r="83" spans="1:12" x14ac:dyDescent="0.2">
      <c r="A83" s="91" t="s">
        <v>112</v>
      </c>
      <c r="B83" s="91" t="s">
        <v>117</v>
      </c>
      <c r="C83" s="106" t="s">
        <v>84</v>
      </c>
      <c r="D83" t="s">
        <v>104</v>
      </c>
      <c r="E83" s="95" t="s">
        <v>18</v>
      </c>
      <c r="F83" s="95">
        <v>-2.1225372440404305E-7</v>
      </c>
      <c r="G83" s="95" t="s">
        <v>66</v>
      </c>
      <c r="H83" s="95" t="s">
        <v>67</v>
      </c>
      <c r="I83" s="95" t="s">
        <v>68</v>
      </c>
      <c r="J83" s="95" t="s">
        <v>61</v>
      </c>
      <c r="K83" s="95"/>
      <c r="L83" s="95" t="s">
        <v>69</v>
      </c>
    </row>
    <row r="84" spans="1:12" x14ac:dyDescent="0.2">
      <c r="A84" s="91" t="s">
        <v>112</v>
      </c>
      <c r="B84" s="91" t="s">
        <v>117</v>
      </c>
      <c r="C84" s="61" t="s">
        <v>84</v>
      </c>
      <c r="D84" t="s">
        <v>104</v>
      </c>
      <c r="E84" s="95" t="s">
        <v>19</v>
      </c>
      <c r="F84" s="95">
        <v>-2.1705041969718648E-5</v>
      </c>
      <c r="G84" s="95" t="s">
        <v>66</v>
      </c>
      <c r="H84" s="95" t="s">
        <v>67</v>
      </c>
      <c r="I84" s="95" t="s">
        <v>68</v>
      </c>
      <c r="J84" s="95" t="s">
        <v>61</v>
      </c>
      <c r="K84" s="95"/>
      <c r="L84" s="95" t="s">
        <v>69</v>
      </c>
    </row>
    <row r="85" spans="1:12" x14ac:dyDescent="0.2">
      <c r="A85" s="91" t="s">
        <v>112</v>
      </c>
      <c r="B85" s="91" t="s">
        <v>117</v>
      </c>
      <c r="C85" s="61" t="s">
        <v>84</v>
      </c>
      <c r="D85" t="s">
        <v>104</v>
      </c>
      <c r="E85" s="95" t="s">
        <v>20</v>
      </c>
      <c r="F85" s="95">
        <v>-1.2744685593854649E-7</v>
      </c>
      <c r="G85" s="95" t="s">
        <v>66</v>
      </c>
      <c r="H85" s="95" t="s">
        <v>67</v>
      </c>
      <c r="I85" s="95" t="s">
        <v>68</v>
      </c>
      <c r="J85" s="95" t="s">
        <v>61</v>
      </c>
      <c r="K85" s="95"/>
      <c r="L85" s="95" t="s">
        <v>69</v>
      </c>
    </row>
    <row r="86" spans="1:12" x14ac:dyDescent="0.2">
      <c r="A86" s="91" t="s">
        <v>112</v>
      </c>
      <c r="B86" s="91" t="s">
        <v>117</v>
      </c>
      <c r="C86" s="61" t="s">
        <v>84</v>
      </c>
      <c r="D86" t="s">
        <v>104</v>
      </c>
      <c r="E86" s="95" t="s">
        <v>21</v>
      </c>
      <c r="F86" s="95">
        <v>-8.2933526050357927E-3</v>
      </c>
      <c r="G86" s="95" t="s">
        <v>66</v>
      </c>
      <c r="H86" s="95" t="s">
        <v>67</v>
      </c>
      <c r="I86" s="95" t="s">
        <v>68</v>
      </c>
      <c r="J86" s="95" t="s">
        <v>61</v>
      </c>
      <c r="K86" s="95"/>
      <c r="L86" s="95" t="s">
        <v>120</v>
      </c>
    </row>
    <row r="87" spans="1:12" x14ac:dyDescent="0.2">
      <c r="A87" s="91" t="s">
        <v>112</v>
      </c>
      <c r="B87" s="91" t="s">
        <v>117</v>
      </c>
      <c r="C87" s="61" t="s">
        <v>84</v>
      </c>
      <c r="D87" t="s">
        <v>97</v>
      </c>
      <c r="E87" s="95" t="s">
        <v>8</v>
      </c>
      <c r="F87" s="95">
        <v>6.1359203600585009E-7</v>
      </c>
      <c r="G87" s="95" t="s">
        <v>66</v>
      </c>
      <c r="H87" s="95" t="s">
        <v>67</v>
      </c>
      <c r="I87" s="95" t="s">
        <v>68</v>
      </c>
      <c r="J87" s="95" t="s">
        <v>61</v>
      </c>
      <c r="K87" s="95"/>
      <c r="L87" s="95" t="s">
        <v>70</v>
      </c>
    </row>
    <row r="88" spans="1:12" x14ac:dyDescent="0.2">
      <c r="A88" s="91" t="s">
        <v>112</v>
      </c>
      <c r="B88" s="91" t="s">
        <v>117</v>
      </c>
      <c r="C88" s="61" t="s">
        <v>84</v>
      </c>
      <c r="D88" t="s">
        <v>97</v>
      </c>
      <c r="E88" s="95" t="s">
        <v>12</v>
      </c>
      <c r="F88" s="95">
        <v>2.0215885850326047E-6</v>
      </c>
      <c r="G88" s="95" t="s">
        <v>66</v>
      </c>
      <c r="H88" s="95" t="s">
        <v>67</v>
      </c>
      <c r="I88" s="95" t="s">
        <v>68</v>
      </c>
      <c r="J88" s="95" t="s">
        <v>61</v>
      </c>
      <c r="K88" s="95"/>
      <c r="L88" s="95" t="s">
        <v>70</v>
      </c>
    </row>
    <row r="89" spans="1:12" x14ac:dyDescent="0.2">
      <c r="A89" s="91" t="s">
        <v>112</v>
      </c>
      <c r="B89" s="91" t="s">
        <v>117</v>
      </c>
      <c r="C89" s="61" t="s">
        <v>84</v>
      </c>
      <c r="D89" t="s">
        <v>97</v>
      </c>
      <c r="E89" s="95" t="s">
        <v>13</v>
      </c>
      <c r="F89" s="95">
        <v>3.7757945115688487E-6</v>
      </c>
      <c r="G89" s="95" t="s">
        <v>66</v>
      </c>
      <c r="H89" s="95" t="s">
        <v>67</v>
      </c>
      <c r="I89" s="95" t="s">
        <v>68</v>
      </c>
      <c r="J89" s="95" t="s">
        <v>61</v>
      </c>
      <c r="K89" s="95"/>
      <c r="L89" s="95" t="s">
        <v>70</v>
      </c>
    </row>
    <row r="90" spans="1:12" x14ac:dyDescent="0.2">
      <c r="A90" s="91" t="s">
        <v>112</v>
      </c>
      <c r="B90" s="91" t="s">
        <v>117</v>
      </c>
      <c r="C90" s="61" t="s">
        <v>84</v>
      </c>
      <c r="D90" t="s">
        <v>97</v>
      </c>
      <c r="E90" s="95" t="s">
        <v>14</v>
      </c>
      <c r="F90" s="95">
        <v>6.0966976360223679E-7</v>
      </c>
      <c r="G90" s="95" t="s">
        <v>66</v>
      </c>
      <c r="H90" s="95" t="s">
        <v>67</v>
      </c>
      <c r="I90" s="95" t="s">
        <v>68</v>
      </c>
      <c r="J90" s="95" t="s">
        <v>61</v>
      </c>
      <c r="K90" s="95"/>
      <c r="L90" s="95" t="s">
        <v>70</v>
      </c>
    </row>
    <row r="91" spans="1:12" x14ac:dyDescent="0.2">
      <c r="A91" s="91" t="s">
        <v>112</v>
      </c>
      <c r="B91" s="91" t="s">
        <v>117</v>
      </c>
      <c r="C91" s="61" t="s">
        <v>84</v>
      </c>
      <c r="D91" t="s">
        <v>97</v>
      </c>
      <c r="E91" s="95" t="s">
        <v>15</v>
      </c>
      <c r="F91" s="95">
        <v>2.8840248948177444E-7</v>
      </c>
      <c r="G91" s="95" t="s">
        <v>66</v>
      </c>
      <c r="H91" s="95" t="s">
        <v>67</v>
      </c>
      <c r="I91" s="95" t="s">
        <v>68</v>
      </c>
      <c r="J91" s="95" t="s">
        <v>61</v>
      </c>
      <c r="K91" s="95"/>
      <c r="L91" s="95" t="s">
        <v>70</v>
      </c>
    </row>
    <row r="92" spans="1:12" x14ac:dyDescent="0.2">
      <c r="A92" s="91" t="s">
        <v>112</v>
      </c>
      <c r="B92" s="91" t="s">
        <v>117</v>
      </c>
      <c r="C92" s="61" t="s">
        <v>84</v>
      </c>
      <c r="D92" t="s">
        <v>97</v>
      </c>
      <c r="E92" s="95" t="s">
        <v>16</v>
      </c>
      <c r="F92" s="95">
        <v>7.8768231730182313E-6</v>
      </c>
      <c r="G92" s="95" t="s">
        <v>66</v>
      </c>
      <c r="H92" s="95" t="s">
        <v>67</v>
      </c>
      <c r="I92" s="95" t="s">
        <v>68</v>
      </c>
      <c r="J92" s="95" t="s">
        <v>61</v>
      </c>
      <c r="K92" s="95"/>
      <c r="L92" s="95" t="s">
        <v>70</v>
      </c>
    </row>
    <row r="93" spans="1:12" x14ac:dyDescent="0.2">
      <c r="A93" s="91" t="s">
        <v>112</v>
      </c>
      <c r="B93" s="91" t="s">
        <v>117</v>
      </c>
      <c r="C93" s="61" t="s">
        <v>84</v>
      </c>
      <c r="D93" t="s">
        <v>97</v>
      </c>
      <c r="E93" s="95" t="s">
        <v>17</v>
      </c>
      <c r="F93" s="95">
        <v>2.7930024905330579E-8</v>
      </c>
      <c r="G93" s="95" t="s">
        <v>66</v>
      </c>
      <c r="H93" s="95" t="s">
        <v>67</v>
      </c>
      <c r="I93" s="95" t="s">
        <v>68</v>
      </c>
      <c r="J93" s="95" t="s">
        <v>61</v>
      </c>
      <c r="K93" s="95"/>
      <c r="L93" s="95" t="s">
        <v>70</v>
      </c>
    </row>
    <row r="94" spans="1:12" x14ac:dyDescent="0.2">
      <c r="A94" s="91" t="s">
        <v>112</v>
      </c>
      <c r="B94" s="91" t="s">
        <v>117</v>
      </c>
      <c r="C94" s="61" t="s">
        <v>84</v>
      </c>
      <c r="D94" t="s">
        <v>97</v>
      </c>
      <c r="E94" s="95" t="s">
        <v>18</v>
      </c>
      <c r="F94" s="95">
        <v>6.5712132031020453E-8</v>
      </c>
      <c r="G94" s="95" t="s">
        <v>66</v>
      </c>
      <c r="H94" s="95" t="s">
        <v>67</v>
      </c>
      <c r="I94" s="95" t="s">
        <v>68</v>
      </c>
      <c r="J94" s="95" t="s">
        <v>61</v>
      </c>
      <c r="K94" s="95"/>
      <c r="L94" s="95" t="s">
        <v>70</v>
      </c>
    </row>
    <row r="95" spans="1:12" x14ac:dyDescent="0.2">
      <c r="A95" s="91" t="s">
        <v>112</v>
      </c>
      <c r="B95" s="91" t="s">
        <v>117</v>
      </c>
      <c r="C95" s="61" t="s">
        <v>84</v>
      </c>
      <c r="D95" t="s">
        <v>97</v>
      </c>
      <c r="E95" s="95" t="s">
        <v>78</v>
      </c>
      <c r="F95" s="95">
        <v>1.0765362943320288E-5</v>
      </c>
      <c r="G95" s="95" t="s">
        <v>66</v>
      </c>
      <c r="H95" s="95" t="s">
        <v>67</v>
      </c>
      <c r="I95" s="95" t="s">
        <v>68</v>
      </c>
      <c r="J95" s="95" t="s">
        <v>61</v>
      </c>
      <c r="K95" s="95"/>
      <c r="L95" s="95" t="s">
        <v>70</v>
      </c>
    </row>
    <row r="96" spans="1:12" x14ac:dyDescent="0.2">
      <c r="A96" s="91" t="s">
        <v>112</v>
      </c>
      <c r="B96" s="91" t="s">
        <v>117</v>
      </c>
      <c r="C96" s="61" t="s">
        <v>84</v>
      </c>
      <c r="D96" t="s">
        <v>97</v>
      </c>
      <c r="E96" s="95" t="s">
        <v>20</v>
      </c>
      <c r="F96" s="95">
        <v>8.1285368705193615E-8</v>
      </c>
      <c r="G96" s="95" t="s">
        <v>66</v>
      </c>
      <c r="H96" s="95" t="s">
        <v>67</v>
      </c>
      <c r="I96" s="95" t="s">
        <v>68</v>
      </c>
      <c r="J96" s="95" t="s">
        <v>61</v>
      </c>
      <c r="K96" s="95"/>
      <c r="L96" s="95" t="s">
        <v>70</v>
      </c>
    </row>
    <row r="97" spans="1:12" x14ac:dyDescent="0.2">
      <c r="A97" s="91" t="s">
        <v>112</v>
      </c>
      <c r="B97" s="91" t="s">
        <v>117</v>
      </c>
      <c r="C97" s="61" t="s">
        <v>84</v>
      </c>
      <c r="D97" t="s">
        <v>97</v>
      </c>
      <c r="E97" s="95" t="s">
        <v>21</v>
      </c>
      <c r="F97" s="95">
        <v>5.2008127301438438E-3</v>
      </c>
      <c r="G97" s="95" t="s">
        <v>66</v>
      </c>
      <c r="H97" s="95" t="s">
        <v>67</v>
      </c>
      <c r="I97" s="95" t="s">
        <v>68</v>
      </c>
      <c r="J97" s="95" t="s">
        <v>61</v>
      </c>
      <c r="K97" s="95"/>
      <c r="L97" s="95" t="s">
        <v>116</v>
      </c>
    </row>
    <row r="98" spans="1:12" x14ac:dyDescent="0.2">
      <c r="A98" s="91" t="s">
        <v>112</v>
      </c>
      <c r="B98" s="91" t="s">
        <v>117</v>
      </c>
      <c r="C98" s="61" t="s">
        <v>85</v>
      </c>
      <c r="D98" t="s">
        <v>97</v>
      </c>
      <c r="E98" s="95" t="s">
        <v>8</v>
      </c>
      <c r="F98" s="95">
        <v>5.0974258460517281E-7</v>
      </c>
      <c r="G98" s="95" t="s">
        <v>66</v>
      </c>
      <c r="H98" s="95" t="s">
        <v>67</v>
      </c>
      <c r="I98" s="95" t="s">
        <v>68</v>
      </c>
      <c r="J98" s="95" t="s">
        <v>61</v>
      </c>
      <c r="K98" s="95"/>
      <c r="L98" s="95" t="s">
        <v>70</v>
      </c>
    </row>
    <row r="99" spans="1:12" x14ac:dyDescent="0.2">
      <c r="A99" s="91" t="s">
        <v>112</v>
      </c>
      <c r="B99" s="91" t="s">
        <v>117</v>
      </c>
      <c r="C99" s="61" t="s">
        <v>85</v>
      </c>
      <c r="D99" t="s">
        <v>97</v>
      </c>
      <c r="E99" s="95" t="s">
        <v>12</v>
      </c>
      <c r="F99" s="95">
        <v>9.1399463432981893E-7</v>
      </c>
      <c r="G99" s="95" t="s">
        <v>66</v>
      </c>
      <c r="H99" s="95" t="s">
        <v>67</v>
      </c>
      <c r="I99" s="95" t="s">
        <v>68</v>
      </c>
      <c r="J99" s="95" t="s">
        <v>61</v>
      </c>
      <c r="K99" s="95"/>
      <c r="L99" s="95" t="s">
        <v>70</v>
      </c>
    </row>
    <row r="100" spans="1:12" x14ac:dyDescent="0.2">
      <c r="A100" s="91" t="s">
        <v>112</v>
      </c>
      <c r="B100" s="91" t="s">
        <v>117</v>
      </c>
      <c r="C100" s="61" t="s">
        <v>85</v>
      </c>
      <c r="D100" t="s">
        <v>97</v>
      </c>
      <c r="E100" s="95" t="s">
        <v>13</v>
      </c>
      <c r="F100" s="95">
        <v>6.0060304530518846E-7</v>
      </c>
      <c r="G100" s="95" t="s">
        <v>66</v>
      </c>
      <c r="H100" s="95" t="s">
        <v>67</v>
      </c>
      <c r="I100" s="95" t="s">
        <v>68</v>
      </c>
      <c r="J100" s="95" t="s">
        <v>61</v>
      </c>
      <c r="K100" s="95"/>
      <c r="L100" s="95" t="s">
        <v>70</v>
      </c>
    </row>
    <row r="101" spans="1:12" x14ac:dyDescent="0.2">
      <c r="A101" s="91" t="s">
        <v>112</v>
      </c>
      <c r="B101" s="91" t="s">
        <v>117</v>
      </c>
      <c r="C101" s="61" t="s">
        <v>85</v>
      </c>
      <c r="D101" t="s">
        <v>97</v>
      </c>
      <c r="E101" s="95" t="s">
        <v>14</v>
      </c>
      <c r="F101" s="95">
        <v>1.0041919022838082E-6</v>
      </c>
      <c r="G101" s="95" t="s">
        <v>66</v>
      </c>
      <c r="H101" s="95" t="s">
        <v>67</v>
      </c>
      <c r="I101" s="95" t="s">
        <v>68</v>
      </c>
      <c r="J101" s="95" t="s">
        <v>61</v>
      </c>
      <c r="K101" s="95"/>
      <c r="L101" s="95" t="s">
        <v>70</v>
      </c>
    </row>
    <row r="102" spans="1:12" x14ac:dyDescent="0.2">
      <c r="A102" s="91" t="s">
        <v>112</v>
      </c>
      <c r="B102" s="91" t="s">
        <v>117</v>
      </c>
      <c r="C102" s="61" t="s">
        <v>85</v>
      </c>
      <c r="D102" t="s">
        <v>97</v>
      </c>
      <c r="E102" s="95" t="s">
        <v>15</v>
      </c>
      <c r="F102" s="95">
        <v>9.6767018573545924E-7</v>
      </c>
      <c r="G102" s="95" t="s">
        <v>66</v>
      </c>
      <c r="H102" s="95" t="s">
        <v>67</v>
      </c>
      <c r="I102" s="95" t="s">
        <v>68</v>
      </c>
      <c r="J102" s="95" t="s">
        <v>61</v>
      </c>
      <c r="K102" s="95"/>
      <c r="L102" s="95" t="s">
        <v>70</v>
      </c>
    </row>
    <row r="103" spans="1:12" x14ac:dyDescent="0.2">
      <c r="A103" s="91" t="s">
        <v>112</v>
      </c>
      <c r="B103" s="91" t="s">
        <v>117</v>
      </c>
      <c r="C103" s="61" t="s">
        <v>85</v>
      </c>
      <c r="D103" t="s">
        <v>97</v>
      </c>
      <c r="E103" s="95" t="s">
        <v>16</v>
      </c>
      <c r="F103" s="95">
        <v>8.39304255618789E-8</v>
      </c>
      <c r="G103" s="95" t="s">
        <v>66</v>
      </c>
      <c r="H103" s="95" t="s">
        <v>67</v>
      </c>
      <c r="I103" s="95" t="s">
        <v>68</v>
      </c>
      <c r="J103" s="95" t="s">
        <v>61</v>
      </c>
      <c r="K103" s="95"/>
      <c r="L103" s="95" t="s">
        <v>70</v>
      </c>
    </row>
    <row r="104" spans="1:12" x14ac:dyDescent="0.2">
      <c r="A104" s="91" t="s">
        <v>112</v>
      </c>
      <c r="B104" s="91" t="s">
        <v>117</v>
      </c>
      <c r="C104" s="61" t="s">
        <v>85</v>
      </c>
      <c r="D104" t="s">
        <v>97</v>
      </c>
      <c r="E104" s="95" t="s">
        <v>17</v>
      </c>
      <c r="F104" s="95">
        <v>0</v>
      </c>
      <c r="G104" s="95" t="s">
        <v>66</v>
      </c>
      <c r="H104" s="95" t="s">
        <v>67</v>
      </c>
      <c r="I104" s="95" t="s">
        <v>68</v>
      </c>
      <c r="J104" s="95" t="s">
        <v>61</v>
      </c>
      <c r="K104" s="95"/>
      <c r="L104" s="95" t="s">
        <v>70</v>
      </c>
    </row>
    <row r="105" spans="1:12" x14ac:dyDescent="0.2">
      <c r="A105" s="91" t="s">
        <v>112</v>
      </c>
      <c r="B105" s="91" t="s">
        <v>117</v>
      </c>
      <c r="C105" s="61" t="s">
        <v>85</v>
      </c>
      <c r="D105" t="s">
        <v>97</v>
      </c>
      <c r="E105" s="95" t="s">
        <v>18</v>
      </c>
      <c r="F105" s="95">
        <v>0</v>
      </c>
      <c r="G105" s="95" t="s">
        <v>66</v>
      </c>
      <c r="H105" s="95" t="s">
        <v>67</v>
      </c>
      <c r="I105" s="95" t="s">
        <v>68</v>
      </c>
      <c r="J105" s="95" t="s">
        <v>61</v>
      </c>
      <c r="K105" s="95"/>
      <c r="L105" s="95" t="s">
        <v>70</v>
      </c>
    </row>
    <row r="106" spans="1:12" x14ac:dyDescent="0.2">
      <c r="A106" s="91" t="s">
        <v>112</v>
      </c>
      <c r="B106" s="91" t="s">
        <v>117</v>
      </c>
      <c r="C106" s="61" t="s">
        <v>85</v>
      </c>
      <c r="D106" t="s">
        <v>97</v>
      </c>
      <c r="E106" s="95" t="s">
        <v>78</v>
      </c>
      <c r="F106" s="95">
        <v>0</v>
      </c>
      <c r="G106" s="95" t="s">
        <v>66</v>
      </c>
      <c r="H106" s="95" t="s">
        <v>67</v>
      </c>
      <c r="I106" s="95" t="s">
        <v>68</v>
      </c>
      <c r="J106" s="95" t="s">
        <v>61</v>
      </c>
      <c r="K106" s="95"/>
      <c r="L106" s="95" t="s">
        <v>70</v>
      </c>
    </row>
    <row r="107" spans="1:12" x14ac:dyDescent="0.2">
      <c r="A107" s="91" t="s">
        <v>112</v>
      </c>
      <c r="B107" s="91" t="s">
        <v>117</v>
      </c>
      <c r="C107" s="61" t="s">
        <v>85</v>
      </c>
      <c r="D107" t="s">
        <v>97</v>
      </c>
      <c r="E107" s="95" t="s">
        <v>20</v>
      </c>
      <c r="F107" s="95">
        <v>0</v>
      </c>
      <c r="G107" s="95" t="s">
        <v>66</v>
      </c>
      <c r="H107" s="95" t="s">
        <v>67</v>
      </c>
      <c r="I107" s="95" t="s">
        <v>68</v>
      </c>
      <c r="J107" s="95" t="s">
        <v>61</v>
      </c>
      <c r="K107" s="95"/>
      <c r="L107" s="95" t="s">
        <v>70</v>
      </c>
    </row>
    <row r="108" spans="1:12" x14ac:dyDescent="0.2">
      <c r="A108" s="91" t="s">
        <v>112</v>
      </c>
      <c r="B108" s="91" t="s">
        <v>117</v>
      </c>
      <c r="C108" s="61" t="s">
        <v>85</v>
      </c>
      <c r="D108" t="s">
        <v>97</v>
      </c>
      <c r="E108" s="95" t="s">
        <v>21</v>
      </c>
      <c r="F108" s="95">
        <v>1.1941716860729056E-2</v>
      </c>
      <c r="G108" s="95" t="s">
        <v>66</v>
      </c>
      <c r="H108" s="95" t="s">
        <v>67</v>
      </c>
      <c r="I108" s="95" t="s">
        <v>68</v>
      </c>
      <c r="J108" s="95" t="s">
        <v>61</v>
      </c>
      <c r="K108" s="95"/>
      <c r="L108" s="95" t="s">
        <v>116</v>
      </c>
    </row>
    <row r="109" spans="1:12" x14ac:dyDescent="0.2">
      <c r="A109" s="91" t="s">
        <v>121</v>
      </c>
      <c r="B109" s="91" t="s">
        <v>111</v>
      </c>
      <c r="C109" s="61" t="s">
        <v>84</v>
      </c>
      <c r="D109" t="s">
        <v>100</v>
      </c>
      <c r="E109" s="95" t="s">
        <v>100</v>
      </c>
      <c r="F109" s="95">
        <v>1.3825254340519431</v>
      </c>
      <c r="G109" s="95" t="s">
        <v>62</v>
      </c>
      <c r="H109" s="95" t="s">
        <v>63</v>
      </c>
      <c r="I109" s="95" t="s">
        <v>64</v>
      </c>
      <c r="J109" s="95" t="s">
        <v>61</v>
      </c>
      <c r="K109" s="95" t="s">
        <v>101</v>
      </c>
      <c r="L109" s="95" t="s">
        <v>118</v>
      </c>
    </row>
    <row r="110" spans="1:12" x14ac:dyDescent="0.2">
      <c r="A110" s="91" t="s">
        <v>121</v>
      </c>
      <c r="B110" s="91" t="s">
        <v>111</v>
      </c>
      <c r="C110" s="61" t="s">
        <v>84</v>
      </c>
      <c r="D110" t="s">
        <v>82</v>
      </c>
      <c r="E110" s="95" t="s">
        <v>82</v>
      </c>
      <c r="F110" s="95">
        <v>1.2390782931868528E-2</v>
      </c>
      <c r="G110" s="95" t="s">
        <v>62</v>
      </c>
      <c r="H110" s="95" t="s">
        <v>63</v>
      </c>
      <c r="I110" s="95" t="s">
        <v>64</v>
      </c>
      <c r="J110" s="95" t="s">
        <v>61</v>
      </c>
      <c r="K110" s="95"/>
      <c r="L110" s="95" t="s">
        <v>113</v>
      </c>
    </row>
    <row r="111" spans="1:12" x14ac:dyDescent="0.2">
      <c r="A111" s="91" t="s">
        <v>121</v>
      </c>
      <c r="B111" s="91" t="s">
        <v>111</v>
      </c>
      <c r="C111" s="61" t="s">
        <v>84</v>
      </c>
      <c r="D111" t="s">
        <v>7</v>
      </c>
      <c r="E111" s="95" t="s">
        <v>7</v>
      </c>
      <c r="F111" s="95">
        <v>3.3655211587617161E-2</v>
      </c>
      <c r="G111" s="95" t="s">
        <v>62</v>
      </c>
      <c r="H111" s="95" t="s">
        <v>63</v>
      </c>
      <c r="I111" s="95" t="s">
        <v>64</v>
      </c>
      <c r="J111" s="95" t="s">
        <v>61</v>
      </c>
      <c r="K111" s="95"/>
      <c r="L111" s="95" t="s">
        <v>114</v>
      </c>
    </row>
    <row r="112" spans="1:12" x14ac:dyDescent="0.2">
      <c r="A112" s="91" t="s">
        <v>121</v>
      </c>
      <c r="B112" s="91" t="s">
        <v>111</v>
      </c>
      <c r="C112" s="61" t="s">
        <v>84</v>
      </c>
      <c r="D112" t="s">
        <v>7</v>
      </c>
      <c r="E112" s="95" t="s">
        <v>8</v>
      </c>
      <c r="F112" s="95">
        <v>4.7991816189418163E-7</v>
      </c>
      <c r="G112" s="95" t="s">
        <v>66</v>
      </c>
      <c r="H112" s="95" t="s">
        <v>67</v>
      </c>
      <c r="I112" s="95" t="s">
        <v>68</v>
      </c>
      <c r="J112" s="95" t="s">
        <v>61</v>
      </c>
      <c r="K112" s="95"/>
      <c r="L112" s="95" t="s">
        <v>69</v>
      </c>
    </row>
    <row r="113" spans="1:12" x14ac:dyDescent="0.2">
      <c r="A113" s="91" t="s">
        <v>121</v>
      </c>
      <c r="B113" s="91" t="s">
        <v>111</v>
      </c>
      <c r="C113" s="61" t="s">
        <v>84</v>
      </c>
      <c r="D113" t="s">
        <v>7</v>
      </c>
      <c r="E113" s="95" t="s">
        <v>12</v>
      </c>
      <c r="F113" s="95">
        <v>1.520704434596796E-6</v>
      </c>
      <c r="G113" s="95" t="s">
        <v>66</v>
      </c>
      <c r="H113" s="95" t="s">
        <v>67</v>
      </c>
      <c r="I113" s="95" t="s">
        <v>68</v>
      </c>
      <c r="J113" s="95" t="s">
        <v>61</v>
      </c>
      <c r="K113" s="95"/>
      <c r="L113" s="95" t="s">
        <v>69</v>
      </c>
    </row>
    <row r="114" spans="1:12" x14ac:dyDescent="0.2">
      <c r="A114" s="91" t="s">
        <v>121</v>
      </c>
      <c r="B114" s="91" t="s">
        <v>111</v>
      </c>
      <c r="C114" s="61" t="s">
        <v>84</v>
      </c>
      <c r="D114" t="s">
        <v>7</v>
      </c>
      <c r="E114" s="95" t="s">
        <v>13</v>
      </c>
      <c r="F114" s="95">
        <v>2.9788514853749604E-6</v>
      </c>
      <c r="G114" s="95" t="s">
        <v>66</v>
      </c>
      <c r="H114" s="95" t="s">
        <v>67</v>
      </c>
      <c r="I114" s="95" t="s">
        <v>68</v>
      </c>
      <c r="J114" s="95" t="s">
        <v>61</v>
      </c>
      <c r="K114" s="95"/>
      <c r="L114" s="95" t="s">
        <v>69</v>
      </c>
    </row>
    <row r="115" spans="1:12" x14ac:dyDescent="0.2">
      <c r="A115" s="91" t="s">
        <v>121</v>
      </c>
      <c r="B115" s="91" t="s">
        <v>111</v>
      </c>
      <c r="C115" s="61" t="s">
        <v>84</v>
      </c>
      <c r="D115" t="s">
        <v>7</v>
      </c>
      <c r="E115" s="95" t="s">
        <v>14</v>
      </c>
      <c r="F115" s="95">
        <v>5.3505136914128717E-7</v>
      </c>
      <c r="G115" s="95" t="s">
        <v>66</v>
      </c>
      <c r="H115" s="95" t="s">
        <v>67</v>
      </c>
      <c r="I115" s="95" t="s">
        <v>68</v>
      </c>
      <c r="J115" s="95" t="s">
        <v>61</v>
      </c>
      <c r="K115" s="95"/>
      <c r="L115" s="95" t="s">
        <v>69</v>
      </c>
    </row>
    <row r="116" spans="1:12" x14ac:dyDescent="0.2">
      <c r="A116" s="91" t="s">
        <v>121</v>
      </c>
      <c r="B116" s="91" t="s">
        <v>111</v>
      </c>
      <c r="C116" s="61" t="s">
        <v>84</v>
      </c>
      <c r="D116" t="s">
        <v>7</v>
      </c>
      <c r="E116" s="95" t="s">
        <v>15</v>
      </c>
      <c r="F116" s="95">
        <v>2.3182776311283558E-7</v>
      </c>
      <c r="G116" s="95" t="s">
        <v>66</v>
      </c>
      <c r="H116" s="95" t="s">
        <v>67</v>
      </c>
      <c r="I116" s="95" t="s">
        <v>68</v>
      </c>
      <c r="J116" s="95" t="s">
        <v>61</v>
      </c>
      <c r="K116" s="95"/>
      <c r="L116" s="95" t="s">
        <v>69</v>
      </c>
    </row>
    <row r="117" spans="1:12" x14ac:dyDescent="0.2">
      <c r="A117" s="91" t="s">
        <v>121</v>
      </c>
      <c r="B117" s="91" t="s">
        <v>111</v>
      </c>
      <c r="C117" s="61" t="s">
        <v>84</v>
      </c>
      <c r="D117" t="s">
        <v>7</v>
      </c>
      <c r="E117" s="95" t="s">
        <v>16</v>
      </c>
      <c r="F117" s="95">
        <v>7.3262747531794074E-6</v>
      </c>
      <c r="G117" s="95" t="s">
        <v>66</v>
      </c>
      <c r="H117" s="95" t="s">
        <v>67</v>
      </c>
      <c r="I117" s="95" t="s">
        <v>68</v>
      </c>
      <c r="J117" s="95" t="s">
        <v>61</v>
      </c>
      <c r="K117" s="95"/>
      <c r="L117" s="95" t="s">
        <v>69</v>
      </c>
    </row>
    <row r="118" spans="1:12" x14ac:dyDescent="0.2">
      <c r="A118" s="91" t="s">
        <v>121</v>
      </c>
      <c r="B118" s="91" t="s">
        <v>111</v>
      </c>
      <c r="C118" s="61" t="s">
        <v>84</v>
      </c>
      <c r="D118" t="s">
        <v>7</v>
      </c>
      <c r="E118" s="95" t="s">
        <v>17</v>
      </c>
      <c r="F118" s="61">
        <v>1.903957993851618E-8</v>
      </c>
      <c r="G118" s="61" t="s">
        <v>66</v>
      </c>
      <c r="H118" s="61" t="s">
        <v>67</v>
      </c>
      <c r="I118" s="61" t="s">
        <v>68</v>
      </c>
      <c r="J118" s="95" t="s">
        <v>61</v>
      </c>
      <c r="K118" s="92"/>
      <c r="L118" s="61" t="s">
        <v>69</v>
      </c>
    </row>
    <row r="119" spans="1:12" x14ac:dyDescent="0.2">
      <c r="A119" s="91" t="s">
        <v>121</v>
      </c>
      <c r="B119" s="91" t="s">
        <v>111</v>
      </c>
      <c r="C119" s="61" t="s">
        <v>84</v>
      </c>
      <c r="D119" t="s">
        <v>7</v>
      </c>
      <c r="E119" s="95" t="s">
        <v>18</v>
      </c>
      <c r="F119" s="61">
        <v>4.4943214409664384E-8</v>
      </c>
      <c r="G119" s="61" t="s">
        <v>66</v>
      </c>
      <c r="H119" s="61" t="s">
        <v>67</v>
      </c>
      <c r="I119" s="61" t="s">
        <v>68</v>
      </c>
      <c r="J119" s="95" t="s">
        <v>61</v>
      </c>
      <c r="K119" s="92"/>
      <c r="L119" s="61" t="s">
        <v>69</v>
      </c>
    </row>
    <row r="120" spans="1:12" x14ac:dyDescent="0.2">
      <c r="A120" s="91" t="s">
        <v>121</v>
      </c>
      <c r="B120" s="91" t="s">
        <v>111</v>
      </c>
      <c r="C120" s="61" t="s">
        <v>84</v>
      </c>
      <c r="D120" t="s">
        <v>7</v>
      </c>
      <c r="E120" s="95" t="s">
        <v>19</v>
      </c>
      <c r="F120" s="61">
        <v>8.4203522414603859E-6</v>
      </c>
      <c r="G120" s="61" t="s">
        <v>66</v>
      </c>
      <c r="H120" s="61" t="s">
        <v>67</v>
      </c>
      <c r="I120" s="61" t="s">
        <v>68</v>
      </c>
      <c r="J120" s="95" t="s">
        <v>61</v>
      </c>
      <c r="K120" s="92"/>
      <c r="L120" s="61" t="s">
        <v>69</v>
      </c>
    </row>
    <row r="121" spans="1:12" x14ac:dyDescent="0.2">
      <c r="A121" s="91" t="s">
        <v>121</v>
      </c>
      <c r="B121" s="91" t="s">
        <v>111</v>
      </c>
      <c r="C121" s="61" t="s">
        <v>84</v>
      </c>
      <c r="D121" t="s">
        <v>7</v>
      </c>
      <c r="E121" s="95" t="s">
        <v>20</v>
      </c>
      <c r="F121" s="61">
        <v>6.6527896912655268E-8</v>
      </c>
      <c r="G121" s="61" t="s">
        <v>66</v>
      </c>
      <c r="H121" s="61" t="s">
        <v>67</v>
      </c>
      <c r="I121" s="61" t="s">
        <v>68</v>
      </c>
      <c r="J121" s="95" t="s">
        <v>61</v>
      </c>
      <c r="K121" s="92"/>
      <c r="L121" s="61" t="s">
        <v>69</v>
      </c>
    </row>
    <row r="122" spans="1:12" x14ac:dyDescent="0.2">
      <c r="A122" s="91" t="s">
        <v>121</v>
      </c>
      <c r="B122" s="91" t="s">
        <v>111</v>
      </c>
      <c r="C122" s="61" t="s">
        <v>84</v>
      </c>
      <c r="D122" t="s">
        <v>7</v>
      </c>
      <c r="E122" s="95" t="s">
        <v>21</v>
      </c>
      <c r="F122" s="61">
        <v>4.2453472643278166E-3</v>
      </c>
      <c r="G122" s="61" t="s">
        <v>66</v>
      </c>
      <c r="H122" s="61" t="s">
        <v>67</v>
      </c>
      <c r="I122" s="61" t="s">
        <v>68</v>
      </c>
      <c r="J122" s="95" t="s">
        <v>61</v>
      </c>
      <c r="K122" s="61"/>
      <c r="L122" s="61" t="s">
        <v>115</v>
      </c>
    </row>
    <row r="123" spans="1:12" x14ac:dyDescent="0.2">
      <c r="A123" s="91" t="s">
        <v>121</v>
      </c>
      <c r="B123" s="91" t="s">
        <v>111</v>
      </c>
      <c r="C123" s="61" t="s">
        <v>84</v>
      </c>
      <c r="D123" t="s">
        <v>97</v>
      </c>
      <c r="E123" s="95" t="s">
        <v>8</v>
      </c>
      <c r="F123" s="61">
        <v>5.9192742222544221E-7</v>
      </c>
      <c r="G123" s="61" t="s">
        <v>66</v>
      </c>
      <c r="H123" s="61" t="s">
        <v>67</v>
      </c>
      <c r="I123" s="61" t="s">
        <v>68</v>
      </c>
      <c r="J123" s="95" t="s">
        <v>61</v>
      </c>
      <c r="K123" s="61"/>
      <c r="L123" s="61" t="s">
        <v>70</v>
      </c>
    </row>
    <row r="124" spans="1:12" x14ac:dyDescent="0.2">
      <c r="A124" s="91" t="s">
        <v>121</v>
      </c>
      <c r="B124" s="91" t="s">
        <v>111</v>
      </c>
      <c r="C124" s="61" t="s">
        <v>84</v>
      </c>
      <c r="D124" t="s">
        <v>97</v>
      </c>
      <c r="E124" s="95" t="s">
        <v>12</v>
      </c>
      <c r="F124" s="61">
        <v>1.9573865356921594E-6</v>
      </c>
      <c r="G124" s="61" t="s">
        <v>66</v>
      </c>
      <c r="H124" s="61" t="s">
        <v>67</v>
      </c>
      <c r="I124" s="61" t="s">
        <v>68</v>
      </c>
      <c r="J124" s="95" t="s">
        <v>61</v>
      </c>
      <c r="K124" s="61"/>
      <c r="L124" s="61" t="s">
        <v>70</v>
      </c>
    </row>
    <row r="125" spans="1:12" x14ac:dyDescent="0.2">
      <c r="A125" s="91" t="s">
        <v>121</v>
      </c>
      <c r="B125" s="91" t="s">
        <v>111</v>
      </c>
      <c r="C125" s="61" t="s">
        <v>84</v>
      </c>
      <c r="D125" t="s">
        <v>97</v>
      </c>
      <c r="E125" s="95" t="s">
        <v>13</v>
      </c>
      <c r="F125" s="61">
        <v>3.639437785656365E-6</v>
      </c>
      <c r="G125" s="61" t="s">
        <v>66</v>
      </c>
      <c r="H125" s="61" t="s">
        <v>67</v>
      </c>
      <c r="I125" s="61" t="s">
        <v>68</v>
      </c>
      <c r="J125" s="95" t="s">
        <v>61</v>
      </c>
      <c r="K125" s="61"/>
      <c r="L125" s="61" t="s">
        <v>70</v>
      </c>
    </row>
    <row r="126" spans="1:12" x14ac:dyDescent="0.2">
      <c r="A126" s="91" t="s">
        <v>121</v>
      </c>
      <c r="B126" s="91" t="s">
        <v>111</v>
      </c>
      <c r="C126" s="61" t="s">
        <v>84</v>
      </c>
      <c r="D126" t="s">
        <v>97</v>
      </c>
      <c r="E126" s="95" t="s">
        <v>14</v>
      </c>
      <c r="F126" s="61">
        <v>5.8123719835120991E-7</v>
      </c>
      <c r="G126" s="61" t="s">
        <v>66</v>
      </c>
      <c r="H126" s="61" t="s">
        <v>67</v>
      </c>
      <c r="I126" s="61" t="s">
        <v>68</v>
      </c>
      <c r="J126" s="95" t="s">
        <v>61</v>
      </c>
      <c r="K126" s="61"/>
      <c r="L126" s="61" t="s">
        <v>70</v>
      </c>
    </row>
    <row r="127" spans="1:12" x14ac:dyDescent="0.2">
      <c r="A127" s="91" t="s">
        <v>121</v>
      </c>
      <c r="B127" s="91" t="s">
        <v>111</v>
      </c>
      <c r="C127" s="61" t="s">
        <v>84</v>
      </c>
      <c r="D127" t="s">
        <v>97</v>
      </c>
      <c r="E127" s="95" t="s">
        <v>15</v>
      </c>
      <c r="F127" s="61">
        <v>2.7747735574777282E-7</v>
      </c>
      <c r="G127" s="61" t="s">
        <v>66</v>
      </c>
      <c r="H127" s="61" t="s">
        <v>67</v>
      </c>
      <c r="I127" s="61" t="s">
        <v>68</v>
      </c>
      <c r="J127" s="95" t="s">
        <v>61</v>
      </c>
      <c r="K127" s="61"/>
      <c r="L127" s="61" t="s">
        <v>70</v>
      </c>
    </row>
    <row r="128" spans="1:12" x14ac:dyDescent="0.2">
      <c r="A128" s="91" t="s">
        <v>121</v>
      </c>
      <c r="B128" s="91" t="s">
        <v>111</v>
      </c>
      <c r="C128" s="61" t="s">
        <v>84</v>
      </c>
      <c r="D128" t="s">
        <v>97</v>
      </c>
      <c r="E128" s="95" t="s">
        <v>16</v>
      </c>
      <c r="F128" s="61">
        <v>7.4604105464682488E-6</v>
      </c>
      <c r="G128" s="61" t="s">
        <v>66</v>
      </c>
      <c r="H128" s="61" t="s">
        <v>67</v>
      </c>
      <c r="I128" s="61" t="s">
        <v>68</v>
      </c>
      <c r="J128" s="95" t="s">
        <v>61</v>
      </c>
      <c r="K128" s="61"/>
      <c r="L128" s="61" t="s">
        <v>70</v>
      </c>
    </row>
    <row r="129" spans="1:12" x14ac:dyDescent="0.2">
      <c r="A129" s="91" t="s">
        <v>121</v>
      </c>
      <c r="B129" s="91" t="s">
        <v>111</v>
      </c>
      <c r="C129" s="61" t="s">
        <v>84</v>
      </c>
      <c r="D129" t="s">
        <v>97</v>
      </c>
      <c r="E129" s="95" t="s">
        <v>17</v>
      </c>
      <c r="F129" s="61">
        <v>2.7276822132657294E-8</v>
      </c>
      <c r="G129" s="61" t="s">
        <v>66</v>
      </c>
      <c r="H129" s="61" t="s">
        <v>67</v>
      </c>
      <c r="I129" s="61" t="s">
        <v>68</v>
      </c>
      <c r="J129" s="95" t="s">
        <v>61</v>
      </c>
      <c r="K129" s="61"/>
      <c r="L129" s="61" t="s">
        <v>70</v>
      </c>
    </row>
    <row r="130" spans="1:12" x14ac:dyDescent="0.2">
      <c r="A130" s="91" t="s">
        <v>121</v>
      </c>
      <c r="B130" s="91" t="s">
        <v>111</v>
      </c>
      <c r="C130" s="61" t="s">
        <v>84</v>
      </c>
      <c r="D130" t="s">
        <v>97</v>
      </c>
      <c r="E130" s="95" t="s">
        <v>18</v>
      </c>
      <c r="F130" s="61">
        <v>6.4157751948083708E-8</v>
      </c>
      <c r="G130" s="61" t="s">
        <v>66</v>
      </c>
      <c r="H130" s="61" t="s">
        <v>67</v>
      </c>
      <c r="I130" s="61" t="s">
        <v>68</v>
      </c>
      <c r="J130" s="95" t="s">
        <v>61</v>
      </c>
      <c r="K130" s="61"/>
      <c r="L130" s="61" t="s">
        <v>70</v>
      </c>
    </row>
    <row r="131" spans="1:12" x14ac:dyDescent="0.2">
      <c r="A131" s="91" t="s">
        <v>121</v>
      </c>
      <c r="B131" s="91" t="s">
        <v>111</v>
      </c>
      <c r="C131" s="61" t="s">
        <v>84</v>
      </c>
      <c r="D131" t="s">
        <v>97</v>
      </c>
      <c r="E131" s="95" t="s">
        <v>78</v>
      </c>
      <c r="F131" s="61">
        <v>1.038522868766224E-5</v>
      </c>
      <c r="G131" s="61" t="s">
        <v>66</v>
      </c>
      <c r="H131" s="61" t="s">
        <v>67</v>
      </c>
      <c r="I131" s="61" t="s">
        <v>68</v>
      </c>
      <c r="J131" s="95" t="s">
        <v>61</v>
      </c>
      <c r="K131" s="61"/>
      <c r="L131" s="61" t="s">
        <v>70</v>
      </c>
    </row>
    <row r="132" spans="1:12" x14ac:dyDescent="0.2">
      <c r="A132" s="91" t="s">
        <v>121</v>
      </c>
      <c r="B132" s="91" t="s">
        <v>111</v>
      </c>
      <c r="C132" s="61" t="s">
        <v>84</v>
      </c>
      <c r="D132" t="s">
        <v>97</v>
      </c>
      <c r="E132" s="95" t="s">
        <v>20</v>
      </c>
      <c r="F132" s="61">
        <v>7.8065185148517566E-8</v>
      </c>
      <c r="G132" s="61" t="s">
        <v>66</v>
      </c>
      <c r="H132" s="61" t="s">
        <v>67</v>
      </c>
      <c r="I132" s="61" t="s">
        <v>68</v>
      </c>
      <c r="J132" s="95" t="s">
        <v>61</v>
      </c>
      <c r="K132" s="61"/>
      <c r="L132" s="61" t="s">
        <v>70</v>
      </c>
    </row>
    <row r="133" spans="1:12" x14ac:dyDescent="0.2">
      <c r="A133" s="91" t="s">
        <v>121</v>
      </c>
      <c r="B133" s="91" t="s">
        <v>111</v>
      </c>
      <c r="C133" s="61" t="s">
        <v>84</v>
      </c>
      <c r="D133" t="s">
        <v>97</v>
      </c>
      <c r="E133" s="95" t="s">
        <v>21</v>
      </c>
      <c r="F133" s="61">
        <v>4.9961135248315245E-3</v>
      </c>
      <c r="G133" s="61" t="s">
        <v>66</v>
      </c>
      <c r="H133" s="61" t="s">
        <v>67</v>
      </c>
      <c r="I133" s="61" t="s">
        <v>68</v>
      </c>
      <c r="J133" s="95" t="s">
        <v>61</v>
      </c>
      <c r="K133" s="61"/>
      <c r="L133" s="61" t="s">
        <v>116</v>
      </c>
    </row>
    <row r="134" spans="1:12" x14ac:dyDescent="0.2">
      <c r="A134" s="91" t="s">
        <v>121</v>
      </c>
      <c r="B134" s="91" t="s">
        <v>111</v>
      </c>
      <c r="C134" s="61" t="s">
        <v>85</v>
      </c>
      <c r="D134" t="s">
        <v>97</v>
      </c>
      <c r="E134" s="95" t="s">
        <v>8</v>
      </c>
      <c r="F134" s="61">
        <v>6.2748815165876794E-7</v>
      </c>
      <c r="G134" s="61" t="s">
        <v>66</v>
      </c>
      <c r="H134" s="61" t="s">
        <v>67</v>
      </c>
      <c r="I134" s="61" t="s">
        <v>68</v>
      </c>
      <c r="J134" s="95" t="s">
        <v>61</v>
      </c>
      <c r="K134" s="61"/>
      <c r="L134" s="61" t="s">
        <v>70</v>
      </c>
    </row>
    <row r="135" spans="1:12" x14ac:dyDescent="0.2">
      <c r="A135" s="91" t="s">
        <v>121</v>
      </c>
      <c r="B135" s="91" t="s">
        <v>111</v>
      </c>
      <c r="C135" s="61" t="s">
        <v>85</v>
      </c>
      <c r="D135" t="s">
        <v>97</v>
      </c>
      <c r="E135" s="95" t="s">
        <v>12</v>
      </c>
      <c r="F135" s="61">
        <v>1.1251184834123224E-6</v>
      </c>
      <c r="G135" s="61" t="s">
        <v>66</v>
      </c>
      <c r="H135" s="61" t="s">
        <v>67</v>
      </c>
      <c r="I135" s="61" t="s">
        <v>68</v>
      </c>
      <c r="J135" s="95" t="s">
        <v>61</v>
      </c>
      <c r="K135" s="61"/>
      <c r="L135" s="61" t="s">
        <v>70</v>
      </c>
    </row>
    <row r="136" spans="1:12" x14ac:dyDescent="0.2">
      <c r="A136" s="91" t="s">
        <v>121</v>
      </c>
      <c r="B136" s="91" t="s">
        <v>111</v>
      </c>
      <c r="C136" s="61" t="s">
        <v>85</v>
      </c>
      <c r="D136" t="s">
        <v>97</v>
      </c>
      <c r="E136" s="95" t="s">
        <v>13</v>
      </c>
      <c r="F136" s="61">
        <v>7.3933649289099532E-7</v>
      </c>
      <c r="G136" s="61" t="s">
        <v>66</v>
      </c>
      <c r="H136" s="61" t="s">
        <v>67</v>
      </c>
      <c r="I136" s="61" t="s">
        <v>68</v>
      </c>
      <c r="J136" s="95" t="s">
        <v>61</v>
      </c>
      <c r="K136" s="61"/>
      <c r="L136" s="61" t="s">
        <v>70</v>
      </c>
    </row>
    <row r="137" spans="1:12" x14ac:dyDescent="0.2">
      <c r="A137" s="91" t="s">
        <v>121</v>
      </c>
      <c r="B137" s="91" t="s">
        <v>111</v>
      </c>
      <c r="C137" s="61" t="s">
        <v>85</v>
      </c>
      <c r="D137" t="s">
        <v>97</v>
      </c>
      <c r="E137" s="95" t="s">
        <v>14</v>
      </c>
      <c r="F137" s="61">
        <v>1.174936261610418E-6</v>
      </c>
      <c r="G137" s="61" t="s">
        <v>66</v>
      </c>
      <c r="H137" s="61" t="s">
        <v>67</v>
      </c>
      <c r="I137" s="61" t="s">
        <v>68</v>
      </c>
      <c r="J137" s="95" t="s">
        <v>61</v>
      </c>
      <c r="K137" s="61"/>
      <c r="L137" s="61" t="s">
        <v>70</v>
      </c>
    </row>
    <row r="138" spans="1:12" x14ac:dyDescent="0.2">
      <c r="A138" s="91" t="s">
        <v>121</v>
      </c>
      <c r="B138" s="91" t="s">
        <v>111</v>
      </c>
      <c r="C138" s="61" t="s">
        <v>85</v>
      </c>
      <c r="D138" t="s">
        <v>97</v>
      </c>
      <c r="E138" s="95" t="s">
        <v>15</v>
      </c>
      <c r="F138" s="61">
        <v>1.1322046990362508E-6</v>
      </c>
      <c r="G138" s="61" t="s">
        <v>66</v>
      </c>
      <c r="H138" s="61" t="s">
        <v>67</v>
      </c>
      <c r="I138" s="61" t="s">
        <v>68</v>
      </c>
      <c r="J138" s="95" t="s">
        <v>61</v>
      </c>
      <c r="K138" s="61"/>
      <c r="L138" s="61" t="s">
        <v>70</v>
      </c>
    </row>
    <row r="139" spans="1:12" x14ac:dyDescent="0.2">
      <c r="A139" s="91" t="s">
        <v>121</v>
      </c>
      <c r="B139" s="91" t="s">
        <v>111</v>
      </c>
      <c r="C139" s="61" t="s">
        <v>85</v>
      </c>
      <c r="D139" t="s">
        <v>97</v>
      </c>
      <c r="E139" s="95" t="s">
        <v>16</v>
      </c>
      <c r="F139" s="61">
        <v>1.033175355450237E-7</v>
      </c>
      <c r="G139" s="61" t="s">
        <v>66</v>
      </c>
      <c r="H139" s="61" t="s">
        <v>67</v>
      </c>
      <c r="I139" s="61" t="s">
        <v>68</v>
      </c>
      <c r="J139" s="95" t="s">
        <v>61</v>
      </c>
      <c r="K139" s="61"/>
      <c r="L139" s="61" t="s">
        <v>70</v>
      </c>
    </row>
    <row r="140" spans="1:12" x14ac:dyDescent="0.2">
      <c r="A140" s="91" t="s">
        <v>121</v>
      </c>
      <c r="B140" s="91" t="s">
        <v>111</v>
      </c>
      <c r="C140" s="61" t="s">
        <v>85</v>
      </c>
      <c r="D140" t="s">
        <v>97</v>
      </c>
      <c r="E140" s="95" t="s">
        <v>17</v>
      </c>
      <c r="F140" s="61">
        <v>0</v>
      </c>
      <c r="G140" s="61" t="s">
        <v>66</v>
      </c>
      <c r="H140" s="61" t="s">
        <v>67</v>
      </c>
      <c r="I140" s="61" t="s">
        <v>68</v>
      </c>
      <c r="J140" s="95" t="s">
        <v>61</v>
      </c>
      <c r="K140" s="61"/>
      <c r="L140" s="61" t="s">
        <v>70</v>
      </c>
    </row>
    <row r="141" spans="1:12" x14ac:dyDescent="0.2">
      <c r="A141" s="91" t="s">
        <v>121</v>
      </c>
      <c r="B141" s="91" t="s">
        <v>111</v>
      </c>
      <c r="C141" s="61" t="s">
        <v>85</v>
      </c>
      <c r="D141" t="s">
        <v>97</v>
      </c>
      <c r="E141" s="95" t="s">
        <v>18</v>
      </c>
      <c r="F141" s="61">
        <v>0</v>
      </c>
      <c r="G141" s="61" t="s">
        <v>66</v>
      </c>
      <c r="H141" s="61" t="s">
        <v>67</v>
      </c>
      <c r="I141" s="61" t="s">
        <v>68</v>
      </c>
      <c r="J141" s="95" t="s">
        <v>61</v>
      </c>
      <c r="K141" s="61"/>
      <c r="L141" s="61" t="s">
        <v>70</v>
      </c>
    </row>
    <row r="142" spans="1:12" x14ac:dyDescent="0.2">
      <c r="A142" s="91" t="s">
        <v>121</v>
      </c>
      <c r="B142" s="91" t="s">
        <v>111</v>
      </c>
      <c r="C142" s="61" t="s">
        <v>85</v>
      </c>
      <c r="D142" t="s">
        <v>97</v>
      </c>
      <c r="E142" s="95" t="s">
        <v>78</v>
      </c>
      <c r="F142" s="61">
        <v>0</v>
      </c>
      <c r="G142" s="61" t="s">
        <v>66</v>
      </c>
      <c r="H142" s="61" t="s">
        <v>67</v>
      </c>
      <c r="I142" s="61" t="s">
        <v>68</v>
      </c>
      <c r="J142" s="95" t="s">
        <v>61</v>
      </c>
      <c r="K142" s="61"/>
      <c r="L142" s="61" t="s">
        <v>70</v>
      </c>
    </row>
    <row r="143" spans="1:12" x14ac:dyDescent="0.2">
      <c r="A143" s="91" t="s">
        <v>121</v>
      </c>
      <c r="B143" s="91" t="s">
        <v>111</v>
      </c>
      <c r="C143" s="61" t="s">
        <v>85</v>
      </c>
      <c r="D143" t="s">
        <v>97</v>
      </c>
      <c r="E143" s="95" t="s">
        <v>20</v>
      </c>
      <c r="F143" s="61">
        <v>0</v>
      </c>
      <c r="G143" s="61" t="s">
        <v>66</v>
      </c>
      <c r="H143" s="61" t="s">
        <v>67</v>
      </c>
      <c r="I143" s="61" t="s">
        <v>68</v>
      </c>
      <c r="J143" s="95" t="s">
        <v>61</v>
      </c>
      <c r="K143" s="61"/>
      <c r="L143" s="61" t="s">
        <v>70</v>
      </c>
    </row>
    <row r="144" spans="1:12" x14ac:dyDescent="0.2">
      <c r="A144" s="91" t="s">
        <v>121</v>
      </c>
      <c r="B144" s="91" t="s">
        <v>111</v>
      </c>
      <c r="C144" s="61" t="s">
        <v>85</v>
      </c>
      <c r="D144" t="s">
        <v>97</v>
      </c>
      <c r="E144" s="95" t="s">
        <v>21</v>
      </c>
      <c r="F144" s="61">
        <v>9.420956651739117E-3</v>
      </c>
      <c r="G144" s="61" t="s">
        <v>66</v>
      </c>
      <c r="H144" s="61" t="s">
        <v>67</v>
      </c>
      <c r="I144" s="61" t="s">
        <v>68</v>
      </c>
      <c r="J144" s="95" t="s">
        <v>61</v>
      </c>
      <c r="K144" s="61"/>
      <c r="L144" s="61" t="s">
        <v>116</v>
      </c>
    </row>
    <row r="145" spans="1:12" x14ac:dyDescent="0.2">
      <c r="A145" s="91" t="s">
        <v>122</v>
      </c>
      <c r="B145" s="91" t="s">
        <v>111</v>
      </c>
      <c r="C145" s="61" t="s">
        <v>84</v>
      </c>
      <c r="D145" t="s">
        <v>100</v>
      </c>
      <c r="E145" s="95" t="s">
        <v>100</v>
      </c>
      <c r="F145" s="61">
        <v>1.4896491288008198</v>
      </c>
      <c r="G145" s="61" t="s">
        <v>62</v>
      </c>
      <c r="H145" s="61" t="s">
        <v>63</v>
      </c>
      <c r="I145" s="61" t="s">
        <v>64</v>
      </c>
      <c r="J145" s="95" t="s">
        <v>61</v>
      </c>
      <c r="K145" s="61" t="s">
        <v>101</v>
      </c>
      <c r="L145" s="61" t="s">
        <v>118</v>
      </c>
    </row>
    <row r="146" spans="1:12" x14ac:dyDescent="0.2">
      <c r="A146" s="91" t="s">
        <v>122</v>
      </c>
      <c r="B146" s="91" t="s">
        <v>111</v>
      </c>
      <c r="C146" s="61" t="s">
        <v>84</v>
      </c>
      <c r="D146" t="s">
        <v>82</v>
      </c>
      <c r="E146" s="95" t="s">
        <v>82</v>
      </c>
      <c r="F146" s="61">
        <v>1.3350871199180077E-2</v>
      </c>
      <c r="G146" s="61" t="s">
        <v>62</v>
      </c>
      <c r="H146" s="61" t="s">
        <v>63</v>
      </c>
      <c r="I146" s="61" t="s">
        <v>64</v>
      </c>
      <c r="J146" s="95" t="s">
        <v>61</v>
      </c>
      <c r="K146" s="61"/>
      <c r="L146" s="61" t="s">
        <v>113</v>
      </c>
    </row>
    <row r="147" spans="1:12" x14ac:dyDescent="0.2">
      <c r="A147" s="91" t="s">
        <v>122</v>
      </c>
      <c r="B147" s="91" t="s">
        <v>111</v>
      </c>
      <c r="C147" s="61" t="s">
        <v>84</v>
      </c>
      <c r="D147" t="s">
        <v>107</v>
      </c>
      <c r="E147" s="95" t="s">
        <v>107</v>
      </c>
      <c r="F147" s="61">
        <v>-6.8700000000000003E-6</v>
      </c>
      <c r="G147" s="61" t="s">
        <v>62</v>
      </c>
      <c r="H147" s="61" t="s">
        <v>63</v>
      </c>
      <c r="I147" s="61" t="s">
        <v>64</v>
      </c>
      <c r="J147" s="95" t="s">
        <v>61</v>
      </c>
      <c r="K147" s="61"/>
      <c r="L147" s="61" t="s">
        <v>119</v>
      </c>
    </row>
    <row r="148" spans="1:12" x14ac:dyDescent="0.2">
      <c r="A148" s="91" t="s">
        <v>122</v>
      </c>
      <c r="B148" s="91" t="s">
        <v>111</v>
      </c>
      <c r="C148" s="61" t="s">
        <v>84</v>
      </c>
      <c r="D148" t="s">
        <v>97</v>
      </c>
      <c r="E148" s="95" t="s">
        <v>8</v>
      </c>
      <c r="F148" s="61">
        <v>1.2068819347580865E-7</v>
      </c>
      <c r="G148" s="61" t="s">
        <v>66</v>
      </c>
      <c r="H148" s="61" t="s">
        <v>67</v>
      </c>
      <c r="I148" s="61" t="s">
        <v>68</v>
      </c>
      <c r="J148" s="95" t="s">
        <v>61</v>
      </c>
      <c r="K148" s="61"/>
      <c r="L148" s="61" t="s">
        <v>70</v>
      </c>
    </row>
    <row r="149" spans="1:12" x14ac:dyDescent="0.2">
      <c r="A149" s="91" t="s">
        <v>122</v>
      </c>
      <c r="B149" s="91" t="s">
        <v>111</v>
      </c>
      <c r="C149" s="61" t="s">
        <v>84</v>
      </c>
      <c r="D149" t="s">
        <v>97</v>
      </c>
      <c r="E149" s="95" t="s">
        <v>12</v>
      </c>
      <c r="F149" s="61">
        <v>4.7051800671261885E-7</v>
      </c>
      <c r="G149" s="61" t="s">
        <v>66</v>
      </c>
      <c r="H149" s="61" t="s">
        <v>67</v>
      </c>
      <c r="I149" s="61" t="s">
        <v>68</v>
      </c>
      <c r="J149" s="95" t="s">
        <v>61</v>
      </c>
      <c r="K149" s="61"/>
      <c r="L149" s="61" t="s">
        <v>70</v>
      </c>
    </row>
    <row r="150" spans="1:12" x14ac:dyDescent="0.2">
      <c r="A150" s="91" t="s">
        <v>122</v>
      </c>
      <c r="B150" s="91" t="s">
        <v>111</v>
      </c>
      <c r="C150" s="61" t="s">
        <v>84</v>
      </c>
      <c r="D150" t="s">
        <v>97</v>
      </c>
      <c r="E150" s="95" t="s">
        <v>13</v>
      </c>
      <c r="F150" s="61">
        <v>7.1177121409469943E-7</v>
      </c>
      <c r="G150" s="61" t="s">
        <v>66</v>
      </c>
      <c r="H150" s="61" t="s">
        <v>67</v>
      </c>
      <c r="I150" s="61" t="s">
        <v>68</v>
      </c>
      <c r="J150" s="95" t="s">
        <v>61</v>
      </c>
      <c r="K150" s="61"/>
      <c r="L150" s="61" t="s">
        <v>70</v>
      </c>
    </row>
    <row r="151" spans="1:12" x14ac:dyDescent="0.2">
      <c r="A151" s="91" t="s">
        <v>122</v>
      </c>
      <c r="B151" s="91" t="s">
        <v>111</v>
      </c>
      <c r="C151" s="61" t="s">
        <v>84</v>
      </c>
      <c r="D151" t="s">
        <v>97</v>
      </c>
      <c r="E151" s="95" t="s">
        <v>14</v>
      </c>
      <c r="F151" s="61">
        <v>4.9764495141230161E-8</v>
      </c>
      <c r="G151" s="61" t="s">
        <v>66</v>
      </c>
      <c r="H151" s="61" t="s">
        <v>67</v>
      </c>
      <c r="I151" s="61" t="s">
        <v>68</v>
      </c>
      <c r="J151" s="95" t="s">
        <v>61</v>
      </c>
      <c r="K151" s="61"/>
      <c r="L151" s="61" t="s">
        <v>70</v>
      </c>
    </row>
    <row r="152" spans="1:12" x14ac:dyDescent="0.2">
      <c r="A152" s="91" t="s">
        <v>122</v>
      </c>
      <c r="B152" s="91" t="s">
        <v>111</v>
      </c>
      <c r="C152" s="61" t="s">
        <v>84</v>
      </c>
      <c r="D152" t="s">
        <v>97</v>
      </c>
      <c r="E152" s="95" t="s">
        <v>15</v>
      </c>
      <c r="F152" s="61">
        <v>4.9186708775002372E-8</v>
      </c>
      <c r="G152" s="61" t="s">
        <v>66</v>
      </c>
      <c r="H152" s="61" t="s">
        <v>67</v>
      </c>
      <c r="I152" s="61" t="s">
        <v>68</v>
      </c>
      <c r="J152" s="95" t="s">
        <v>61</v>
      </c>
      <c r="K152" s="61"/>
      <c r="L152" s="61" t="s">
        <v>70</v>
      </c>
    </row>
    <row r="153" spans="1:12" x14ac:dyDescent="0.2">
      <c r="A153" s="91" t="s">
        <v>122</v>
      </c>
      <c r="B153" s="91" t="s">
        <v>111</v>
      </c>
      <c r="C153" s="61" t="s">
        <v>84</v>
      </c>
      <c r="D153" t="s">
        <v>97</v>
      </c>
      <c r="E153" s="95" t="s">
        <v>16</v>
      </c>
      <c r="F153" s="61">
        <v>1.4452918021776023E-7</v>
      </c>
      <c r="G153" s="61" t="s">
        <v>66</v>
      </c>
      <c r="H153" s="61" t="s">
        <v>67</v>
      </c>
      <c r="I153" s="61" t="s">
        <v>68</v>
      </c>
      <c r="J153" s="95" t="s">
        <v>61</v>
      </c>
      <c r="K153" s="61"/>
      <c r="L153" s="61" t="s">
        <v>70</v>
      </c>
    </row>
    <row r="154" spans="1:12" x14ac:dyDescent="0.2">
      <c r="A154" s="91" t="s">
        <v>122</v>
      </c>
      <c r="B154" s="91" t="s">
        <v>111</v>
      </c>
      <c r="C154" s="61" t="s">
        <v>84</v>
      </c>
      <c r="D154" t="s">
        <v>97</v>
      </c>
      <c r="E154" s="95" t="s">
        <v>17</v>
      </c>
      <c r="F154" s="61">
        <v>8.8754972284745938E-9</v>
      </c>
      <c r="G154" s="61" t="s">
        <v>66</v>
      </c>
      <c r="H154" s="61" t="s">
        <v>67</v>
      </c>
      <c r="I154" s="61" t="s">
        <v>68</v>
      </c>
      <c r="J154" s="95" t="s">
        <v>61</v>
      </c>
      <c r="K154" s="61"/>
      <c r="L154" s="61" t="s">
        <v>70</v>
      </c>
    </row>
    <row r="155" spans="1:12" x14ac:dyDescent="0.2">
      <c r="A155" s="91" t="s">
        <v>122</v>
      </c>
      <c r="B155" s="91" t="s">
        <v>111</v>
      </c>
      <c r="C155" s="61" t="s">
        <v>84</v>
      </c>
      <c r="D155" t="s">
        <v>97</v>
      </c>
      <c r="E155" s="95" t="s">
        <v>18</v>
      </c>
      <c r="F155" s="61">
        <v>2.0703358071705172E-8</v>
      </c>
      <c r="G155" s="61" t="s">
        <v>66</v>
      </c>
      <c r="H155" s="61" t="s">
        <v>67</v>
      </c>
      <c r="I155" s="61" t="s">
        <v>68</v>
      </c>
      <c r="J155" s="95" t="s">
        <v>61</v>
      </c>
      <c r="K155" s="61"/>
      <c r="L155" s="61" t="s">
        <v>70</v>
      </c>
    </row>
    <row r="156" spans="1:12" x14ac:dyDescent="0.2">
      <c r="A156" s="91" t="s">
        <v>122</v>
      </c>
      <c r="B156" s="91" t="s">
        <v>111</v>
      </c>
      <c r="C156" s="61" t="s">
        <v>84</v>
      </c>
      <c r="D156" t="s">
        <v>97</v>
      </c>
      <c r="E156" s="95" t="s">
        <v>78</v>
      </c>
      <c r="F156" s="61">
        <v>2.1171230663781588E-6</v>
      </c>
      <c r="G156" s="61" t="s">
        <v>66</v>
      </c>
      <c r="H156" s="61" t="s">
        <v>67</v>
      </c>
      <c r="I156" s="61" t="s">
        <v>68</v>
      </c>
      <c r="J156" s="95" t="s">
        <v>61</v>
      </c>
      <c r="K156" s="61"/>
      <c r="L156" s="61" t="s">
        <v>70</v>
      </c>
    </row>
    <row r="157" spans="1:12" x14ac:dyDescent="0.2">
      <c r="A157" s="91" t="s">
        <v>122</v>
      </c>
      <c r="B157" s="91" t="s">
        <v>111</v>
      </c>
      <c r="C157" s="61" t="s">
        <v>84</v>
      </c>
      <c r="D157" t="s">
        <v>97</v>
      </c>
      <c r="E157" s="95" t="s">
        <v>20</v>
      </c>
      <c r="F157" s="61">
        <v>1.2431244262107714E-8</v>
      </c>
      <c r="G157" s="61" t="s">
        <v>66</v>
      </c>
      <c r="H157" s="61" t="s">
        <v>67</v>
      </c>
      <c r="I157" s="61" t="s">
        <v>68</v>
      </c>
      <c r="J157" s="95" t="s">
        <v>61</v>
      </c>
      <c r="K157" s="61"/>
      <c r="L157" s="61" t="s">
        <v>70</v>
      </c>
    </row>
    <row r="158" spans="1:12" x14ac:dyDescent="0.2">
      <c r="A158" s="91" t="s">
        <v>122</v>
      </c>
      <c r="B158" s="91" t="s">
        <v>111</v>
      </c>
      <c r="C158" s="61" t="s">
        <v>84</v>
      </c>
      <c r="D158" t="s">
        <v>97</v>
      </c>
      <c r="E158" s="95" t="s">
        <v>21</v>
      </c>
      <c r="F158" s="61">
        <v>8.0893868448743259E-4</v>
      </c>
      <c r="G158" s="61" t="s">
        <v>66</v>
      </c>
      <c r="H158" s="61" t="s">
        <v>67</v>
      </c>
      <c r="I158" s="61" t="s">
        <v>68</v>
      </c>
      <c r="J158" s="95" t="s">
        <v>61</v>
      </c>
      <c r="K158" s="61"/>
      <c r="L158" s="61" t="s">
        <v>116</v>
      </c>
    </row>
    <row r="159" spans="1:12" x14ac:dyDescent="0.2">
      <c r="A159" s="91" t="s">
        <v>122</v>
      </c>
      <c r="B159" s="91" t="s">
        <v>111</v>
      </c>
      <c r="C159" s="61" t="s">
        <v>85</v>
      </c>
      <c r="D159" t="s">
        <v>97</v>
      </c>
      <c r="E159" s="95" t="s">
        <v>8</v>
      </c>
      <c r="F159" s="61">
        <v>6.2748815165876794E-7</v>
      </c>
      <c r="G159" s="61" t="s">
        <v>66</v>
      </c>
      <c r="H159" s="61" t="s">
        <v>67</v>
      </c>
      <c r="I159" s="61" t="s">
        <v>68</v>
      </c>
      <c r="J159" s="95" t="s">
        <v>61</v>
      </c>
      <c r="K159" s="61"/>
      <c r="L159" s="61" t="s">
        <v>70</v>
      </c>
    </row>
    <row r="160" spans="1:12" x14ac:dyDescent="0.2">
      <c r="A160" s="91" t="s">
        <v>122</v>
      </c>
      <c r="B160" s="91" t="s">
        <v>111</v>
      </c>
      <c r="C160" s="61" t="s">
        <v>85</v>
      </c>
      <c r="D160" t="s">
        <v>97</v>
      </c>
      <c r="E160" s="95" t="s">
        <v>12</v>
      </c>
      <c r="F160" s="61">
        <v>1.1251184834123224E-6</v>
      </c>
      <c r="G160" s="61" t="s">
        <v>66</v>
      </c>
      <c r="H160" s="61" t="s">
        <v>67</v>
      </c>
      <c r="I160" s="61" t="s">
        <v>68</v>
      </c>
      <c r="J160" s="95" t="s">
        <v>61</v>
      </c>
      <c r="K160" s="61"/>
      <c r="L160" s="61" t="s">
        <v>70</v>
      </c>
    </row>
    <row r="161" spans="1:12" x14ac:dyDescent="0.2">
      <c r="A161" s="91" t="s">
        <v>122</v>
      </c>
      <c r="B161" s="91" t="s">
        <v>111</v>
      </c>
      <c r="C161" s="61" t="s">
        <v>85</v>
      </c>
      <c r="D161" t="s">
        <v>97</v>
      </c>
      <c r="E161" s="95" t="s">
        <v>13</v>
      </c>
      <c r="F161" s="61">
        <v>7.3933649289099532E-7</v>
      </c>
      <c r="G161" s="61" t="s">
        <v>66</v>
      </c>
      <c r="H161" s="61" t="s">
        <v>67</v>
      </c>
      <c r="I161" s="61" t="s">
        <v>68</v>
      </c>
      <c r="J161" s="95" t="s">
        <v>61</v>
      </c>
      <c r="K161" s="61"/>
      <c r="L161" s="61" t="s">
        <v>70</v>
      </c>
    </row>
    <row r="162" spans="1:12" x14ac:dyDescent="0.2">
      <c r="A162" s="91" t="s">
        <v>122</v>
      </c>
      <c r="B162" s="91" t="s">
        <v>111</v>
      </c>
      <c r="C162" s="61" t="s">
        <v>85</v>
      </c>
      <c r="D162" t="s">
        <v>97</v>
      </c>
      <c r="E162" s="95" t="s">
        <v>14</v>
      </c>
      <c r="F162" s="61">
        <v>1.2361504408403206E-6</v>
      </c>
      <c r="G162" s="61" t="s">
        <v>66</v>
      </c>
      <c r="H162" s="61" t="s">
        <v>67</v>
      </c>
      <c r="I162" s="61" t="s">
        <v>68</v>
      </c>
      <c r="J162" s="95" t="s">
        <v>61</v>
      </c>
      <c r="K162" s="61"/>
      <c r="L162" s="61" t="s">
        <v>70</v>
      </c>
    </row>
    <row r="163" spans="1:12" x14ac:dyDescent="0.2">
      <c r="A163" s="91" t="s">
        <v>122</v>
      </c>
      <c r="B163" s="91" t="s">
        <v>111</v>
      </c>
      <c r="C163" s="61" t="s">
        <v>85</v>
      </c>
      <c r="D163" t="s">
        <v>97</v>
      </c>
      <c r="E163" s="95" t="s">
        <v>15</v>
      </c>
      <c r="F163" s="61">
        <v>1.1911925638560396E-6</v>
      </c>
      <c r="G163" s="61" t="s">
        <v>66</v>
      </c>
      <c r="H163" s="61" t="s">
        <v>67</v>
      </c>
      <c r="I163" s="61" t="s">
        <v>68</v>
      </c>
      <c r="J163" s="95" t="s">
        <v>61</v>
      </c>
      <c r="K163" s="61"/>
      <c r="L163" s="61" t="s">
        <v>70</v>
      </c>
    </row>
    <row r="164" spans="1:12" x14ac:dyDescent="0.2">
      <c r="A164" s="91" t="s">
        <v>122</v>
      </c>
      <c r="B164" s="91" t="s">
        <v>111</v>
      </c>
      <c r="C164" s="61" t="s">
        <v>85</v>
      </c>
      <c r="D164" t="s">
        <v>97</v>
      </c>
      <c r="E164" s="95" t="s">
        <v>16</v>
      </c>
      <c r="F164" s="61">
        <v>1.033175355450237E-7</v>
      </c>
      <c r="G164" s="61" t="s">
        <v>66</v>
      </c>
      <c r="H164" s="61" t="s">
        <v>67</v>
      </c>
      <c r="I164" s="61" t="s">
        <v>68</v>
      </c>
      <c r="J164" s="95" t="s">
        <v>61</v>
      </c>
      <c r="K164" s="61"/>
      <c r="L164" s="61" t="s">
        <v>70</v>
      </c>
    </row>
    <row r="165" spans="1:12" x14ac:dyDescent="0.2">
      <c r="A165" s="91" t="s">
        <v>122</v>
      </c>
      <c r="B165" s="91" t="s">
        <v>111</v>
      </c>
      <c r="C165" s="61" t="s">
        <v>85</v>
      </c>
      <c r="D165" t="s">
        <v>97</v>
      </c>
      <c r="E165" s="95" t="s">
        <v>17</v>
      </c>
      <c r="F165" s="61">
        <v>0</v>
      </c>
      <c r="G165" s="61" t="s">
        <v>66</v>
      </c>
      <c r="H165" s="61" t="s">
        <v>67</v>
      </c>
      <c r="I165" s="61" t="s">
        <v>68</v>
      </c>
      <c r="J165" s="95" t="s">
        <v>61</v>
      </c>
      <c r="K165" s="61"/>
      <c r="L165" s="61" t="s">
        <v>70</v>
      </c>
    </row>
    <row r="166" spans="1:12" x14ac:dyDescent="0.2">
      <c r="A166" s="91" t="s">
        <v>122</v>
      </c>
      <c r="B166" s="91" t="s">
        <v>111</v>
      </c>
      <c r="C166" s="61" t="s">
        <v>85</v>
      </c>
      <c r="D166" t="s">
        <v>97</v>
      </c>
      <c r="E166" s="95" t="s">
        <v>18</v>
      </c>
      <c r="F166" s="61">
        <v>0</v>
      </c>
      <c r="G166" s="61" t="s">
        <v>66</v>
      </c>
      <c r="H166" s="61" t="s">
        <v>67</v>
      </c>
      <c r="I166" s="61" t="s">
        <v>68</v>
      </c>
      <c r="J166" s="95" t="s">
        <v>61</v>
      </c>
      <c r="K166" s="61"/>
      <c r="L166" s="61" t="s">
        <v>70</v>
      </c>
    </row>
    <row r="167" spans="1:12" x14ac:dyDescent="0.2">
      <c r="A167" s="91" t="s">
        <v>122</v>
      </c>
      <c r="B167" s="91" t="s">
        <v>111</v>
      </c>
      <c r="C167" s="61" t="s">
        <v>85</v>
      </c>
      <c r="D167" t="s">
        <v>97</v>
      </c>
      <c r="E167" s="95" t="s">
        <v>78</v>
      </c>
      <c r="F167" s="61">
        <v>0</v>
      </c>
      <c r="G167" s="61" t="s">
        <v>66</v>
      </c>
      <c r="H167" s="61" t="s">
        <v>67</v>
      </c>
      <c r="I167" s="61" t="s">
        <v>68</v>
      </c>
      <c r="J167" s="95" t="s">
        <v>61</v>
      </c>
      <c r="K167" s="61"/>
      <c r="L167" s="61" t="s">
        <v>70</v>
      </c>
    </row>
    <row r="168" spans="1:12" x14ac:dyDescent="0.2">
      <c r="A168" s="91" t="s">
        <v>122</v>
      </c>
      <c r="B168" s="91" t="s">
        <v>111</v>
      </c>
      <c r="C168" s="61" t="s">
        <v>85</v>
      </c>
      <c r="D168" t="s">
        <v>97</v>
      </c>
      <c r="E168" s="95" t="s">
        <v>20</v>
      </c>
      <c r="F168" s="61">
        <v>0</v>
      </c>
      <c r="G168" s="61" t="s">
        <v>66</v>
      </c>
      <c r="H168" s="61" t="s">
        <v>67</v>
      </c>
      <c r="I168" s="61" t="s">
        <v>68</v>
      </c>
      <c r="J168" s="95" t="s">
        <v>61</v>
      </c>
      <c r="K168" s="61"/>
      <c r="L168" s="61" t="s">
        <v>70</v>
      </c>
    </row>
    <row r="169" spans="1:12" x14ac:dyDescent="0.2">
      <c r="A169" s="91" t="s">
        <v>122</v>
      </c>
      <c r="B169" s="91" t="s">
        <v>111</v>
      </c>
      <c r="C169" s="61" t="s">
        <v>85</v>
      </c>
      <c r="D169" t="s">
        <v>97</v>
      </c>
      <c r="E169" s="95" t="s">
        <v>21</v>
      </c>
      <c r="F169" s="61">
        <v>1.5453663797887544E-2</v>
      </c>
      <c r="G169" s="61" t="s">
        <v>66</v>
      </c>
      <c r="H169" s="61" t="s">
        <v>67</v>
      </c>
      <c r="I169" s="61" t="s">
        <v>68</v>
      </c>
      <c r="J169" s="95" t="s">
        <v>61</v>
      </c>
      <c r="K169" s="61"/>
      <c r="L169" s="61" t="s">
        <v>116</v>
      </c>
    </row>
    <row r="170" spans="1:12" x14ac:dyDescent="0.2">
      <c r="A170" s="91" t="s">
        <v>122</v>
      </c>
      <c r="B170" s="91" t="s">
        <v>111</v>
      </c>
      <c r="C170" s="61" t="s">
        <v>88</v>
      </c>
      <c r="D170" t="s">
        <v>97</v>
      </c>
      <c r="E170" s="95" t="s">
        <v>8</v>
      </c>
      <c r="F170" s="61">
        <v>-3.1789168268037774E-7</v>
      </c>
      <c r="G170" s="61" t="s">
        <v>66</v>
      </c>
      <c r="H170" s="61" t="s">
        <v>67</v>
      </c>
      <c r="I170" s="61" t="s">
        <v>68</v>
      </c>
      <c r="J170" s="95" t="s">
        <v>61</v>
      </c>
      <c r="K170" s="61"/>
      <c r="L170" s="61" t="s">
        <v>70</v>
      </c>
    </row>
    <row r="171" spans="1:12" x14ac:dyDescent="0.2">
      <c r="A171" s="91" t="s">
        <v>122</v>
      </c>
      <c r="B171" s="91" t="s">
        <v>111</v>
      </c>
      <c r="C171" s="61" t="s">
        <v>88</v>
      </c>
      <c r="D171" t="s">
        <v>97</v>
      </c>
      <c r="E171" s="95" t="s">
        <v>12</v>
      </c>
      <c r="F171" s="61">
        <v>-1.0072952639789413E-6</v>
      </c>
      <c r="G171" s="61" t="s">
        <v>66</v>
      </c>
      <c r="H171" s="61" t="s">
        <v>67</v>
      </c>
      <c r="I171" s="61" t="s">
        <v>68</v>
      </c>
      <c r="J171" s="95" t="s">
        <v>61</v>
      </c>
      <c r="K171" s="61"/>
      <c r="L171" s="61" t="s">
        <v>70</v>
      </c>
    </row>
    <row r="172" spans="1:12" x14ac:dyDescent="0.2">
      <c r="A172" s="91" t="s">
        <v>122</v>
      </c>
      <c r="B172" s="91" t="s">
        <v>111</v>
      </c>
      <c r="C172" s="61" t="s">
        <v>88</v>
      </c>
      <c r="D172" t="s">
        <v>97</v>
      </c>
      <c r="E172" s="95" t="s">
        <v>13</v>
      </c>
      <c r="F172" s="61">
        <v>-1.9731533130633737E-6</v>
      </c>
      <c r="G172" s="61" t="s">
        <v>66</v>
      </c>
      <c r="H172" s="61" t="s">
        <v>67</v>
      </c>
      <c r="I172" s="61" t="s">
        <v>68</v>
      </c>
      <c r="J172" s="95" t="s">
        <v>61</v>
      </c>
      <c r="K172" s="61"/>
      <c r="L172" s="61" t="s">
        <v>70</v>
      </c>
    </row>
    <row r="173" spans="1:12" x14ac:dyDescent="0.2">
      <c r="A173" s="91" t="s">
        <v>122</v>
      </c>
      <c r="B173" s="91" t="s">
        <v>111</v>
      </c>
      <c r="C173" s="61" t="s">
        <v>88</v>
      </c>
      <c r="D173" t="s">
        <v>97</v>
      </c>
      <c r="E173" s="95" t="s">
        <v>14</v>
      </c>
      <c r="F173" s="61">
        <v>-3.5441121749892636E-7</v>
      </c>
      <c r="G173" s="61" t="s">
        <v>66</v>
      </c>
      <c r="H173" s="61" t="s">
        <v>67</v>
      </c>
      <c r="I173" s="61" t="s">
        <v>68</v>
      </c>
      <c r="J173" s="95" t="s">
        <v>61</v>
      </c>
      <c r="K173" s="61"/>
      <c r="L173" s="61" t="s">
        <v>70</v>
      </c>
    </row>
    <row r="174" spans="1:12" x14ac:dyDescent="0.2">
      <c r="A174" s="91" t="s">
        <v>122</v>
      </c>
      <c r="B174" s="91" t="s">
        <v>111</v>
      </c>
      <c r="C174" s="61" t="s">
        <v>88</v>
      </c>
      <c r="D174" t="s">
        <v>97</v>
      </c>
      <c r="E174" s="95" t="s">
        <v>15</v>
      </c>
      <c r="F174" s="61">
        <v>-1.5355975989134741E-7</v>
      </c>
      <c r="G174" s="61" t="s">
        <v>66</v>
      </c>
      <c r="H174" s="61" t="s">
        <v>67</v>
      </c>
      <c r="I174" s="61" t="s">
        <v>68</v>
      </c>
      <c r="J174" s="95" t="s">
        <v>61</v>
      </c>
      <c r="K174" s="61"/>
      <c r="L174" s="61" t="s">
        <v>70</v>
      </c>
    </row>
    <row r="175" spans="1:12" x14ac:dyDescent="0.2">
      <c r="A175" s="91" t="s">
        <v>122</v>
      </c>
      <c r="B175" s="91" t="s">
        <v>111</v>
      </c>
      <c r="C175" s="61" t="s">
        <v>88</v>
      </c>
      <c r="D175" t="s">
        <v>97</v>
      </c>
      <c r="E175" s="95" t="s">
        <v>16</v>
      </c>
      <c r="F175" s="61">
        <v>-4.85283115745157E-6</v>
      </c>
      <c r="G175" s="61" t="s">
        <v>66</v>
      </c>
      <c r="H175" s="61" t="s">
        <v>67</v>
      </c>
      <c r="I175" s="61" t="s">
        <v>68</v>
      </c>
      <c r="J175" s="95" t="s">
        <v>61</v>
      </c>
      <c r="K175" s="61"/>
      <c r="L175" s="61" t="s">
        <v>70</v>
      </c>
    </row>
    <row r="176" spans="1:12" x14ac:dyDescent="0.2">
      <c r="A176" s="91" t="s">
        <v>122</v>
      </c>
      <c r="B176" s="91" t="s">
        <v>111</v>
      </c>
      <c r="C176" s="61" t="s">
        <v>88</v>
      </c>
      <c r="D176" t="s">
        <v>97</v>
      </c>
      <c r="E176" s="95" t="s">
        <v>17</v>
      </c>
      <c r="F176" s="61">
        <v>-1.2611575440891544E-8</v>
      </c>
      <c r="G176" s="61" t="s">
        <v>66</v>
      </c>
      <c r="H176" s="61" t="s">
        <v>67</v>
      </c>
      <c r="I176" s="61" t="s">
        <v>68</v>
      </c>
      <c r="J176" s="95" t="s">
        <v>61</v>
      </c>
      <c r="K176" s="61"/>
      <c r="L176" s="61" t="s">
        <v>70</v>
      </c>
    </row>
    <row r="177" spans="1:12" x14ac:dyDescent="0.2">
      <c r="A177" s="91" t="s">
        <v>122</v>
      </c>
      <c r="B177" s="91" t="s">
        <v>111</v>
      </c>
      <c r="C177" s="61" t="s">
        <v>88</v>
      </c>
      <c r="D177" t="s">
        <v>97</v>
      </c>
      <c r="E177" s="95" t="s">
        <v>18</v>
      </c>
      <c r="F177" s="61">
        <v>-2.9769813247666602E-8</v>
      </c>
      <c r="G177" s="61" t="s">
        <v>66</v>
      </c>
      <c r="H177" s="61" t="s">
        <v>67</v>
      </c>
      <c r="I177" s="61" t="s">
        <v>68</v>
      </c>
      <c r="J177" s="95" t="s">
        <v>61</v>
      </c>
      <c r="K177" s="61"/>
      <c r="L177" s="61" t="s">
        <v>70</v>
      </c>
    </row>
    <row r="178" spans="1:12" x14ac:dyDescent="0.2">
      <c r="A178" s="91" t="s">
        <v>122</v>
      </c>
      <c r="B178" s="91" t="s">
        <v>111</v>
      </c>
      <c r="C178" s="61" t="s">
        <v>88</v>
      </c>
      <c r="D178" t="s">
        <v>97</v>
      </c>
      <c r="E178" s="95" t="s">
        <v>78</v>
      </c>
      <c r="F178" s="61">
        <v>-5.5775341617297207E-6</v>
      </c>
      <c r="G178" s="61" t="s">
        <v>66</v>
      </c>
      <c r="H178" s="61" t="s">
        <v>67</v>
      </c>
      <c r="I178" s="61" t="s">
        <v>68</v>
      </c>
      <c r="J178" s="95" t="s">
        <v>61</v>
      </c>
      <c r="K178" s="20"/>
      <c r="L178" s="61" t="s">
        <v>70</v>
      </c>
    </row>
    <row r="179" spans="1:12" x14ac:dyDescent="0.2">
      <c r="A179" s="91" t="s">
        <v>122</v>
      </c>
      <c r="B179" s="91" t="s">
        <v>111</v>
      </c>
      <c r="C179" s="61" t="s">
        <v>88</v>
      </c>
      <c r="D179" t="s">
        <v>97</v>
      </c>
      <c r="E179" s="95" t="s">
        <v>20</v>
      </c>
      <c r="F179" s="61">
        <v>-4.4067232236595004E-8</v>
      </c>
      <c r="G179" s="61" t="s">
        <v>66</v>
      </c>
      <c r="H179" s="61" t="s">
        <v>67</v>
      </c>
      <c r="I179" s="61" t="s">
        <v>68</v>
      </c>
      <c r="J179" s="95" t="s">
        <v>61</v>
      </c>
      <c r="K179" s="20"/>
      <c r="L179" s="61" t="s">
        <v>70</v>
      </c>
    </row>
    <row r="180" spans="1:12" x14ac:dyDescent="0.2">
      <c r="A180" s="91" t="s">
        <v>122</v>
      </c>
      <c r="B180" s="91" t="s">
        <v>111</v>
      </c>
      <c r="C180" s="61" t="s">
        <v>88</v>
      </c>
      <c r="D180" t="s">
        <v>97</v>
      </c>
      <c r="E180" s="95" t="s">
        <v>21</v>
      </c>
      <c r="F180" s="61">
        <v>-2.8120639987725161E-3</v>
      </c>
      <c r="G180" s="61" t="s">
        <v>66</v>
      </c>
      <c r="H180" s="61" t="s">
        <v>67</v>
      </c>
      <c r="I180" s="61" t="s">
        <v>68</v>
      </c>
      <c r="J180" s="95" t="s">
        <v>61</v>
      </c>
      <c r="K180" s="20"/>
      <c r="L180" s="61" t="s">
        <v>116</v>
      </c>
    </row>
    <row r="181" spans="1:12" x14ac:dyDescent="0.2">
      <c r="A181" s="91" t="s">
        <v>122</v>
      </c>
      <c r="B181" s="91" t="s">
        <v>117</v>
      </c>
      <c r="C181" s="61" t="s">
        <v>84</v>
      </c>
      <c r="D181" t="s">
        <v>100</v>
      </c>
      <c r="E181" s="95" t="s">
        <v>100</v>
      </c>
      <c r="F181" s="61">
        <v>1.4896491288008198</v>
      </c>
      <c r="G181" s="61" t="s">
        <v>62</v>
      </c>
      <c r="H181" s="61" t="s">
        <v>63</v>
      </c>
      <c r="I181" s="61" t="s">
        <v>64</v>
      </c>
      <c r="J181" s="95" t="s">
        <v>61</v>
      </c>
      <c r="K181" s="20" t="s">
        <v>101</v>
      </c>
      <c r="L181" s="61" t="s">
        <v>118</v>
      </c>
    </row>
    <row r="182" spans="1:12" x14ac:dyDescent="0.2">
      <c r="A182" s="91" t="s">
        <v>122</v>
      </c>
      <c r="B182" s="91" t="s">
        <v>117</v>
      </c>
      <c r="C182" s="61" t="s">
        <v>84</v>
      </c>
      <c r="D182" t="s">
        <v>82</v>
      </c>
      <c r="E182" s="95" t="s">
        <v>82</v>
      </c>
      <c r="F182" s="61">
        <v>1.3350871199180077E-2</v>
      </c>
      <c r="G182" s="61" t="s">
        <v>62</v>
      </c>
      <c r="H182" s="61" t="s">
        <v>63</v>
      </c>
      <c r="I182" s="61" t="s">
        <v>64</v>
      </c>
      <c r="J182" s="95" t="s">
        <v>61</v>
      </c>
      <c r="K182" s="20"/>
      <c r="L182" s="61" t="s">
        <v>113</v>
      </c>
    </row>
    <row r="183" spans="1:12" x14ac:dyDescent="0.2">
      <c r="A183" s="91" t="s">
        <v>122</v>
      </c>
      <c r="B183" s="91" t="s">
        <v>117</v>
      </c>
      <c r="C183" s="61" t="s">
        <v>84</v>
      </c>
      <c r="D183" t="s">
        <v>107</v>
      </c>
      <c r="E183" s="95" t="s">
        <v>107</v>
      </c>
      <c r="F183" s="61">
        <v>-6.8700000000000003E-6</v>
      </c>
      <c r="G183" s="61" t="s">
        <v>62</v>
      </c>
      <c r="H183" s="61" t="s">
        <v>63</v>
      </c>
      <c r="I183" s="61" t="s">
        <v>64</v>
      </c>
      <c r="J183" s="95" t="s">
        <v>61</v>
      </c>
      <c r="K183" s="20"/>
      <c r="L183" s="61" t="s">
        <v>119</v>
      </c>
    </row>
    <row r="184" spans="1:12" x14ac:dyDescent="0.2">
      <c r="A184" s="91" t="s">
        <v>122</v>
      </c>
      <c r="B184" s="91" t="s">
        <v>117</v>
      </c>
      <c r="C184" s="61" t="s">
        <v>84</v>
      </c>
      <c r="D184" t="s">
        <v>97</v>
      </c>
      <c r="E184" s="95" t="s">
        <v>8</v>
      </c>
      <c r="F184" s="61">
        <v>1.1792389083891223E-7</v>
      </c>
      <c r="G184" s="61" t="s">
        <v>66</v>
      </c>
      <c r="H184" s="61" t="s">
        <v>67</v>
      </c>
      <c r="I184" s="61" t="s">
        <v>68</v>
      </c>
      <c r="J184" s="95" t="s">
        <v>61</v>
      </c>
      <c r="K184" s="20"/>
      <c r="L184" s="61" t="s">
        <v>70</v>
      </c>
    </row>
    <row r="185" spans="1:12" x14ac:dyDescent="0.2">
      <c r="A185" s="91" t="s">
        <v>122</v>
      </c>
      <c r="B185" s="91" t="s">
        <v>117</v>
      </c>
      <c r="C185" s="61" t="s">
        <v>84</v>
      </c>
      <c r="D185" t="s">
        <v>97</v>
      </c>
      <c r="E185" s="95" t="s">
        <v>12</v>
      </c>
      <c r="F185" s="61">
        <v>4.5974102738096999E-7</v>
      </c>
      <c r="G185" s="61" t="s">
        <v>66</v>
      </c>
      <c r="H185" s="61" t="s">
        <v>67</v>
      </c>
      <c r="I185" s="61" t="s">
        <v>68</v>
      </c>
      <c r="J185" s="95" t="s">
        <v>61</v>
      </c>
      <c r="K185" s="20"/>
      <c r="L185" s="61" t="s">
        <v>70</v>
      </c>
    </row>
    <row r="186" spans="1:12" x14ac:dyDescent="0.2">
      <c r="A186" s="91" t="s">
        <v>122</v>
      </c>
      <c r="B186" s="91" t="s">
        <v>117</v>
      </c>
      <c r="C186" s="61" t="s">
        <v>84</v>
      </c>
      <c r="D186" t="s">
        <v>97</v>
      </c>
      <c r="E186" s="95" t="s">
        <v>13</v>
      </c>
      <c r="F186" s="61">
        <v>6.9546845085561324E-7</v>
      </c>
      <c r="G186" s="61" t="s">
        <v>66</v>
      </c>
      <c r="H186" s="61" t="s">
        <v>67</v>
      </c>
      <c r="I186" s="61" t="s">
        <v>68</v>
      </c>
      <c r="J186" s="95" t="s">
        <v>61</v>
      </c>
      <c r="K186" s="20"/>
      <c r="L186" s="61" t="s">
        <v>70</v>
      </c>
    </row>
    <row r="187" spans="1:12" x14ac:dyDescent="0.2">
      <c r="A187" s="91" t="s">
        <v>122</v>
      </c>
      <c r="B187" s="91" t="s">
        <v>117</v>
      </c>
      <c r="C187" s="61" t="s">
        <v>84</v>
      </c>
      <c r="D187" t="s">
        <v>97</v>
      </c>
      <c r="E187" s="95" t="s">
        <v>14</v>
      </c>
      <c r="F187" s="61">
        <v>4.8624664299613545E-8</v>
      </c>
      <c r="G187" s="61" t="s">
        <v>66</v>
      </c>
      <c r="H187" s="61" t="s">
        <v>67</v>
      </c>
      <c r="I187" s="61" t="s">
        <v>68</v>
      </c>
      <c r="J187" s="95" t="s">
        <v>61</v>
      </c>
      <c r="K187" s="20"/>
      <c r="L187" s="61" t="s">
        <v>70</v>
      </c>
    </row>
    <row r="188" spans="1:12" x14ac:dyDescent="0.2">
      <c r="A188" s="91" t="s">
        <v>122</v>
      </c>
      <c r="B188" s="91" t="s">
        <v>117</v>
      </c>
      <c r="C188" s="61" t="s">
        <v>84</v>
      </c>
      <c r="D188" t="s">
        <v>97</v>
      </c>
      <c r="E188" s="95" t="s">
        <v>15</v>
      </c>
      <c r="F188" s="61">
        <v>4.8060111840777437E-8</v>
      </c>
      <c r="G188" s="61" t="s">
        <v>66</v>
      </c>
      <c r="H188" s="61" t="s">
        <v>67</v>
      </c>
      <c r="I188" s="61" t="s">
        <v>68</v>
      </c>
      <c r="J188" s="95" t="s">
        <v>61</v>
      </c>
      <c r="K188" s="20"/>
      <c r="L188" s="61" t="s">
        <v>70</v>
      </c>
    </row>
    <row r="189" spans="1:12" x14ac:dyDescent="0.2">
      <c r="A189" s="91" t="s">
        <v>122</v>
      </c>
      <c r="B189" s="91" t="s">
        <v>117</v>
      </c>
      <c r="C189" s="61" t="s">
        <v>84</v>
      </c>
      <c r="D189" t="s">
        <v>97</v>
      </c>
      <c r="E189" s="95" t="s">
        <v>16</v>
      </c>
      <c r="F189" s="61">
        <v>1.4121881171792508E-7</v>
      </c>
      <c r="G189" s="61" t="s">
        <v>66</v>
      </c>
      <c r="H189" s="61" t="s">
        <v>67</v>
      </c>
      <c r="I189" s="61" t="s">
        <v>68</v>
      </c>
      <c r="J189" s="95" t="s">
        <v>61</v>
      </c>
      <c r="K189" s="20"/>
      <c r="L189" s="61" t="s">
        <v>70</v>
      </c>
    </row>
    <row r="190" spans="1:12" x14ac:dyDescent="0.2">
      <c r="A190" s="91" t="s">
        <v>122</v>
      </c>
      <c r="B190" s="91" t="s">
        <v>117</v>
      </c>
      <c r="C190" s="61" t="s">
        <v>84</v>
      </c>
      <c r="D190" t="s">
        <v>97</v>
      </c>
      <c r="E190" s="95" t="s">
        <v>17</v>
      </c>
      <c r="F190" s="61">
        <v>8.6722084088655945E-9</v>
      </c>
      <c r="G190" s="61" t="s">
        <v>66</v>
      </c>
      <c r="H190" s="61" t="s">
        <v>67</v>
      </c>
      <c r="I190" s="61" t="s">
        <v>68</v>
      </c>
      <c r="J190" s="95" t="s">
        <v>61</v>
      </c>
      <c r="K190" s="20"/>
      <c r="L190" s="61" t="s">
        <v>70</v>
      </c>
    </row>
    <row r="191" spans="1:12" x14ac:dyDescent="0.2">
      <c r="A191" s="91" t="s">
        <v>122</v>
      </c>
      <c r="B191" s="91" t="s">
        <v>117</v>
      </c>
      <c r="C191" s="61" t="s">
        <v>84</v>
      </c>
      <c r="D191" t="s">
        <v>97</v>
      </c>
      <c r="E191" s="95" t="s">
        <v>18</v>
      </c>
      <c r="F191" s="61">
        <v>2.0229158022288586E-8</v>
      </c>
      <c r="G191" s="61" t="s">
        <v>66</v>
      </c>
      <c r="H191" s="61" t="s">
        <v>67</v>
      </c>
      <c r="I191" s="61" t="s">
        <v>68</v>
      </c>
      <c r="J191" s="95" t="s">
        <v>61</v>
      </c>
      <c r="K191" s="20"/>
      <c r="L191" s="61" t="s">
        <v>70</v>
      </c>
    </row>
    <row r="192" spans="1:12" x14ac:dyDescent="0.2">
      <c r="A192" s="91" t="s">
        <v>122</v>
      </c>
      <c r="B192" s="91" t="s">
        <v>117</v>
      </c>
      <c r="C192" s="61" t="s">
        <v>84</v>
      </c>
      <c r="D192" t="s">
        <v>97</v>
      </c>
      <c r="E192" s="95" t="s">
        <v>78</v>
      </c>
      <c r="F192" s="61">
        <v>2.0686314226930917E-6</v>
      </c>
      <c r="G192" s="61" t="s">
        <v>66</v>
      </c>
      <c r="H192" s="61" t="s">
        <v>67</v>
      </c>
      <c r="I192" s="61" t="s">
        <v>68</v>
      </c>
      <c r="J192" s="95" t="s">
        <v>61</v>
      </c>
      <c r="K192" s="20"/>
      <c r="L192" s="61" t="s">
        <v>70</v>
      </c>
    </row>
    <row r="193" spans="1:12" x14ac:dyDescent="0.2">
      <c r="A193" s="91" t="s">
        <v>122</v>
      </c>
      <c r="B193" s="91" t="s">
        <v>117</v>
      </c>
      <c r="C193" s="61" t="s">
        <v>84</v>
      </c>
      <c r="D193" t="s">
        <v>97</v>
      </c>
      <c r="E193" s="95" t="s">
        <v>20</v>
      </c>
      <c r="F193" s="61">
        <v>1.2146512837235264E-8</v>
      </c>
      <c r="G193" s="61" t="s">
        <v>66</v>
      </c>
      <c r="H193" s="61" t="s">
        <v>67</v>
      </c>
      <c r="I193" s="61" t="s">
        <v>68</v>
      </c>
      <c r="J193" s="95" t="s">
        <v>61</v>
      </c>
      <c r="K193" s="20"/>
      <c r="L193" s="61" t="s">
        <v>70</v>
      </c>
    </row>
    <row r="194" spans="1:12" x14ac:dyDescent="0.2">
      <c r="A194" s="91" t="s">
        <v>122</v>
      </c>
      <c r="B194" s="91" t="s">
        <v>117</v>
      </c>
      <c r="C194" s="61" t="s">
        <v>84</v>
      </c>
      <c r="D194" t="s">
        <v>97</v>
      </c>
      <c r="E194" s="95" t="s">
        <v>21</v>
      </c>
      <c r="F194" s="61">
        <v>7.9041034899565699E-4</v>
      </c>
      <c r="G194" s="61" t="s">
        <v>66</v>
      </c>
      <c r="H194" s="61" t="s">
        <v>67</v>
      </c>
      <c r="I194" s="61" t="s">
        <v>68</v>
      </c>
      <c r="J194" s="95" t="s">
        <v>61</v>
      </c>
      <c r="K194" s="20"/>
      <c r="L194" s="61" t="s">
        <v>116</v>
      </c>
    </row>
    <row r="195" spans="1:12" x14ac:dyDescent="0.2">
      <c r="A195" s="91" t="s">
        <v>122</v>
      </c>
      <c r="B195" s="91" t="s">
        <v>117</v>
      </c>
      <c r="C195" s="61" t="s">
        <v>85</v>
      </c>
      <c r="D195" t="s">
        <v>97</v>
      </c>
      <c r="E195" s="95" t="s">
        <v>8</v>
      </c>
      <c r="F195" s="61">
        <v>5.990727382392811E-7</v>
      </c>
      <c r="G195" s="61" t="s">
        <v>66</v>
      </c>
      <c r="H195" s="61" t="s">
        <v>67</v>
      </c>
      <c r="I195" s="61" t="s">
        <v>68</v>
      </c>
      <c r="J195" s="95" t="s">
        <v>61</v>
      </c>
      <c r="K195" s="20"/>
      <c r="L195" s="61" t="s">
        <v>70</v>
      </c>
    </row>
    <row r="196" spans="1:12" x14ac:dyDescent="0.2">
      <c r="A196" s="91" t="s">
        <v>122</v>
      </c>
      <c r="B196" s="91" t="s">
        <v>117</v>
      </c>
      <c r="C196" s="61" t="s">
        <v>85</v>
      </c>
      <c r="D196" t="s">
        <v>97</v>
      </c>
      <c r="E196" s="95" t="s">
        <v>12</v>
      </c>
      <c r="F196" s="61">
        <v>1.0741681877492848E-6</v>
      </c>
      <c r="G196" s="61" t="s">
        <v>66</v>
      </c>
      <c r="H196" s="61" t="s">
        <v>67</v>
      </c>
      <c r="I196" s="61" t="s">
        <v>68</v>
      </c>
      <c r="J196" s="95" t="s">
        <v>61</v>
      </c>
      <c r="K196" s="20"/>
      <c r="L196" s="61" t="s">
        <v>70</v>
      </c>
    </row>
    <row r="197" spans="1:12" x14ac:dyDescent="0.2">
      <c r="A197" s="91" t="s">
        <v>122</v>
      </c>
      <c r="B197" s="91" t="s">
        <v>117</v>
      </c>
      <c r="C197" s="61" t="s">
        <v>85</v>
      </c>
      <c r="D197" t="s">
        <v>97</v>
      </c>
      <c r="E197" s="95" t="s">
        <v>13</v>
      </c>
      <c r="F197" s="61">
        <v>7.0585609641486273E-7</v>
      </c>
      <c r="G197" s="61" t="s">
        <v>66</v>
      </c>
      <c r="H197" s="61" t="s">
        <v>67</v>
      </c>
      <c r="I197" s="61" t="s">
        <v>68</v>
      </c>
      <c r="J197" s="95" t="s">
        <v>61</v>
      </c>
      <c r="K197" s="20"/>
      <c r="L197" s="61" t="s">
        <v>70</v>
      </c>
    </row>
    <row r="198" spans="1:12" x14ac:dyDescent="0.2">
      <c r="A198" s="91" t="s">
        <v>122</v>
      </c>
      <c r="B198" s="91" t="s">
        <v>117</v>
      </c>
      <c r="C198" s="61" t="s">
        <v>85</v>
      </c>
      <c r="D198" t="s">
        <v>97</v>
      </c>
      <c r="E198" s="95" t="s">
        <v>14</v>
      </c>
      <c r="F198" s="61">
        <v>1.1801721315570241E-6</v>
      </c>
      <c r="G198" s="61" t="s">
        <v>66</v>
      </c>
      <c r="H198" s="61" t="s">
        <v>67</v>
      </c>
      <c r="I198" s="61" t="s">
        <v>68</v>
      </c>
      <c r="J198" s="95" t="s">
        <v>61</v>
      </c>
      <c r="K198" s="20"/>
      <c r="L198" s="61" t="s">
        <v>70</v>
      </c>
    </row>
    <row r="199" spans="1:12" x14ac:dyDescent="0.2">
      <c r="A199" s="91" t="s">
        <v>122</v>
      </c>
      <c r="B199" s="91" t="s">
        <v>117</v>
      </c>
      <c r="C199" s="61" t="s">
        <v>85</v>
      </c>
      <c r="D199" t="s">
        <v>97</v>
      </c>
      <c r="E199" s="95" t="s">
        <v>15</v>
      </c>
      <c r="F199" s="61">
        <v>1.1372501442665861E-6</v>
      </c>
      <c r="G199" s="61" t="s">
        <v>66</v>
      </c>
      <c r="H199" s="61" t="s">
        <v>67</v>
      </c>
      <c r="I199" s="61" t="s">
        <v>68</v>
      </c>
      <c r="J199" s="95" t="s">
        <v>61</v>
      </c>
      <c r="K199" s="20"/>
      <c r="L199" s="61" t="s">
        <v>70</v>
      </c>
    </row>
    <row r="200" spans="1:12" x14ac:dyDescent="0.2">
      <c r="A200" s="91" t="s">
        <v>122</v>
      </c>
      <c r="B200" s="91" t="s">
        <v>117</v>
      </c>
      <c r="C200" s="61" t="s">
        <v>85</v>
      </c>
      <c r="D200" t="s">
        <v>97</v>
      </c>
      <c r="E200" s="95" t="s">
        <v>16</v>
      </c>
      <c r="F200" s="61">
        <v>9.8638864755410304E-8</v>
      </c>
      <c r="G200" s="61" t="s">
        <v>66</v>
      </c>
      <c r="H200" s="61" t="s">
        <v>67</v>
      </c>
      <c r="I200" s="61" t="s">
        <v>68</v>
      </c>
      <c r="J200" s="95" t="s">
        <v>61</v>
      </c>
      <c r="K200" s="61"/>
      <c r="L200" s="61" t="s">
        <v>70</v>
      </c>
    </row>
    <row r="201" spans="1:12" x14ac:dyDescent="0.2">
      <c r="A201" s="91" t="s">
        <v>122</v>
      </c>
      <c r="B201" s="91" t="s">
        <v>117</v>
      </c>
      <c r="C201" s="61" t="s">
        <v>85</v>
      </c>
      <c r="D201" t="s">
        <v>97</v>
      </c>
      <c r="E201" s="95" t="s">
        <v>17</v>
      </c>
      <c r="F201" s="61">
        <v>0</v>
      </c>
      <c r="G201" s="61" t="s">
        <v>66</v>
      </c>
      <c r="H201" s="61" t="s">
        <v>67</v>
      </c>
      <c r="I201" s="61" t="s">
        <v>68</v>
      </c>
      <c r="J201" s="95" t="s">
        <v>61</v>
      </c>
      <c r="K201" s="61"/>
      <c r="L201" s="61" t="s">
        <v>70</v>
      </c>
    </row>
    <row r="202" spans="1:12" x14ac:dyDescent="0.2">
      <c r="A202" s="91" t="s">
        <v>122</v>
      </c>
      <c r="B202" s="91" t="s">
        <v>117</v>
      </c>
      <c r="C202" s="61" t="s">
        <v>85</v>
      </c>
      <c r="D202" t="s">
        <v>97</v>
      </c>
      <c r="E202" s="95" t="s">
        <v>18</v>
      </c>
      <c r="F202" s="61">
        <v>0</v>
      </c>
      <c r="G202" s="61" t="s">
        <v>66</v>
      </c>
      <c r="H202" s="61" t="s">
        <v>67</v>
      </c>
      <c r="I202" s="61" t="s">
        <v>68</v>
      </c>
      <c r="J202" s="95" t="s">
        <v>61</v>
      </c>
      <c r="K202" s="61"/>
      <c r="L202" s="61" t="s">
        <v>70</v>
      </c>
    </row>
    <row r="203" spans="1:12" x14ac:dyDescent="0.2">
      <c r="A203" s="91" t="s">
        <v>122</v>
      </c>
      <c r="B203" s="91" t="s">
        <v>117</v>
      </c>
      <c r="C203" s="61" t="s">
        <v>85</v>
      </c>
      <c r="D203" t="s">
        <v>97</v>
      </c>
      <c r="E203" s="95" t="s">
        <v>78</v>
      </c>
      <c r="F203" s="61">
        <v>0</v>
      </c>
      <c r="G203" s="61" t="s">
        <v>66</v>
      </c>
      <c r="H203" s="61" t="s">
        <v>67</v>
      </c>
      <c r="I203" s="61" t="s">
        <v>68</v>
      </c>
      <c r="J203" s="95" t="s">
        <v>61</v>
      </c>
      <c r="K203" s="61"/>
      <c r="L203" s="61" t="s">
        <v>70</v>
      </c>
    </row>
    <row r="204" spans="1:12" x14ac:dyDescent="0.2">
      <c r="A204" s="91" t="s">
        <v>122</v>
      </c>
      <c r="B204" s="91" t="s">
        <v>117</v>
      </c>
      <c r="C204" s="61" t="s">
        <v>85</v>
      </c>
      <c r="D204" t="s">
        <v>97</v>
      </c>
      <c r="E204" s="95" t="s">
        <v>20</v>
      </c>
      <c r="F204" s="61">
        <v>0</v>
      </c>
      <c r="G204" s="61" t="s">
        <v>66</v>
      </c>
      <c r="H204" s="61" t="s">
        <v>67</v>
      </c>
      <c r="I204" s="61" t="s">
        <v>68</v>
      </c>
      <c r="J204" s="95" t="s">
        <v>61</v>
      </c>
      <c r="K204" s="61"/>
      <c r="L204" s="61" t="s">
        <v>70</v>
      </c>
    </row>
    <row r="205" spans="1:12" x14ac:dyDescent="0.2">
      <c r="A205" s="91" t="s">
        <v>122</v>
      </c>
      <c r="B205" s="91" t="s">
        <v>117</v>
      </c>
      <c r="C205" s="61" t="s">
        <v>85</v>
      </c>
      <c r="D205" t="s">
        <v>97</v>
      </c>
      <c r="E205" s="95" t="s">
        <v>21</v>
      </c>
      <c r="F205" s="61">
        <v>1.5099788703326756E-2</v>
      </c>
      <c r="G205" s="61" t="s">
        <v>66</v>
      </c>
      <c r="H205" s="61" t="s">
        <v>67</v>
      </c>
      <c r="I205" s="61" t="s">
        <v>68</v>
      </c>
      <c r="J205" s="95" t="s">
        <v>61</v>
      </c>
      <c r="K205" s="61"/>
      <c r="L205" s="61" t="s">
        <v>116</v>
      </c>
    </row>
    <row r="206" spans="1:12" x14ac:dyDescent="0.2">
      <c r="C206" s="61"/>
      <c r="E206" s="95"/>
      <c r="F206" s="61"/>
      <c r="G206" s="61"/>
      <c r="H206" s="61"/>
      <c r="I206" s="61"/>
      <c r="J206" s="95"/>
      <c r="K206" s="61"/>
      <c r="L206" s="61"/>
    </row>
    <row r="207" spans="1:12" x14ac:dyDescent="0.2">
      <c r="C207" s="61"/>
      <c r="E207" s="95"/>
      <c r="F207" s="61"/>
      <c r="G207" s="61"/>
      <c r="H207" s="61"/>
      <c r="I207" s="61"/>
      <c r="J207" s="95"/>
      <c r="K207" s="61"/>
      <c r="L207" s="61"/>
    </row>
    <row r="208" spans="1:12" x14ac:dyDescent="0.2">
      <c r="C208" s="61"/>
      <c r="E208" s="95"/>
      <c r="F208" s="61"/>
      <c r="G208" s="61"/>
      <c r="H208" s="61"/>
      <c r="I208" s="61"/>
      <c r="J208" s="95"/>
      <c r="K208" s="61"/>
      <c r="L208" s="61"/>
    </row>
    <row r="209" spans="3:12" x14ac:dyDescent="0.2">
      <c r="C209" s="61"/>
      <c r="E209" s="95"/>
      <c r="F209" s="61"/>
      <c r="G209" s="61"/>
      <c r="H209" s="61"/>
      <c r="I209" s="61"/>
      <c r="J209" s="95"/>
      <c r="K209" s="61"/>
      <c r="L209" s="61"/>
    </row>
    <row r="210" spans="3:12" x14ac:dyDescent="0.2">
      <c r="C210" s="61"/>
      <c r="E210" s="95"/>
      <c r="F210" s="61"/>
      <c r="G210" s="61"/>
      <c r="H210" s="61"/>
      <c r="I210" s="61"/>
      <c r="J210" s="95"/>
      <c r="K210" s="61"/>
      <c r="L210" s="61"/>
    </row>
    <row r="211" spans="3:12" x14ac:dyDescent="0.2">
      <c r="C211" s="61"/>
      <c r="E211" s="95"/>
      <c r="F211" s="61"/>
      <c r="G211" s="61"/>
      <c r="H211" s="61"/>
      <c r="I211" s="61"/>
      <c r="J211" s="95"/>
      <c r="K211" s="61"/>
      <c r="L211" s="61"/>
    </row>
    <row r="212" spans="3:12" x14ac:dyDescent="0.2">
      <c r="C212" s="61"/>
      <c r="E212" s="95"/>
      <c r="F212" s="61"/>
      <c r="G212" s="61"/>
      <c r="H212" s="61"/>
      <c r="I212" s="61"/>
      <c r="J212" s="95"/>
      <c r="K212" s="61"/>
      <c r="L212" s="61"/>
    </row>
    <row r="213" spans="3:12" x14ac:dyDescent="0.2">
      <c r="C213" s="61"/>
      <c r="E213" s="95"/>
      <c r="F213" s="61"/>
      <c r="G213" s="61"/>
      <c r="H213" s="61"/>
      <c r="I213" s="61"/>
      <c r="J213" s="95"/>
      <c r="K213" s="61"/>
      <c r="L213" s="61"/>
    </row>
    <row r="214" spans="3:12" x14ac:dyDescent="0.2">
      <c r="C214" s="61"/>
      <c r="E214" s="95"/>
      <c r="F214" s="61"/>
      <c r="G214" s="61"/>
      <c r="H214" s="61"/>
      <c r="I214" s="61"/>
      <c r="J214" s="95"/>
      <c r="K214" s="61"/>
      <c r="L214" s="61"/>
    </row>
    <row r="215" spans="3:12" x14ac:dyDescent="0.2">
      <c r="C215" s="61"/>
      <c r="E215" s="95"/>
      <c r="F215" s="61"/>
      <c r="G215" s="61"/>
      <c r="H215" s="61"/>
      <c r="I215" s="61"/>
      <c r="J215" s="95"/>
      <c r="K215" s="61"/>
      <c r="L215" s="61"/>
    </row>
    <row r="216" spans="3:12" x14ac:dyDescent="0.2">
      <c r="C216" s="61"/>
      <c r="E216" s="95"/>
      <c r="F216" s="61"/>
      <c r="G216" s="61"/>
      <c r="H216" s="61"/>
      <c r="I216" s="61"/>
      <c r="J216" s="95"/>
      <c r="K216" s="61"/>
      <c r="L216" s="61"/>
    </row>
    <row r="217" spans="3:12" x14ac:dyDescent="0.2">
      <c r="C217" s="61"/>
      <c r="E217" s="95"/>
      <c r="F217" s="61"/>
      <c r="G217" s="61"/>
      <c r="H217" s="61"/>
      <c r="I217" s="61"/>
      <c r="J217" s="95"/>
      <c r="K217" s="61"/>
      <c r="L217" s="61"/>
    </row>
    <row r="218" spans="3:12" x14ac:dyDescent="0.2">
      <c r="C218" s="61"/>
      <c r="E218" s="95"/>
      <c r="F218" s="61"/>
      <c r="G218" s="61"/>
      <c r="H218" s="61"/>
      <c r="I218" s="61"/>
      <c r="J218" s="95"/>
      <c r="K218" s="61"/>
      <c r="L218" s="61"/>
    </row>
    <row r="219" spans="3:12" x14ac:dyDescent="0.2">
      <c r="C219" s="61"/>
      <c r="E219" s="95"/>
      <c r="F219" s="61"/>
      <c r="G219" s="61"/>
      <c r="H219" s="61"/>
      <c r="I219" s="61"/>
      <c r="J219" s="95"/>
      <c r="K219" s="61"/>
      <c r="L219" s="61"/>
    </row>
    <row r="220" spans="3:12" x14ac:dyDescent="0.2">
      <c r="C220" s="61"/>
      <c r="E220" s="95"/>
      <c r="F220" s="61"/>
      <c r="G220" s="61"/>
      <c r="H220" s="61"/>
      <c r="I220" s="61"/>
      <c r="J220" s="95"/>
      <c r="K220" s="61"/>
      <c r="L220" s="61"/>
    </row>
    <row r="221" spans="3:12" x14ac:dyDescent="0.2">
      <c r="C221" s="61"/>
      <c r="E221" s="95"/>
      <c r="F221" s="61"/>
      <c r="G221" s="61"/>
      <c r="H221" s="61"/>
      <c r="I221" s="61"/>
      <c r="J221" s="95"/>
      <c r="K221" s="61"/>
      <c r="L221" s="61"/>
    </row>
    <row r="222" spans="3:12" x14ac:dyDescent="0.2">
      <c r="C222" s="61"/>
      <c r="E222" s="95"/>
      <c r="F222" s="61"/>
      <c r="G222" s="61"/>
      <c r="H222" s="61"/>
      <c r="I222" s="61"/>
      <c r="J222" s="95"/>
      <c r="K222" s="61"/>
      <c r="L222" s="61"/>
    </row>
    <row r="223" spans="3:12" x14ac:dyDescent="0.2">
      <c r="C223" s="61"/>
      <c r="E223" s="95"/>
      <c r="F223" s="61"/>
      <c r="G223" s="61"/>
      <c r="H223" s="61"/>
      <c r="I223" s="61"/>
      <c r="J223" s="95"/>
      <c r="K223" s="61"/>
      <c r="L223" s="61"/>
    </row>
    <row r="224" spans="3:12" x14ac:dyDescent="0.2">
      <c r="C224" s="61"/>
      <c r="E224" s="95"/>
      <c r="F224" s="61"/>
      <c r="G224" s="61"/>
      <c r="H224" s="61"/>
      <c r="I224" s="61"/>
      <c r="J224" s="95"/>
      <c r="K224" s="61"/>
      <c r="L224" s="61"/>
    </row>
    <row r="225" spans="3:12" x14ac:dyDescent="0.2">
      <c r="C225" s="61"/>
      <c r="E225" s="95"/>
      <c r="F225" s="61"/>
      <c r="G225" s="61"/>
      <c r="H225" s="61"/>
      <c r="I225" s="61"/>
      <c r="J225" s="95"/>
      <c r="K225" s="61"/>
      <c r="L225" s="61"/>
    </row>
    <row r="226" spans="3:12" x14ac:dyDescent="0.2">
      <c r="C226" s="61"/>
      <c r="E226" s="95"/>
      <c r="F226" s="61"/>
      <c r="G226" s="61"/>
      <c r="H226" s="61"/>
      <c r="I226" s="61"/>
      <c r="J226" s="95"/>
      <c r="K226" s="61"/>
      <c r="L226" s="61"/>
    </row>
    <row r="227" spans="3:12" x14ac:dyDescent="0.2">
      <c r="C227" s="61"/>
      <c r="E227" s="95"/>
      <c r="F227" s="61"/>
      <c r="G227" s="61"/>
      <c r="H227" s="61"/>
      <c r="I227" s="61"/>
      <c r="J227" s="95"/>
      <c r="K227" s="61"/>
      <c r="L227" s="61"/>
    </row>
    <row r="228" spans="3:12" x14ac:dyDescent="0.2">
      <c r="C228" s="61"/>
      <c r="E228" s="95"/>
      <c r="F228" s="61"/>
      <c r="G228" s="61"/>
      <c r="H228" s="61"/>
      <c r="I228" s="61"/>
      <c r="J228" s="95"/>
      <c r="K228" s="61"/>
      <c r="L228" s="61"/>
    </row>
    <row r="229" spans="3:12" x14ac:dyDescent="0.2">
      <c r="C229" s="61"/>
      <c r="E229" s="95"/>
      <c r="F229" s="61"/>
      <c r="G229" s="61"/>
      <c r="H229" s="61"/>
      <c r="I229" s="61"/>
      <c r="J229" s="95"/>
      <c r="K229" s="61"/>
      <c r="L229" s="61"/>
    </row>
    <row r="230" spans="3:12" x14ac:dyDescent="0.2">
      <c r="C230" s="61"/>
      <c r="E230" s="95"/>
      <c r="F230" s="61"/>
      <c r="G230" s="61"/>
      <c r="H230" s="61"/>
      <c r="I230" s="61"/>
      <c r="J230" s="95"/>
      <c r="K230" s="61"/>
      <c r="L230" s="61"/>
    </row>
    <row r="231" spans="3:12" x14ac:dyDescent="0.2">
      <c r="C231" s="61"/>
      <c r="E231" s="95"/>
      <c r="F231" s="61"/>
      <c r="G231" s="61"/>
      <c r="H231" s="61"/>
      <c r="I231" s="61"/>
      <c r="J231" s="95"/>
      <c r="K231" s="61"/>
      <c r="L231" s="61"/>
    </row>
    <row r="232" spans="3:12" x14ac:dyDescent="0.2">
      <c r="C232" s="61"/>
      <c r="E232" s="95"/>
      <c r="F232" s="61"/>
      <c r="G232" s="61"/>
      <c r="H232" s="61"/>
      <c r="I232" s="61"/>
      <c r="J232" s="95"/>
      <c r="K232" s="61"/>
      <c r="L232" s="61"/>
    </row>
    <row r="233" spans="3:12" x14ac:dyDescent="0.2">
      <c r="C233" s="61"/>
      <c r="E233" s="95"/>
      <c r="F233" s="61"/>
      <c r="G233" s="61"/>
      <c r="H233" s="61"/>
      <c r="I233" s="61"/>
      <c r="J233" s="95"/>
      <c r="K233" s="61"/>
      <c r="L233" s="61"/>
    </row>
    <row r="234" spans="3:12" x14ac:dyDescent="0.2">
      <c r="C234" s="61"/>
    </row>
    <row r="235" spans="3:12" x14ac:dyDescent="0.2">
      <c r="C235" s="61"/>
    </row>
    <row r="236" spans="3:12" x14ac:dyDescent="0.2">
      <c r="C236" s="61"/>
    </row>
    <row r="237" spans="3:12" x14ac:dyDescent="0.2">
      <c r="C237" s="61"/>
    </row>
    <row r="238" spans="3:12" x14ac:dyDescent="0.2">
      <c r="C238" s="61"/>
    </row>
    <row r="239" spans="3:12" x14ac:dyDescent="0.2">
      <c r="C239" s="61"/>
    </row>
    <row r="240" spans="3:12" x14ac:dyDescent="0.2">
      <c r="C240" s="61"/>
    </row>
    <row r="241" spans="3:3" x14ac:dyDescent="0.2">
      <c r="C241" s="61"/>
    </row>
    <row r="242" spans="3:3" x14ac:dyDescent="0.2">
      <c r="C242" s="61"/>
    </row>
    <row r="243" spans="3:3" x14ac:dyDescent="0.2">
      <c r="C243" s="61"/>
    </row>
    <row r="244" spans="3:3" x14ac:dyDescent="0.2">
      <c r="C244" s="61"/>
    </row>
    <row r="245" spans="3:3" x14ac:dyDescent="0.2">
      <c r="C245" s="61"/>
    </row>
    <row r="246" spans="3:3" x14ac:dyDescent="0.2">
      <c r="C246" s="61"/>
    </row>
    <row r="247" spans="3:3" x14ac:dyDescent="0.2">
      <c r="C247" s="61"/>
    </row>
    <row r="248" spans="3:3" x14ac:dyDescent="0.2">
      <c r="C248" s="61"/>
    </row>
    <row r="249" spans="3:3" x14ac:dyDescent="0.2">
      <c r="C249" s="61"/>
    </row>
    <row r="250" spans="3:3" x14ac:dyDescent="0.2">
      <c r="C250" s="61"/>
    </row>
    <row r="251" spans="3:3" x14ac:dyDescent="0.2">
      <c r="C251" s="61"/>
    </row>
    <row r="252" spans="3:3" x14ac:dyDescent="0.2">
      <c r="C252" s="61"/>
    </row>
    <row r="253" spans="3:3" x14ac:dyDescent="0.2">
      <c r="C253" s="61"/>
    </row>
    <row r="254" spans="3:3" x14ac:dyDescent="0.2">
      <c r="C254" s="61"/>
    </row>
    <row r="255" spans="3:3" x14ac:dyDescent="0.2">
      <c r="C255" s="61"/>
    </row>
    <row r="256" spans="3:3" x14ac:dyDescent="0.2">
      <c r="C256" s="61"/>
    </row>
    <row r="257" spans="3:3" x14ac:dyDescent="0.2">
      <c r="C257" s="61"/>
    </row>
    <row r="258" spans="3:3" x14ac:dyDescent="0.2">
      <c r="C258" s="61"/>
    </row>
    <row r="259" spans="3:3" x14ac:dyDescent="0.2">
      <c r="C259" s="61"/>
    </row>
    <row r="260" spans="3:3" x14ac:dyDescent="0.2">
      <c r="C260" s="61"/>
    </row>
    <row r="261" spans="3:3" x14ac:dyDescent="0.2">
      <c r="C261" s="61"/>
    </row>
    <row r="262" spans="3:3" x14ac:dyDescent="0.2">
      <c r="C262" s="61"/>
    </row>
    <row r="263" spans="3:3" x14ac:dyDescent="0.2">
      <c r="C263" s="61"/>
    </row>
    <row r="264" spans="3:3" x14ac:dyDescent="0.2">
      <c r="C264" s="61"/>
    </row>
    <row r="265" spans="3:3" x14ac:dyDescent="0.2">
      <c r="C265" s="61"/>
    </row>
    <row r="266" spans="3:3" x14ac:dyDescent="0.2">
      <c r="C266" s="61"/>
    </row>
    <row r="267" spans="3:3" x14ac:dyDescent="0.2">
      <c r="C267" s="61"/>
    </row>
    <row r="268" spans="3:3" x14ac:dyDescent="0.2">
      <c r="C268" s="61"/>
    </row>
    <row r="269" spans="3:3" x14ac:dyDescent="0.2">
      <c r="C269" s="61"/>
    </row>
    <row r="270" spans="3:3" x14ac:dyDescent="0.2">
      <c r="C270" s="61"/>
    </row>
    <row r="271" spans="3:3" x14ac:dyDescent="0.2">
      <c r="C271" s="61"/>
    </row>
    <row r="272" spans="3:3" x14ac:dyDescent="0.2">
      <c r="C272" s="61"/>
    </row>
    <row r="273" spans="3:3" x14ac:dyDescent="0.2">
      <c r="C273" s="61"/>
    </row>
    <row r="274" spans="3:3" x14ac:dyDescent="0.2">
      <c r="C274" s="61"/>
    </row>
    <row r="275" spans="3:3" x14ac:dyDescent="0.2">
      <c r="C275" s="61"/>
    </row>
    <row r="276" spans="3:3" x14ac:dyDescent="0.2">
      <c r="C276" s="61"/>
    </row>
    <row r="277" spans="3:3" x14ac:dyDescent="0.2">
      <c r="C277" s="61"/>
    </row>
    <row r="278" spans="3:3" x14ac:dyDescent="0.2">
      <c r="C278" s="61"/>
    </row>
    <row r="279" spans="3:3" x14ac:dyDescent="0.2">
      <c r="C279" s="61"/>
    </row>
    <row r="280" spans="3:3" x14ac:dyDescent="0.2">
      <c r="C280" s="61"/>
    </row>
    <row r="281" spans="3:3" x14ac:dyDescent="0.2">
      <c r="C281" s="61"/>
    </row>
  </sheetData>
  <phoneticPr fontId="16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EA580CFC828C478E67364B2862E2B0" ma:contentTypeVersion="1" ma:contentTypeDescription="Create a new document." ma:contentTypeScope="" ma:versionID="e8938924e7ee03795dcdfe2821aaa2ea">
  <xsd:schema xmlns:xsd="http://www.w3.org/2001/XMLSchema" xmlns:xs="http://www.w3.org/2001/XMLSchema" xmlns:p="http://schemas.microsoft.com/office/2006/metadata/properties" xmlns:ns2="78cdcaa8-6946-45cf-a66b-9f9603c7bbc2" targetNamespace="http://schemas.microsoft.com/office/2006/metadata/properties" ma:root="true" ma:fieldsID="0d1fbeeeabc4c36224373e6e59b14568" ns2:_="">
    <xsd:import namespace="78cdcaa8-6946-45cf-a66b-9f9603c7bbc2"/>
    <xsd:element name="properties">
      <xsd:complexType>
        <xsd:sequence>
          <xsd:element name="documentManagement">
            <xsd:complexType>
              <xsd:all>
                <xsd:element ref="ns2:MPI_x0020_Classification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dcaa8-6946-45cf-a66b-9f9603c7bbc2" elementFormDefault="qualified">
    <xsd:import namespace="http://schemas.microsoft.com/office/2006/documentManagement/types"/>
    <xsd:import namespace="http://schemas.microsoft.com/office/infopath/2007/PartnerControls"/>
    <xsd:element name="MPI_x0020_Classification" ma:index="8" ma:displayName="MPI Classification" ma:default="Not Classified" ma:format="Dropdown" ma:internalName="MPI_x0020_Classification" ma:readOnly="false">
      <xsd:simpleType>
        <xsd:restriction base="dms:Choice">
          <xsd:enumeration value="Not Classified"/>
          <xsd:enumeration value="Proprietary"/>
          <xsd:enumeration value="Private"/>
          <xsd:enumeration value="Restricted Distribution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 ma:index="9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PI_x0020_Classification xmlns="78cdcaa8-6946-45cf-a66b-9f9603c7bbc2">Not Classified</MPI_x0020_Classification>
  </documentManagement>
</p:properties>
</file>

<file path=customXml/itemProps1.xml><?xml version="1.0" encoding="utf-8"?>
<ds:datastoreItem xmlns:ds="http://schemas.openxmlformats.org/officeDocument/2006/customXml" ds:itemID="{EBA1D5F7-E087-476F-989A-4491D6C140E8}"/>
</file>

<file path=customXml/itemProps2.xml><?xml version="1.0" encoding="utf-8"?>
<ds:datastoreItem xmlns:ds="http://schemas.openxmlformats.org/officeDocument/2006/customXml" ds:itemID="{D616C6D9-D8BE-4E48-B634-05F8C07AE1D7}"/>
</file>

<file path=customXml/itemProps3.xml><?xml version="1.0" encoding="utf-8"?>
<ds:datastoreItem xmlns:ds="http://schemas.openxmlformats.org/officeDocument/2006/customXml" ds:itemID="{178CDC10-EAC8-4645-ADFC-9877DFA415B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steam co gen-displace (default)</vt:lpstr>
      <vt:lpstr>steam co gen-btu based</vt:lpstr>
      <vt:lpstr>no co gen-displacement based</vt:lpstr>
      <vt:lpstr>elec co gen-displacement based</vt:lpstr>
      <vt:lpstr>elec co gen-btu based</vt:lpstr>
      <vt:lpstr>Table for SESAME-final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2020-08-26T19:35:08Z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-2087272722</vt:i4>
  </property>
  <property fmtid="{D5CDD505-2E9C-101B-9397-08002B2CF9AE}" pid="3" name="_NewReviewCycle">
    <vt:lpwstr/>
  </property>
  <property fmtid="{D5CDD505-2E9C-101B-9397-08002B2CF9AE}" pid="4" name="ContentTypeId">
    <vt:lpwstr>0x010100CFEA580CFC828C478E67364B2862E2B0</vt:lpwstr>
  </property>
</Properties>
</file>