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2.xml" ContentType="application/vnd.openxmlformats-officedocument.spreadsheetml.comment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filterPrivacy="1"/>
  <xr:revisionPtr revIDLastSave="0" documentId="13_ncr:1_{4BFDEC78-1841-9B42-877B-251A80C47244}" xr6:coauthVersionLast="45" xr6:coauthVersionMax="45" xr10:uidLastSave="{00000000-0000-0000-0000-000000000000}"/>
  <bookViews>
    <workbookView xWindow="0" yWindow="460" windowWidth="28800" windowHeight="16080" activeTab="2" xr2:uid="{00000000-000D-0000-FFFF-FFFF00000000}"/>
  </bookViews>
  <sheets>
    <sheet name="wo en&amp;em for coal well infrastr" sheetId="1" r:id="rId1"/>
    <sheet name="w en&amp;em for coal well infr" sheetId="2" r:id="rId2"/>
    <sheet name="final table for SESAME" sheetId="3" r:id="rId3"/>
  </sheet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3" i="2" l="1"/>
  <c r="C59" i="2"/>
  <c r="C58" i="2"/>
  <c r="A87" i="2"/>
  <c r="K4" i="2"/>
  <c r="C63" i="1" l="1"/>
  <c r="I58" i="1" l="1"/>
  <c r="H60" i="1"/>
  <c r="I60" i="1"/>
  <c r="A104" i="1"/>
  <c r="A102" i="1"/>
  <c r="K4" i="1"/>
  <c r="C58" i="1" l="1"/>
  <c r="A122" i="2" l="1"/>
  <c r="F122" i="2" s="1"/>
  <c r="A121" i="2"/>
  <c r="F121" i="2" s="1"/>
  <c r="A120" i="2"/>
  <c r="F120" i="2" s="1"/>
  <c r="A119" i="2"/>
  <c r="F119" i="2" s="1"/>
  <c r="A118" i="2"/>
  <c r="F118" i="2" s="1"/>
  <c r="A117" i="2"/>
  <c r="F117" i="2" s="1"/>
  <c r="A116" i="2"/>
  <c r="F116" i="2" s="1"/>
  <c r="A115" i="2"/>
  <c r="F115" i="2" s="1"/>
  <c r="A114" i="2"/>
  <c r="F114" i="2" s="1"/>
  <c r="A113" i="2"/>
  <c r="F113" i="2" s="1"/>
  <c r="A112" i="2"/>
  <c r="F112" i="2" s="1"/>
  <c r="A111" i="2"/>
  <c r="F111" i="2" s="1"/>
  <c r="A110" i="2"/>
  <c r="F110" i="2" s="1"/>
  <c r="F109" i="2"/>
  <c r="A109" i="2"/>
  <c r="A108" i="2"/>
  <c r="F108" i="2" s="1"/>
  <c r="A107" i="2"/>
  <c r="F107" i="2" s="1"/>
  <c r="A106" i="2"/>
  <c r="F106" i="2" s="1"/>
  <c r="A105" i="2"/>
  <c r="F105" i="2" s="1"/>
  <c r="A103" i="2"/>
  <c r="F103" i="2" s="1"/>
  <c r="A102" i="2"/>
  <c r="F102" i="2" s="1"/>
  <c r="F101" i="2"/>
  <c r="A101" i="2"/>
  <c r="A100" i="2"/>
  <c r="F100" i="2" s="1"/>
  <c r="A99" i="2"/>
  <c r="F99" i="2" s="1"/>
  <c r="A98" i="2"/>
  <c r="F98" i="2" s="1"/>
  <c r="A97" i="2"/>
  <c r="F97" i="2" s="1"/>
  <c r="A96" i="2"/>
  <c r="F96" i="2" s="1"/>
  <c r="A95" i="2"/>
  <c r="F95" i="2" s="1"/>
  <c r="A94" i="2"/>
  <c r="F94" i="2" s="1"/>
  <c r="A93" i="2"/>
  <c r="F93" i="2" s="1"/>
  <c r="A92" i="2"/>
  <c r="F92" i="2" s="1"/>
  <c r="A91" i="2"/>
  <c r="F91" i="2" s="1"/>
  <c r="A90" i="2"/>
  <c r="F90" i="2" s="1"/>
  <c r="A89" i="2"/>
  <c r="F89" i="2" s="1"/>
  <c r="A88" i="2"/>
  <c r="F88" i="2" s="1"/>
  <c r="F87" i="2"/>
  <c r="A86" i="2"/>
  <c r="F86" i="2" s="1"/>
  <c r="A84" i="2"/>
  <c r="F84" i="2" s="1"/>
  <c r="A83" i="2"/>
  <c r="F83" i="2" s="1"/>
  <c r="A82" i="2"/>
  <c r="F82" i="2" s="1"/>
  <c r="A80" i="2"/>
  <c r="F80" i="2" s="1"/>
  <c r="A79" i="2"/>
  <c r="F79" i="2" s="1"/>
  <c r="A78" i="2"/>
  <c r="F78" i="2" s="1"/>
  <c r="A76" i="2"/>
  <c r="F76" i="2" s="1"/>
  <c r="A75" i="2"/>
  <c r="F75" i="2" s="1"/>
  <c r="A74" i="2"/>
  <c r="F74" i="2" s="1"/>
  <c r="F73" i="2"/>
  <c r="A73" i="2"/>
  <c r="A72" i="2"/>
  <c r="F72" i="2" s="1"/>
  <c r="A71" i="2"/>
  <c r="F71" i="2" s="1"/>
  <c r="A70" i="2"/>
  <c r="F70" i="2" s="1"/>
  <c r="I61" i="2"/>
  <c r="H61" i="2"/>
  <c r="I60" i="2"/>
  <c r="H60" i="2"/>
  <c r="A104" i="2" s="1"/>
  <c r="F104" i="2" s="1"/>
  <c r="I58" i="2"/>
  <c r="K14" i="2"/>
  <c r="I14" i="2"/>
  <c r="K13" i="2"/>
  <c r="A85" i="2" s="1"/>
  <c r="F85" i="2" s="1"/>
  <c r="I13" i="2"/>
  <c r="K12" i="2"/>
  <c r="I12" i="2"/>
  <c r="K11" i="2"/>
  <c r="I11" i="2"/>
  <c r="K10" i="2"/>
  <c r="I10" i="2"/>
  <c r="K9" i="2"/>
  <c r="A81" i="2" s="1"/>
  <c r="F81" i="2" s="1"/>
  <c r="I9" i="2"/>
  <c r="K8" i="2"/>
  <c r="I8" i="2"/>
  <c r="K7" i="2"/>
  <c r="I7" i="2"/>
  <c r="K6" i="2"/>
  <c r="I6" i="2"/>
  <c r="K5" i="2"/>
  <c r="A77" i="2" s="1"/>
  <c r="F77" i="2" s="1"/>
  <c r="I5" i="2"/>
  <c r="I4" i="2"/>
  <c r="A71" i="1" l="1"/>
  <c r="F71" i="1" s="1"/>
  <c r="A72" i="1"/>
  <c r="F72" i="1" s="1"/>
  <c r="A73" i="1"/>
  <c r="F73" i="1" s="1"/>
  <c r="A74" i="1"/>
  <c r="F74" i="1" s="1"/>
  <c r="A70" i="1"/>
  <c r="F70" i="1" s="1"/>
  <c r="A87" i="1" l="1"/>
  <c r="F87" i="1" s="1"/>
  <c r="A88" i="1"/>
  <c r="F88" i="1" s="1"/>
  <c r="A75" i="1"/>
  <c r="F75" i="1" s="1"/>
  <c r="K14" i="1"/>
  <c r="A86" i="1" s="1"/>
  <c r="F86" i="1" s="1"/>
  <c r="K13" i="1"/>
  <c r="K12" i="1"/>
  <c r="A84" i="1" s="1"/>
  <c r="F84" i="1" s="1"/>
  <c r="K11" i="1"/>
  <c r="K10" i="1"/>
  <c r="A82" i="1" s="1"/>
  <c r="F82" i="1" s="1"/>
  <c r="K9" i="1"/>
  <c r="A81" i="1" s="1"/>
  <c r="F81" i="1" s="1"/>
  <c r="K8" i="1"/>
  <c r="A80" i="1" s="1"/>
  <c r="F80" i="1" s="1"/>
  <c r="K7" i="1"/>
  <c r="A79" i="1" s="1"/>
  <c r="F79" i="1" s="1"/>
  <c r="K6" i="1"/>
  <c r="A78" i="1" s="1"/>
  <c r="F78" i="1" s="1"/>
  <c r="K5" i="1"/>
  <c r="A77" i="1" s="1"/>
  <c r="F77" i="1" s="1"/>
  <c r="A76" i="1"/>
  <c r="F76" i="1" s="1"/>
  <c r="A108" i="1" l="1"/>
  <c r="F108" i="1" s="1"/>
  <c r="A109" i="1"/>
  <c r="F109" i="1" s="1"/>
  <c r="F102" i="1"/>
  <c r="A101" i="1"/>
  <c r="F101" i="1" s="1"/>
  <c r="H61" i="1"/>
  <c r="A103" i="1"/>
  <c r="F103" i="1" s="1"/>
  <c r="F104" i="1"/>
  <c r="I61" i="1"/>
  <c r="C59" i="1" l="1"/>
  <c r="A122" i="1" l="1"/>
  <c r="F122" i="1" s="1"/>
  <c r="A121" i="1"/>
  <c r="F121" i="1" s="1"/>
  <c r="A120" i="1"/>
  <c r="F120" i="1" s="1"/>
  <c r="A119" i="1"/>
  <c r="F119" i="1" s="1"/>
  <c r="A118" i="1"/>
  <c r="F118" i="1" s="1"/>
  <c r="A117" i="1"/>
  <c r="F117" i="1" s="1"/>
  <c r="A116" i="1"/>
  <c r="F116" i="1" s="1"/>
  <c r="A115" i="1"/>
  <c r="F115" i="1" s="1"/>
  <c r="A114" i="1"/>
  <c r="F114" i="1" s="1"/>
  <c r="A113" i="1"/>
  <c r="F113" i="1" s="1"/>
  <c r="A112" i="1"/>
  <c r="F112" i="1" s="1"/>
  <c r="A111" i="1"/>
  <c r="F111" i="1" s="1"/>
  <c r="A110" i="1"/>
  <c r="F110" i="1" s="1"/>
  <c r="A107" i="1"/>
  <c r="F107" i="1" s="1"/>
  <c r="A106" i="1"/>
  <c r="F106" i="1" s="1"/>
  <c r="A105" i="1"/>
  <c r="F105" i="1" s="1"/>
  <c r="A100" i="1"/>
  <c r="F100" i="1" s="1"/>
  <c r="A99" i="1"/>
  <c r="F99" i="1" s="1"/>
  <c r="A98" i="1"/>
  <c r="F98" i="1" s="1"/>
  <c r="A97" i="1"/>
  <c r="F97" i="1" s="1"/>
  <c r="A96" i="1"/>
  <c r="F96" i="1" s="1"/>
  <c r="A95" i="1"/>
  <c r="F95" i="1" s="1"/>
  <c r="A94" i="1"/>
  <c r="F94" i="1" s="1"/>
  <c r="A93" i="1"/>
  <c r="F93" i="1" s="1"/>
  <c r="A92" i="1"/>
  <c r="F92" i="1" s="1"/>
  <c r="A91" i="1"/>
  <c r="F91" i="1" s="1"/>
  <c r="A90" i="1"/>
  <c r="F90" i="1" s="1"/>
  <c r="A89" i="1"/>
  <c r="F89" i="1" s="1"/>
  <c r="I14" i="1" l="1"/>
  <c r="A85" i="1"/>
  <c r="F85" i="1" s="1"/>
  <c r="I13" i="1"/>
  <c r="I12" i="1"/>
  <c r="A83" i="1"/>
  <c r="F83" i="1" s="1"/>
  <c r="I11" i="1"/>
  <c r="I10" i="1"/>
  <c r="I9" i="1"/>
  <c r="I8" i="1"/>
  <c r="I7" i="1"/>
  <c r="I6" i="1"/>
  <c r="I5" i="1"/>
  <c r="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8" authorId="0" shapeId="0" xr:uid="{1C63ED31-7726-3441-B1BA-EEA1791AC192}">
      <text>
        <r>
          <rPr>
            <sz val="8"/>
            <color rgb="FF000000"/>
            <rFont val="Arial"/>
            <family val="2"/>
          </rPr>
          <t>This is the weighted average of surface and underground mining.</t>
        </r>
      </text>
    </comment>
    <comment ref="J58" authorId="0" shapeId="0" xr:uid="{A6797C95-E548-6F4B-9EE9-C9461F497D1B}">
      <text>
        <r>
          <rPr>
            <sz val="8"/>
            <color rgb="FF000000"/>
            <rFont val="Tahoma"/>
            <family val="2"/>
          </rPr>
          <t>This is based on EIA Annual Energy Review 2002, Table 7.2.</t>
        </r>
      </text>
    </comment>
    <comment ref="C59" authorId="0" shapeId="0" xr:uid="{A824EE64-6A18-AF46-8C6E-7A0B8841D48D}">
      <text>
        <r>
          <rPr>
            <sz val="8"/>
            <color rgb="FF000000"/>
            <rFont val="Arial"/>
            <family val="2"/>
          </rPr>
          <t>This is the weighted average of surface and underground mining.</t>
        </r>
      </text>
    </comment>
    <comment ref="H60" authorId="0" shapeId="0" xr:uid="{13E39584-8B42-A446-A0BD-EC6541DCA54F}">
      <text>
        <r>
          <rPr>
            <b/>
            <sz val="8"/>
            <color rgb="FF000000"/>
            <rFont val="Tahoma"/>
            <family val="2"/>
          </rPr>
          <t>Author: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Assume more activities in truck loading than bulldozing.</t>
        </r>
      </text>
    </comment>
    <comment ref="J61" authorId="0" shapeId="0" xr:uid="{74CB6377-F9A2-7E45-8216-9F069C21EAC7}">
      <text>
        <r>
          <rPr>
            <sz val="8"/>
            <color rgb="FF000000"/>
            <rFont val="Tahoma"/>
            <family val="2"/>
          </rPr>
          <t>This is based on EIA Annual Energy Review 2002, Table 7.2.</t>
        </r>
      </text>
    </comment>
    <comment ref="C63" authorId="0" shapeId="0" xr:uid="{3169FF2B-C1DE-DC4D-B9B5-D3500745F7D7}">
      <text>
        <r>
          <rPr>
            <sz val="9"/>
            <color rgb="FF000000"/>
            <rFont val="Tahoma"/>
            <family val="2"/>
          </rPr>
          <t xml:space="preserve">From Burnham et al. (2011)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Weighted average of underground and surface mining CH4 emissions. 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Underground Mine
</t>
        </r>
        <r>
          <rPr>
            <sz val="9"/>
            <color rgb="FF000000"/>
            <rFont val="Tahoma"/>
            <family val="2"/>
          </rPr>
          <t xml:space="preserve">Ventilation/Degasification CH4: 278.8 g/mmBtu
</t>
        </r>
        <r>
          <rPr>
            <sz val="9"/>
            <color rgb="FF000000"/>
            <rFont val="Tahoma"/>
            <family val="2"/>
          </rPr>
          <t xml:space="preserve">Post mining operations CH4 fugitive: 42 g/mmBtu
</t>
        </r>
        <r>
          <rPr>
            <sz val="9"/>
            <color rgb="FF000000"/>
            <rFont val="Tahoma"/>
            <family val="2"/>
          </rPr>
          <t xml:space="preserve">Abandoned mine CH4 venting: 38.6 g/mmBtu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Surface Mine 
</t>
        </r>
        <r>
          <rPr>
            <sz val="9"/>
            <color rgb="FF000000"/>
            <rFont val="Tahoma"/>
            <family val="2"/>
          </rPr>
          <t xml:space="preserve">CH4 venting: 46.2 g/mmBtu
</t>
        </r>
        <r>
          <rPr>
            <sz val="9"/>
            <color rgb="FF000000"/>
            <rFont val="Tahoma"/>
            <family val="2"/>
          </rPr>
          <t xml:space="preserve">Post mining operations CH4 fugitive: 6.92 g/mmBtu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8" authorId="0" shapeId="0" xr:uid="{B4189E5A-30E0-5F49-B9AF-4B5FE54BB758}">
      <text>
        <r>
          <rPr>
            <sz val="8"/>
            <color rgb="FF000000"/>
            <rFont val="Arial"/>
            <family val="2"/>
          </rPr>
          <t>This is the weighted average of surface and underground mining.</t>
        </r>
      </text>
    </comment>
    <comment ref="J58" authorId="0" shapeId="0" xr:uid="{05D062B8-C10D-0049-8677-CA23DEF8A969}">
      <text>
        <r>
          <rPr>
            <sz val="8"/>
            <color indexed="81"/>
            <rFont val="Tahoma"/>
            <family val="2"/>
          </rPr>
          <t>This is based on EIA Annual Energy Review 2002, Table 7.2.</t>
        </r>
      </text>
    </comment>
    <comment ref="C59" authorId="0" shapeId="0" xr:uid="{DAAD9039-2D1C-A24F-9CE0-F207C6E51CBD}">
      <text>
        <r>
          <rPr>
            <sz val="8"/>
            <color rgb="FF000000"/>
            <rFont val="Arial"/>
            <family val="2"/>
          </rPr>
          <t>This is the weighted average of surface and underground mining.</t>
        </r>
      </text>
    </comment>
    <comment ref="H60" authorId="0" shapeId="0" xr:uid="{B57973C6-2A4E-EB44-94DC-2BBF7E4ECFD1}">
      <text>
        <r>
          <rPr>
            <b/>
            <sz val="8"/>
            <color rgb="FF000000"/>
            <rFont val="Tahoma"/>
            <family val="2"/>
          </rPr>
          <t>Author: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Assume more activities in truck loading than bulldozing.</t>
        </r>
      </text>
    </comment>
    <comment ref="J61" authorId="0" shapeId="0" xr:uid="{F243C1C3-CF5B-A649-8FA4-3B6BF08F0746}">
      <text>
        <r>
          <rPr>
            <sz val="8"/>
            <color indexed="81"/>
            <rFont val="Tahoma"/>
            <family val="2"/>
          </rPr>
          <t>This is based on EIA Annual Energy Review 2002, Table 7.2.</t>
        </r>
      </text>
    </comment>
    <comment ref="C63" authorId="0" shapeId="0" xr:uid="{6E694817-A473-1D4A-AAD3-EAB14B076C97}">
      <text>
        <r>
          <rPr>
            <sz val="9"/>
            <color rgb="FF000000"/>
            <rFont val="Tahoma"/>
            <family val="2"/>
          </rPr>
          <t xml:space="preserve">From Burnham et al. (2011)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Weighted average of underground and surface mining CH4 emissions. 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Underground Mine
</t>
        </r>
        <r>
          <rPr>
            <sz val="9"/>
            <color rgb="FF000000"/>
            <rFont val="Tahoma"/>
            <family val="2"/>
          </rPr>
          <t xml:space="preserve">Ventilation/Degasification CH4: 278.8 g/mmBtu
</t>
        </r>
        <r>
          <rPr>
            <sz val="9"/>
            <color rgb="FF000000"/>
            <rFont val="Tahoma"/>
            <family val="2"/>
          </rPr>
          <t xml:space="preserve">Post mining operations CH4 fugitive: 42 g/mmBtu
</t>
        </r>
        <r>
          <rPr>
            <sz val="9"/>
            <color rgb="FF000000"/>
            <rFont val="Tahoma"/>
            <family val="2"/>
          </rPr>
          <t xml:space="preserve">Abandoned mine CH4 venting: 38.6 g/mmBtu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Surface Mine 
</t>
        </r>
        <r>
          <rPr>
            <sz val="9"/>
            <color rgb="FF000000"/>
            <rFont val="Tahoma"/>
            <family val="2"/>
          </rPr>
          <t xml:space="preserve">CH4 venting: 46.2 g/mmBtu
</t>
        </r>
        <r>
          <rPr>
            <sz val="9"/>
            <color rgb="FF000000"/>
            <rFont val="Tahoma"/>
            <family val="2"/>
          </rPr>
          <t xml:space="preserve">Post mining operations CH4 fugitive: 6.92 g/mmBtu
</t>
        </r>
      </text>
    </comment>
  </commentList>
</comments>
</file>

<file path=xl/sharedStrings.xml><?xml version="1.0" encoding="utf-8"?>
<sst xmlns="http://schemas.openxmlformats.org/spreadsheetml/2006/main" count="2418" uniqueCount="123">
  <si>
    <t>The final csv file can be generated by copying the blue highlighted parts into a csv file (remember not to paste formula)</t>
  </si>
  <si>
    <t>Calculate once &amp; use for all cases: CI of electricity, h2, steam in GREET (default mix)</t>
  </si>
  <si>
    <t>Emissions for elec/h2/steam</t>
  </si>
  <si>
    <t>flow</t>
  </si>
  <si>
    <t>value</t>
  </si>
  <si>
    <t>unit</t>
  </si>
  <si>
    <t>formula</t>
  </si>
  <si>
    <t>electricity</t>
  </si>
  <si>
    <t>voc</t>
  </si>
  <si>
    <t>g/btu electricity</t>
  </si>
  <si>
    <t>see co2</t>
  </si>
  <si>
    <t>g/mmBtu</t>
  </si>
  <si>
    <t>co</t>
  </si>
  <si>
    <t>nox</t>
  </si>
  <si>
    <t>pm10</t>
  </si>
  <si>
    <t>pm2.5</t>
  </si>
  <si>
    <t>sox</t>
  </si>
  <si>
    <t>bc</t>
  </si>
  <si>
    <t>oc</t>
  </si>
  <si>
    <t>ch4</t>
  </si>
  <si>
    <t>n2o</t>
  </si>
  <si>
    <t>co2</t>
  </si>
  <si>
    <t>(Electric!$B220+Electric!$C220)/1000000</t>
  </si>
  <si>
    <t>h2</t>
  </si>
  <si>
    <t>g/btu h2</t>
  </si>
  <si>
    <t>SUM(Hydrogen!$BV272:$BW272)/1000000</t>
  </si>
  <si>
    <t>steam (for displacement credit calculation)</t>
  </si>
  <si>
    <t>g/btu steam</t>
  </si>
  <si>
    <t>MeOH_FTD!D135</t>
  </si>
  <si>
    <t>GREET Petroleum Tab A79</t>
  </si>
  <si>
    <r>
      <t xml:space="preserve">This is a simpler case than MeOH because there is no co-gen (e.g., steam </t>
    </r>
    <r>
      <rPr>
        <b/>
        <sz val="11"/>
        <color rgb="FFFF0000"/>
        <rFont val="Calibri"/>
        <family val="2"/>
        <scheme val="minor"/>
      </rPr>
      <t>Red 7</t>
    </r>
    <r>
      <rPr>
        <sz val="11"/>
        <color rgb="FFFF0000"/>
        <rFont val="Calibri"/>
        <family val="2"/>
        <scheme val="minor"/>
      </rPr>
      <t>) nor "feed stock loss" (</t>
    </r>
    <r>
      <rPr>
        <b/>
        <sz val="11"/>
        <color rgb="FF00B0F0"/>
        <rFont val="Calibri"/>
        <family val="2"/>
        <scheme val="minor"/>
      </rPr>
      <t>Blue 2</t>
    </r>
    <r>
      <rPr>
        <b/>
        <sz val="11"/>
        <color rgb="FFFF0000"/>
        <rFont val="Calibri"/>
        <family val="2"/>
        <scheme val="minor"/>
      </rPr>
      <t>)</t>
    </r>
  </si>
  <si>
    <t>Data to be used in SESAME are highlighted in green</t>
  </si>
  <si>
    <t>3) Calculations of Energy Consumption, Water Consumption, and Emissions for Petroleum Fuels By Stage</t>
  </si>
  <si>
    <t>Energy efficiency</t>
  </si>
  <si>
    <t>Urban emission share</t>
  </si>
  <si>
    <t>Loss factor</t>
  </si>
  <si>
    <t>Energy use: Btu/mmBtu of fuel throughput</t>
  </si>
  <si>
    <t xml:space="preserve">     Residual oil</t>
  </si>
  <si>
    <t xml:space="preserve">     Diesel fuel</t>
  </si>
  <si>
    <t xml:space="preserve">     Gasoline</t>
  </si>
  <si>
    <t xml:space="preserve">     Natural gas</t>
  </si>
  <si>
    <t xml:space="preserve">     Coal</t>
  </si>
  <si>
    <t xml:space="preserve">     Electricity</t>
  </si>
  <si>
    <t xml:space="preserve">     Feed loss</t>
  </si>
  <si>
    <t>Total emissions: grams/mmBtu of fuel throughput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</si>
  <si>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</si>
  <si>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</si>
  <si>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</si>
  <si>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</si>
  <si>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</si>
  <si>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</si>
  <si>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</si>
  <si>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</si>
  <si>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CH4: combustion</t>
  </si>
  <si>
    <t xml:space="preserve">     N2O</t>
  </si>
  <si>
    <t xml:space="preserve">     CO2</t>
  </si>
  <si>
    <t>Putting all data together to generate SESAME csv file (check Slide 3 of "How to use GREET in SESAME" deck)</t>
  </si>
  <si>
    <t>value before unit conversion</t>
  </si>
  <si>
    <t>GREET unit</t>
  </si>
  <si>
    <t>Source</t>
  </si>
  <si>
    <t>comment</t>
  </si>
  <si>
    <t>flows</t>
  </si>
  <si>
    <t>direction</t>
  </si>
  <si>
    <t>type</t>
  </si>
  <si>
    <t>data location</t>
  </si>
  <si>
    <t>GREET</t>
  </si>
  <si>
    <t>MJ/MJ</t>
  </si>
  <si>
    <t>input</t>
  </si>
  <si>
    <t>energy</t>
  </si>
  <si>
    <t>btu/mmbtu</t>
  </si>
  <si>
    <t>kg/MJ</t>
  </si>
  <si>
    <t>output</t>
  </si>
  <si>
    <t>mass</t>
  </si>
  <si>
    <t>See "co2 from electricity" flow</t>
  </si>
  <si>
    <t>See "co2" flow</t>
  </si>
  <si>
    <t>Coal Mining and Cleaning</t>
  </si>
  <si>
    <t>Coal Mining: Non-Combustion Emissions</t>
  </si>
  <si>
    <t>Coal Cleaning: Non-Combustion Emissions</t>
  </si>
  <si>
    <t>Coal Transportation to Power Plants</t>
  </si>
  <si>
    <t>Coal Transportation to H2 Central Plants, DME, Methanol, and FTD Plant</t>
  </si>
  <si>
    <t>Coal Transportation to Coking Plants</t>
  </si>
  <si>
    <t>Coal</t>
  </si>
  <si>
    <t>Coal tab Row 39</t>
  </si>
  <si>
    <t>Coal tab Row 39 and Electric tab B220 and C220</t>
  </si>
  <si>
    <t>mining and cleaning</t>
  </si>
  <si>
    <t>pm 2.5</t>
  </si>
  <si>
    <t>Surface Coal Mining: Non-Combustion Emissions</t>
  </si>
  <si>
    <t>Underground Coal Mining: Non-Combustion Emissions</t>
  </si>
  <si>
    <t>Underground</t>
  </si>
  <si>
    <t>Surface</t>
  </si>
  <si>
    <t>PM10 Emissions for Coal Mining and Cleaning (g/mmBtu coal mined)</t>
  </si>
  <si>
    <t>Coal mining shares</t>
  </si>
  <si>
    <t>PM2.5 Emissions for Coal Mining and Cleaning (g/mmBtu coal mined)</t>
  </si>
  <si>
    <t>Coal tab Row 58  (mining and cleaning)</t>
  </si>
  <si>
    <t>Coal tab Row 58  (mining, non-combustion)</t>
  </si>
  <si>
    <t>Coal tab Row 58  (cleaning, non-combustion)</t>
  </si>
  <si>
    <t>flow_source</t>
  </si>
  <si>
    <t>coal</t>
  </si>
  <si>
    <t>Calculate emissions (g/mmBtu product fuel) due to electricity &amp; h2 for coal for SESAME</t>
  </si>
  <si>
    <t>Residual oil</t>
  </si>
  <si>
    <t>Diesel fuel</t>
  </si>
  <si>
    <t>Gasoline</t>
  </si>
  <si>
    <t>Natural gas</t>
  </si>
  <si>
    <t>Coal tab Row 34</t>
  </si>
  <si>
    <t>Coal tab Row 35</t>
  </si>
  <si>
    <t>Coal tab Row 36</t>
  </si>
  <si>
    <t>Coal tab Row 37</t>
  </si>
  <si>
    <t>Coal tab Row 38</t>
  </si>
  <si>
    <t>activity</t>
  </si>
  <si>
    <t>total</t>
  </si>
  <si>
    <t xml:space="preserve">Coal Mining: Non-Combustion </t>
  </si>
  <si>
    <t>Surface Coal Mining: Non-Combustion</t>
  </si>
  <si>
    <t xml:space="preserve">Underground Coal Mining: Non-Combustion </t>
  </si>
  <si>
    <t xml:space="preserve">Coal Cleaning: Non-Combustion </t>
  </si>
  <si>
    <t xml:space="preserve">total </t>
  </si>
  <si>
    <t>Coal tab Row 58  (coal mining, non-combustion)</t>
  </si>
  <si>
    <t>Coal mining shares shuold be asked from the user and based on that calculate the total pm10 emissions</t>
  </si>
  <si>
    <t>Coal mining shares shuold be asked from the user and based on that calculate the total ch4 emissions</t>
  </si>
  <si>
    <t>Coal mining shares shuold be asked from the user and based on that calculate the total pm2.5 emissions</t>
  </si>
  <si>
    <t>No</t>
  </si>
  <si>
    <t>Yes</t>
  </si>
  <si>
    <t>Well infrastructure emissions</t>
  </si>
  <si>
    <t>Underground mining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</si>
</sst>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#,##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theme="0" tint="-0.14999847407452621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sz val="8"/>
      <color rgb="FF000000"/>
      <name val="Arial"/>
      <family val="2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BD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00"/>
        <bgColor indexed="9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0">
    <xf numFmtId="0" fontId="0" fillId="0" borderId="0" xfId="0"/>
    <xf numFmtId="0" fontId="4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3" fontId="0" fillId="0" borderId="0" xfId="0" applyNumberFormat="1" applyFont="1" applyFill="1" applyBorder="1" applyAlignment="1">
      <alignment horizontal="left" vertical="center"/>
    </xf>
    <xf numFmtId="4" fontId="0" fillId="0" borderId="0" xfId="0" applyNumberFormat="1" applyFill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13" fillId="0" borderId="0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horizontal="left" vertical="center"/>
    </xf>
    <xf numFmtId="0" fontId="0" fillId="0" borderId="2" xfId="0" applyNumberFormat="1" applyFont="1" applyFill="1" applyBorder="1" applyAlignment="1">
      <alignment horizontal="left" vertical="center"/>
    </xf>
    <xf numFmtId="0" fontId="14" fillId="0" borderId="1" xfId="0" applyNumberFormat="1" applyFont="1" applyFill="1" applyBorder="1" applyAlignment="1">
      <alignment horizontal="left" vertical="center" textRotation="90" wrapText="1"/>
    </xf>
    <xf numFmtId="0" fontId="14" fillId="0" borderId="0" xfId="0" applyNumberFormat="1" applyFont="1" applyFill="1" applyBorder="1" applyAlignment="1">
      <alignment horizontal="left" vertical="center" textRotation="90" wrapText="1"/>
    </xf>
    <xf numFmtId="0" fontId="15" fillId="0" borderId="0" xfId="0" applyNumberFormat="1" applyFont="1" applyFill="1" applyBorder="1" applyAlignment="1">
      <alignment horizontal="left" vertical="center" textRotation="90" wrapText="1"/>
    </xf>
    <xf numFmtId="164" fontId="14" fillId="0" borderId="2" xfId="0" applyNumberFormat="1" applyFont="1" applyFill="1" applyBorder="1" applyAlignment="1">
      <alignment horizontal="left" vertical="center"/>
    </xf>
    <xf numFmtId="164" fontId="0" fillId="0" borderId="2" xfId="2" applyNumberFormat="1" applyFont="1" applyFill="1" applyBorder="1" applyAlignment="1">
      <alignment horizontal="left" vertical="center"/>
    </xf>
    <xf numFmtId="164" fontId="0" fillId="0" borderId="7" xfId="2" applyNumberFormat="1" applyFont="1" applyFill="1" applyBorder="1" applyAlignment="1">
      <alignment horizontal="left" vertical="center"/>
    </xf>
    <xf numFmtId="164" fontId="0" fillId="0" borderId="7" xfId="0" applyNumberFormat="1" applyFont="1" applyFill="1" applyBorder="1" applyAlignment="1">
      <alignment horizontal="left" vertical="center"/>
    </xf>
    <xf numFmtId="164" fontId="6" fillId="0" borderId="7" xfId="2" applyNumberFormat="1" applyFont="1" applyFill="1" applyBorder="1" applyAlignment="1">
      <alignment horizontal="left" vertical="center"/>
    </xf>
    <xf numFmtId="0" fontId="15" fillId="0" borderId="1" xfId="0" applyNumberFormat="1" applyFont="1" applyFill="1" applyBorder="1" applyAlignment="1">
      <alignment horizontal="left" vertical="center"/>
    </xf>
    <xf numFmtId="164" fontId="6" fillId="0" borderId="1" xfId="2" applyNumberFormat="1" applyFont="1" applyFill="1" applyBorder="1" applyAlignment="1">
      <alignment horizontal="left" vertical="center"/>
    </xf>
    <xf numFmtId="164" fontId="6" fillId="0" borderId="0" xfId="2" applyNumberFormat="1" applyFont="1" applyFill="1" applyBorder="1" applyAlignment="1">
      <alignment horizontal="left" vertical="center"/>
    </xf>
    <xf numFmtId="164" fontId="6" fillId="0" borderId="0" xfId="0" applyNumberFormat="1" applyFont="1" applyFill="1" applyBorder="1" applyAlignment="1">
      <alignment horizontal="left" vertical="center"/>
    </xf>
    <xf numFmtId="0" fontId="14" fillId="0" borderId="9" xfId="0" applyNumberFormat="1" applyFont="1" applyFill="1" applyBorder="1" applyAlignment="1">
      <alignment horizontal="left" vertical="center"/>
    </xf>
    <xf numFmtId="165" fontId="0" fillId="0" borderId="10" xfId="0" applyNumberFormat="1" applyFont="1" applyFill="1" applyBorder="1" applyAlignment="1">
      <alignment horizontal="left" vertical="center"/>
    </xf>
    <xf numFmtId="165" fontId="6" fillId="0" borderId="10" xfId="0" applyNumberFormat="1" applyFont="1" applyFill="1" applyBorder="1" applyAlignment="1">
      <alignment horizontal="left" vertical="center"/>
    </xf>
    <xf numFmtId="0" fontId="14" fillId="0" borderId="12" xfId="0" applyNumberFormat="1" applyFont="1" applyFill="1" applyBorder="1" applyAlignment="1">
      <alignment horizontal="left" vertical="center"/>
    </xf>
    <xf numFmtId="0" fontId="0" fillId="0" borderId="7" xfId="0" applyNumberFormat="1" applyFont="1" applyFill="1" applyBorder="1" applyAlignment="1">
      <alignment horizontal="left" vertical="center"/>
    </xf>
    <xf numFmtId="0" fontId="6" fillId="0" borderId="7" xfId="0" applyNumberFormat="1" applyFont="1" applyFill="1" applyBorder="1" applyAlignment="1">
      <alignment horizontal="left" vertical="center"/>
    </xf>
    <xf numFmtId="3" fontId="0" fillId="0" borderId="1" xfId="1" applyNumberFormat="1" applyFont="1" applyFill="1" applyBorder="1" applyAlignment="1">
      <alignment horizontal="left" vertical="center"/>
    </xf>
    <xf numFmtId="3" fontId="0" fillId="0" borderId="0" xfId="1" applyNumberFormat="1" applyFont="1" applyFill="1" applyBorder="1" applyAlignment="1">
      <alignment horizontal="left" vertical="center"/>
    </xf>
    <xf numFmtId="3" fontId="6" fillId="0" borderId="0" xfId="1" applyNumberFormat="1" applyFont="1" applyFill="1" applyBorder="1" applyAlignment="1">
      <alignment horizontal="left" vertical="center"/>
    </xf>
    <xf numFmtId="3" fontId="6" fillId="0" borderId="6" xfId="1" applyNumberFormat="1" applyFont="1" applyFill="1" applyBorder="1" applyAlignment="1">
      <alignment horizontal="left" vertical="center"/>
    </xf>
    <xf numFmtId="3" fontId="0" fillId="4" borderId="1" xfId="1" applyNumberFormat="1" applyFont="1" applyFill="1" applyBorder="1" applyAlignment="1">
      <alignment horizontal="left" vertical="center"/>
    </xf>
    <xf numFmtId="3" fontId="6" fillId="0" borderId="0" xfId="0" applyNumberFormat="1" applyFont="1" applyFill="1" applyBorder="1" applyAlignment="1">
      <alignment horizontal="left" vertical="center"/>
    </xf>
    <xf numFmtId="0" fontId="14" fillId="0" borderId="2" xfId="0" applyNumberFormat="1" applyFont="1" applyFill="1" applyBorder="1" applyAlignment="1">
      <alignment horizontal="left" vertical="center"/>
    </xf>
    <xf numFmtId="3" fontId="0" fillId="0" borderId="2" xfId="0" applyNumberFormat="1" applyFont="1" applyFill="1" applyBorder="1" applyAlignment="1">
      <alignment horizontal="left" vertical="center"/>
    </xf>
    <xf numFmtId="3" fontId="0" fillId="0" borderId="7" xfId="0" applyNumberFormat="1" applyFont="1" applyFill="1" applyBorder="1" applyAlignment="1">
      <alignment horizontal="left" vertical="center"/>
    </xf>
    <xf numFmtId="3" fontId="6" fillId="0" borderId="7" xfId="1" applyNumberFormat="1" applyFont="1" applyFill="1" applyBorder="1" applyAlignment="1">
      <alignment horizontal="left" vertical="center"/>
    </xf>
    <xf numFmtId="165" fontId="0" fillId="4" borderId="1" xfId="0" applyNumberFormat="1" applyFont="1" applyFill="1" applyBorder="1" applyAlignment="1">
      <alignment horizontal="left" vertical="center"/>
    </xf>
    <xf numFmtId="165" fontId="0" fillId="4" borderId="0" xfId="0" applyNumberFormat="1" applyFont="1" applyFill="1" applyBorder="1" applyAlignment="1">
      <alignment horizontal="left" vertical="center"/>
    </xf>
    <xf numFmtId="165" fontId="6" fillId="0" borderId="0" xfId="1" applyNumberFormat="1" applyFont="1" applyFill="1" applyBorder="1" applyAlignment="1">
      <alignment horizontal="left" vertical="center"/>
    </xf>
    <xf numFmtId="3" fontId="0" fillId="0" borderId="1" xfId="0" applyNumberFormat="1" applyFont="1" applyFill="1" applyBorder="1" applyAlignment="1">
      <alignment horizontal="left" vertical="center"/>
    </xf>
    <xf numFmtId="3" fontId="0" fillId="4" borderId="1" xfId="0" applyNumberFormat="1" applyFont="1" applyFill="1" applyBorder="1" applyAlignment="1">
      <alignment horizontal="left" vertical="center"/>
    </xf>
    <xf numFmtId="3" fontId="0" fillId="4" borderId="0" xfId="0" applyNumberFormat="1" applyFont="1" applyFill="1" applyBorder="1" applyAlignment="1">
      <alignment horizontal="left" vertical="center"/>
    </xf>
    <xf numFmtId="3" fontId="0" fillId="4" borderId="0" xfId="1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164" fontId="0" fillId="0" borderId="0" xfId="0" applyNumberFormat="1" applyFont="1" applyFill="1" applyBorder="1" applyAlignment="1">
      <alignment horizontal="left" vertical="center"/>
    </xf>
    <xf numFmtId="165" fontId="0" fillId="0" borderId="0" xfId="0" applyNumberFormat="1" applyFont="1" applyFill="1" applyBorder="1" applyAlignment="1">
      <alignment horizontal="left" vertical="center"/>
    </xf>
    <xf numFmtId="165" fontId="6" fillId="0" borderId="0" xfId="0" applyNumberFormat="1" applyFont="1" applyFill="1" applyBorder="1" applyAlignment="1">
      <alignment horizontal="left" vertical="center"/>
    </xf>
    <xf numFmtId="0" fontId="14" fillId="0" borderId="0" xfId="0" applyNumberFormat="1" applyFont="1" applyFill="1" applyBorder="1" applyAlignment="1">
      <alignment vertical="center"/>
    </xf>
    <xf numFmtId="0" fontId="15" fillId="0" borderId="4" xfId="0" applyNumberFormat="1" applyFont="1" applyFill="1" applyBorder="1" applyAlignment="1">
      <alignment horizontal="left" vertical="center" textRotation="90" wrapText="1"/>
    </xf>
    <xf numFmtId="0" fontId="0" fillId="0" borderId="13" xfId="0" applyNumberFormat="1" applyFont="1" applyFill="1" applyBorder="1" applyAlignment="1"/>
    <xf numFmtId="3" fontId="6" fillId="0" borderId="7" xfId="0" applyNumberFormat="1" applyFont="1" applyFill="1" applyBorder="1" applyAlignment="1">
      <alignment horizontal="left" vertical="center"/>
    </xf>
    <xf numFmtId="0" fontId="0" fillId="0" borderId="2" xfId="0" applyBorder="1"/>
    <xf numFmtId="0" fontId="0" fillId="0" borderId="8" xfId="0" applyBorder="1"/>
    <xf numFmtId="165" fontId="0" fillId="5" borderId="1" xfId="0" applyNumberFormat="1" applyFill="1" applyBorder="1"/>
    <xf numFmtId="165" fontId="0" fillId="5" borderId="6" xfId="0" applyNumberFormat="1" applyFill="1" applyBorder="1"/>
    <xf numFmtId="164" fontId="16" fillId="0" borderId="1" xfId="2" applyNumberFormat="1" applyFont="1" applyBorder="1" applyAlignment="1"/>
    <xf numFmtId="164" fontId="16" fillId="0" borderId="6" xfId="2" applyNumberFormat="1" applyFont="1" applyBorder="1" applyAlignment="1"/>
    <xf numFmtId="165" fontId="0" fillId="0" borderId="1" xfId="0" applyNumberFormat="1" applyBorder="1"/>
    <xf numFmtId="165" fontId="0" fillId="0" borderId="6" xfId="0" applyNumberFormat="1" applyBorder="1"/>
    <xf numFmtId="164" fontId="16" fillId="0" borderId="9" xfId="2" applyNumberFormat="1" applyFont="1" applyBorder="1" applyAlignment="1"/>
    <xf numFmtId="164" fontId="16" fillId="0" borderId="11" xfId="2" applyNumberFormat="1" applyFont="1" applyBorder="1" applyAlignment="1"/>
    <xf numFmtId="0" fontId="0" fillId="2" borderId="0" xfId="0" applyNumberFormat="1" applyFont="1" applyFill="1" applyBorder="1" applyAlignment="1">
      <alignment horizontal="left" vertical="center"/>
    </xf>
    <xf numFmtId="165" fontId="0" fillId="0" borderId="0" xfId="0" applyNumberFormat="1" applyFill="1" applyAlignment="1">
      <alignment horizontal="left" vertical="center"/>
    </xf>
    <xf numFmtId="3" fontId="0" fillId="0" borderId="0" xfId="0" applyNumberFormat="1" applyFill="1" applyAlignment="1">
      <alignment horizontal="left" vertical="center"/>
    </xf>
    <xf numFmtId="0" fontId="0" fillId="0" borderId="1" xfId="0" applyBorder="1"/>
    <xf numFmtId="164" fontId="0" fillId="0" borderId="1" xfId="2" applyNumberFormat="1" applyFont="1" applyFill="1" applyBorder="1" applyAlignment="1">
      <alignment horizontal="left" vertical="center"/>
    </xf>
    <xf numFmtId="165" fontId="0" fillId="0" borderId="1" xfId="0" applyNumberFormat="1" applyFont="1" applyFill="1" applyBorder="1" applyAlignment="1">
      <alignment horizontal="left" vertical="center"/>
    </xf>
    <xf numFmtId="165" fontId="0" fillId="0" borderId="9" xfId="0" applyNumberFormat="1" applyFont="1" applyFill="1" applyBorder="1" applyAlignment="1">
      <alignment horizontal="left" vertical="center"/>
    </xf>
    <xf numFmtId="3" fontId="6" fillId="0" borderId="11" xfId="1" applyNumberFormat="1" applyFont="1" applyFill="1" applyBorder="1" applyAlignment="1">
      <alignment horizontal="left" vertical="center"/>
    </xf>
    <xf numFmtId="165" fontId="6" fillId="0" borderId="6" xfId="0" applyNumberFormat="1" applyFont="1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3" fillId="0" borderId="0" xfId="0" applyFont="1"/>
    <xf numFmtId="0" fontId="0" fillId="0" borderId="7" xfId="0" applyBorder="1"/>
    <xf numFmtId="165" fontId="0" fillId="5" borderId="0" xfId="0" applyNumberFormat="1" applyFill="1" applyBorder="1"/>
    <xf numFmtId="164" fontId="16" fillId="0" borderId="0" xfId="2" applyNumberFormat="1" applyFont="1" applyBorder="1" applyAlignment="1"/>
    <xf numFmtId="165" fontId="0" fillId="0" borderId="0" xfId="0" applyNumberFormat="1" applyBorder="1"/>
    <xf numFmtId="164" fontId="16" fillId="0" borderId="10" xfId="2" applyNumberFormat="1" applyFont="1" applyBorder="1" applyAlignment="1"/>
    <xf numFmtId="3" fontId="0" fillId="0" borderId="8" xfId="0" applyNumberFormat="1" applyFont="1" applyFill="1" applyBorder="1" applyAlignment="1">
      <alignment horizontal="left" vertical="center"/>
    </xf>
    <xf numFmtId="0" fontId="14" fillId="0" borderId="3" xfId="0" applyNumberFormat="1" applyFont="1" applyFill="1" applyBorder="1" applyAlignment="1">
      <alignment horizontal="center" vertical="center"/>
    </xf>
    <xf numFmtId="0" fontId="14" fillId="0" borderId="4" xfId="0" applyNumberFormat="1" applyFont="1" applyFill="1" applyBorder="1" applyAlignment="1">
      <alignment horizontal="center" vertical="center"/>
    </xf>
    <xf numFmtId="0" fontId="14" fillId="0" borderId="7" xfId="0" applyNumberFormat="1" applyFont="1" applyFill="1" applyBorder="1" applyAlignment="1">
      <alignment horizontal="center" vertical="center"/>
    </xf>
    <xf numFmtId="0" fontId="14" fillId="0" borderId="5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22"/>
  <sheetViews>
    <sheetView topLeftCell="A47" zoomScale="110" zoomScaleNormal="110" workbookViewId="0">
      <selection activeCell="H58" sqref="H58"/>
    </sheetView>
  </sheetViews>
  <sheetFormatPr baseColWidth="10" defaultColWidth="8.6640625" defaultRowHeight="15" x14ac:dyDescent="0.2"/>
  <cols>
    <col min="1" max="1" width="21.6640625" style="4" customWidth="1"/>
    <col min="2" max="2" width="9.6640625" style="4" customWidth="1"/>
    <col min="3" max="3" width="11.83203125" style="4" bestFit="1" customWidth="1"/>
    <col min="4" max="4" width="15.6640625" style="4" customWidth="1"/>
    <col min="5" max="5" width="18.33203125" style="15" customWidth="1"/>
    <col min="6" max="6" width="11.83203125" style="4" bestFit="1" customWidth="1"/>
    <col min="7" max="7" width="8.6640625" style="4"/>
    <col min="8" max="8" width="11.33203125" style="4" customWidth="1"/>
    <col min="9" max="9" width="16.33203125" style="4" customWidth="1"/>
    <col min="10" max="10" width="32.83203125" style="4" customWidth="1"/>
    <col min="11" max="11" width="11.33203125" style="4" customWidth="1"/>
    <col min="12" max="12" width="8.6640625" style="5"/>
    <col min="13" max="13" width="11.1640625" style="4" customWidth="1"/>
    <col min="14" max="19" width="8.6640625" style="4"/>
    <col min="20" max="20" width="8.6640625" style="4" customWidth="1"/>
    <col min="21" max="21" width="72.83203125" style="5" bestFit="1" customWidth="1"/>
    <col min="22" max="27" width="8.6640625" style="4"/>
    <col min="28" max="28" width="8.6640625" style="5"/>
    <col min="29" max="30" width="8.6640625" style="4"/>
    <col min="31" max="31" width="8.6640625" style="5"/>
    <col min="32" max="33" width="8.6640625" style="4"/>
    <col min="34" max="34" width="8.6640625" style="5"/>
    <col min="35" max="40" width="8.6640625" style="4"/>
    <col min="41" max="41" width="8.6640625" style="5"/>
    <col min="42" max="16384" width="8.6640625" style="4"/>
  </cols>
  <sheetData>
    <row r="1" spans="1:41" ht="29" customHeight="1" x14ac:dyDescent="0.2">
      <c r="A1" s="1" t="s">
        <v>0</v>
      </c>
      <c r="B1" s="2"/>
      <c r="C1" s="2"/>
      <c r="D1" s="2"/>
      <c r="E1" s="3"/>
    </row>
    <row r="2" spans="1:41" ht="16" x14ac:dyDescent="0.2">
      <c r="A2" s="6" t="s">
        <v>1</v>
      </c>
      <c r="B2" s="7"/>
      <c r="C2" s="7"/>
      <c r="D2" s="7"/>
      <c r="E2" s="8"/>
      <c r="F2" s="7"/>
      <c r="G2" s="7"/>
      <c r="I2" s="6" t="s">
        <v>98</v>
      </c>
      <c r="J2" s="7"/>
      <c r="K2" s="7"/>
      <c r="L2" s="9"/>
      <c r="M2" s="7"/>
      <c r="N2" s="7"/>
    </row>
    <row r="3" spans="1:41" s="10" customFormat="1" x14ac:dyDescent="0.2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1"/>
      <c r="I3" s="12" t="s">
        <v>3</v>
      </c>
      <c r="J3" s="12" t="s">
        <v>5</v>
      </c>
      <c r="K3" s="12" t="s">
        <v>97</v>
      </c>
      <c r="L3" s="13"/>
      <c r="U3" s="14"/>
      <c r="AB3" s="14"/>
      <c r="AE3" s="14"/>
      <c r="AH3" s="14"/>
      <c r="AO3" s="14"/>
    </row>
    <row r="4" spans="1:41" x14ac:dyDescent="0.2">
      <c r="A4" s="4" t="s">
        <v>7</v>
      </c>
      <c r="B4" s="4" t="s">
        <v>8</v>
      </c>
      <c r="C4" s="4">
        <v>1.5044138393848361E-5</v>
      </c>
      <c r="D4" s="4" t="s">
        <v>9</v>
      </c>
      <c r="E4" s="15" t="s">
        <v>10</v>
      </c>
      <c r="F4" s="15"/>
      <c r="I4" s="16" t="str">
        <f t="shared" ref="I4:I14" si="0">CONCATENATE(B4," from", " ", A4)</f>
        <v>voc from electricity</v>
      </c>
      <c r="J4" s="16" t="s">
        <v>11</v>
      </c>
      <c r="K4" s="16">
        <f>$B$52*C4</f>
        <v>2.5452318732794729E-2</v>
      </c>
      <c r="L4" s="17"/>
    </row>
    <row r="5" spans="1:41" x14ac:dyDescent="0.2">
      <c r="A5" s="4" t="s">
        <v>7</v>
      </c>
      <c r="B5" s="18" t="s">
        <v>12</v>
      </c>
      <c r="C5" s="4">
        <v>4.7669977480988689E-5</v>
      </c>
      <c r="D5" s="4" t="s">
        <v>9</v>
      </c>
      <c r="E5" s="15" t="s">
        <v>10</v>
      </c>
      <c r="I5" s="16" t="str">
        <f t="shared" si="0"/>
        <v>co from electricity</v>
      </c>
      <c r="J5" s="16" t="s">
        <v>11</v>
      </c>
      <c r="K5" s="16">
        <f t="shared" ref="K5:K14" si="1">$B$52*C5</f>
        <v>8.0650112958772155E-2</v>
      </c>
      <c r="L5" s="17"/>
      <c r="T5" s="5"/>
      <c r="U5" s="4"/>
      <c r="AA5" s="5"/>
      <c r="AB5" s="4"/>
      <c r="AD5" s="5"/>
      <c r="AE5" s="4"/>
      <c r="AG5" s="5"/>
      <c r="AH5" s="4"/>
      <c r="AN5" s="5"/>
      <c r="AO5" s="4"/>
    </row>
    <row r="6" spans="1:41" x14ac:dyDescent="0.2">
      <c r="A6" s="4" t="s">
        <v>7</v>
      </c>
      <c r="B6" s="18" t="s">
        <v>13</v>
      </c>
      <c r="C6" s="4">
        <v>9.3378949910595115E-5</v>
      </c>
      <c r="D6" s="4" t="s">
        <v>9</v>
      </c>
      <c r="E6" s="15" t="s">
        <v>10</v>
      </c>
      <c r="I6" s="16" t="str">
        <f t="shared" si="0"/>
        <v>nox from electricity</v>
      </c>
      <c r="J6" s="16" t="s">
        <v>11</v>
      </c>
      <c r="K6" s="16">
        <f t="shared" si="1"/>
        <v>0.15798251344390665</v>
      </c>
      <c r="L6" s="17"/>
      <c r="T6" s="5"/>
      <c r="U6" s="4"/>
      <c r="AA6" s="5"/>
      <c r="AB6" s="4"/>
      <c r="AD6" s="5"/>
      <c r="AE6" s="4"/>
      <c r="AG6" s="5"/>
      <c r="AH6" s="4"/>
      <c r="AN6" s="5"/>
      <c r="AO6" s="4"/>
    </row>
    <row r="7" spans="1:41" x14ac:dyDescent="0.2">
      <c r="A7" s="4" t="s">
        <v>7</v>
      </c>
      <c r="B7" s="18" t="s">
        <v>14</v>
      </c>
      <c r="C7" s="4">
        <v>1.6772415558122596E-5</v>
      </c>
      <c r="D7" s="4" t="s">
        <v>9</v>
      </c>
      <c r="E7" s="15" t="s">
        <v>10</v>
      </c>
      <c r="I7" s="16" t="str">
        <f t="shared" si="0"/>
        <v>pm10 from electricity</v>
      </c>
      <c r="J7" s="16" t="s">
        <v>11</v>
      </c>
      <c r="K7" s="16">
        <f t="shared" si="1"/>
        <v>2.8376292182926355E-2</v>
      </c>
      <c r="L7" s="17"/>
      <c r="T7" s="5"/>
      <c r="U7" s="4"/>
      <c r="AA7" s="5"/>
      <c r="AB7" s="4"/>
      <c r="AD7" s="5"/>
      <c r="AE7" s="4"/>
      <c r="AG7" s="5"/>
      <c r="AH7" s="4"/>
      <c r="AN7" s="5"/>
      <c r="AO7" s="4"/>
    </row>
    <row r="8" spans="1:41" x14ac:dyDescent="0.2">
      <c r="A8" s="4" t="s">
        <v>7</v>
      </c>
      <c r="B8" s="18" t="s">
        <v>15</v>
      </c>
      <c r="C8" s="4">
        <v>7.2671743408093681E-6</v>
      </c>
      <c r="D8" s="4" t="s">
        <v>9</v>
      </c>
      <c r="E8" s="15" t="s">
        <v>10</v>
      </c>
      <c r="I8" s="16" t="str">
        <f t="shared" si="0"/>
        <v>pm2.5 from electricity</v>
      </c>
      <c r="J8" s="16" t="s">
        <v>11</v>
      </c>
      <c r="K8" s="16">
        <f t="shared" si="1"/>
        <v>1.2294917313755992E-2</v>
      </c>
      <c r="L8" s="17"/>
      <c r="T8" s="5"/>
      <c r="U8" s="4"/>
      <c r="AA8" s="5"/>
      <c r="AB8" s="4"/>
      <c r="AD8" s="5"/>
      <c r="AE8" s="4"/>
      <c r="AG8" s="5"/>
      <c r="AH8" s="4"/>
      <c r="AN8" s="5"/>
      <c r="AO8" s="4"/>
    </row>
    <row r="9" spans="1:41" x14ac:dyDescent="0.2">
      <c r="A9" s="4" t="s">
        <v>7</v>
      </c>
      <c r="B9" s="18" t="s">
        <v>16</v>
      </c>
      <c r="C9" s="4">
        <v>2.2965892947908565E-4</v>
      </c>
      <c r="D9" s="4" t="s">
        <v>9</v>
      </c>
      <c r="E9" s="15" t="s">
        <v>10</v>
      </c>
      <c r="I9" s="16" t="str">
        <f t="shared" si="0"/>
        <v>sox from electricity</v>
      </c>
      <c r="J9" s="16" t="s">
        <v>11</v>
      </c>
      <c r="K9" s="16">
        <f t="shared" si="1"/>
        <v>0.38854682933017387</v>
      </c>
      <c r="L9" s="17"/>
      <c r="T9" s="5"/>
      <c r="U9" s="4"/>
      <c r="AA9" s="5"/>
      <c r="AB9" s="4"/>
      <c r="AD9" s="5"/>
      <c r="AE9" s="4"/>
      <c r="AG9" s="5"/>
      <c r="AH9" s="4"/>
      <c r="AN9" s="5"/>
      <c r="AO9" s="4"/>
    </row>
    <row r="10" spans="1:41" x14ac:dyDescent="0.2">
      <c r="A10" s="4" t="s">
        <v>7</v>
      </c>
      <c r="B10" s="18" t="s">
        <v>17</v>
      </c>
      <c r="C10" s="4">
        <v>5.968394161730701E-7</v>
      </c>
      <c r="D10" s="4" t="s">
        <v>9</v>
      </c>
      <c r="E10" s="15" t="s">
        <v>10</v>
      </c>
      <c r="I10" s="16" t="str">
        <f t="shared" si="0"/>
        <v>bc from electricity</v>
      </c>
      <c r="J10" s="16" t="s">
        <v>11</v>
      </c>
      <c r="K10" s="16">
        <f t="shared" si="1"/>
        <v>1.0097585288728647E-3</v>
      </c>
      <c r="L10" s="17"/>
      <c r="T10" s="5"/>
      <c r="U10" s="4"/>
      <c r="AA10" s="5"/>
      <c r="AB10" s="4"/>
      <c r="AD10" s="5"/>
      <c r="AE10" s="4"/>
      <c r="AG10" s="5"/>
      <c r="AH10" s="4"/>
      <c r="AN10" s="5"/>
      <c r="AO10" s="4"/>
    </row>
    <row r="11" spans="1:41" x14ac:dyDescent="0.2">
      <c r="A11" s="4" t="s">
        <v>7</v>
      </c>
      <c r="B11" s="18" t="s">
        <v>18</v>
      </c>
      <c r="C11" s="4">
        <v>1.4088484061006906E-6</v>
      </c>
      <c r="D11" s="4" t="s">
        <v>9</v>
      </c>
      <c r="E11" s="15" t="s">
        <v>10</v>
      </c>
      <c r="I11" s="16" t="str">
        <f t="shared" si="0"/>
        <v>oc from electricity</v>
      </c>
      <c r="J11" s="16" t="s">
        <v>11</v>
      </c>
      <c r="K11" s="16">
        <f t="shared" si="1"/>
        <v>2.3835501734633963E-3</v>
      </c>
      <c r="L11" s="17"/>
      <c r="T11" s="5"/>
      <c r="U11" s="4"/>
      <c r="AA11" s="5"/>
      <c r="AB11" s="4"/>
      <c r="AD11" s="5"/>
      <c r="AE11" s="4"/>
      <c r="AG11" s="5"/>
      <c r="AH11" s="4"/>
      <c r="AN11" s="5"/>
      <c r="AO11" s="4"/>
    </row>
    <row r="12" spans="1:41" x14ac:dyDescent="0.2">
      <c r="A12" s="4" t="s">
        <v>7</v>
      </c>
      <c r="B12" s="18" t="s">
        <v>19</v>
      </c>
      <c r="C12" s="4">
        <v>2.6395530426583986E-4</v>
      </c>
      <c r="D12" s="4" t="s">
        <v>9</v>
      </c>
      <c r="E12" s="15" t="s">
        <v>10</v>
      </c>
      <c r="I12" s="16" t="str">
        <f t="shared" si="0"/>
        <v>ch4 from electricity</v>
      </c>
      <c r="J12" s="16" t="s">
        <v>11</v>
      </c>
      <c r="K12" s="16">
        <f t="shared" si="1"/>
        <v>0.44657090751924428</v>
      </c>
      <c r="L12" s="17"/>
      <c r="T12" s="5"/>
      <c r="U12" s="4"/>
      <c r="AA12" s="5"/>
      <c r="AB12" s="4"/>
      <c r="AD12" s="5"/>
      <c r="AE12" s="4"/>
      <c r="AG12" s="5"/>
      <c r="AH12" s="4"/>
      <c r="AN12" s="5"/>
      <c r="AO12" s="4"/>
    </row>
    <row r="13" spans="1:41" x14ac:dyDescent="0.2">
      <c r="A13" s="4" t="s">
        <v>7</v>
      </c>
      <c r="B13" s="18" t="s">
        <v>20</v>
      </c>
      <c r="C13" s="4">
        <v>2.085469914819236E-6</v>
      </c>
      <c r="D13" s="4" t="s">
        <v>9</v>
      </c>
      <c r="E13" s="15" t="s">
        <v>10</v>
      </c>
      <c r="I13" s="16" t="str">
        <f t="shared" si="0"/>
        <v>n2o from electricity</v>
      </c>
      <c r="J13" s="16" t="s">
        <v>11</v>
      </c>
      <c r="K13" s="16">
        <f t="shared" si="1"/>
        <v>3.5282874691805691E-3</v>
      </c>
      <c r="L13" s="17"/>
      <c r="T13" s="5"/>
      <c r="U13" s="4"/>
      <c r="AA13" s="5"/>
      <c r="AB13" s="4"/>
      <c r="AD13" s="5"/>
      <c r="AE13" s="4"/>
      <c r="AG13" s="5"/>
      <c r="AH13" s="4"/>
      <c r="AN13" s="5"/>
      <c r="AO13" s="4"/>
    </row>
    <row r="14" spans="1:41" x14ac:dyDescent="0.2">
      <c r="A14" s="4" t="s">
        <v>7</v>
      </c>
      <c r="B14" s="18" t="s">
        <v>21</v>
      </c>
      <c r="C14" s="4">
        <v>0.13308017250777757</v>
      </c>
      <c r="D14" s="4" t="s">
        <v>9</v>
      </c>
      <c r="E14" s="4" t="s">
        <v>22</v>
      </c>
      <c r="I14" s="16" t="str">
        <f t="shared" si="0"/>
        <v>co2 from electricity</v>
      </c>
      <c r="J14" s="16" t="s">
        <v>11</v>
      </c>
      <c r="K14" s="16">
        <f t="shared" si="1"/>
        <v>225.15074502826346</v>
      </c>
      <c r="L14" s="17"/>
      <c r="T14" s="5"/>
      <c r="U14" s="4"/>
      <c r="AA14" s="5"/>
      <c r="AB14" s="4"/>
      <c r="AD14" s="5"/>
      <c r="AE14" s="4"/>
      <c r="AG14" s="5"/>
      <c r="AH14" s="4"/>
      <c r="AN14" s="5"/>
      <c r="AO14" s="4"/>
    </row>
    <row r="15" spans="1:41" x14ac:dyDescent="0.2">
      <c r="A15" s="4" t="s">
        <v>23</v>
      </c>
      <c r="B15" s="4" t="s">
        <v>8</v>
      </c>
      <c r="C15" s="4">
        <v>1.0333167819328801E-5</v>
      </c>
      <c r="D15" s="4" t="s">
        <v>24</v>
      </c>
      <c r="E15" s="15" t="s">
        <v>10</v>
      </c>
      <c r="I15" s="16"/>
      <c r="J15" s="16"/>
      <c r="K15" s="16"/>
      <c r="L15" s="17"/>
      <c r="T15" s="5"/>
      <c r="U15" s="4"/>
      <c r="AA15" s="5"/>
      <c r="AB15" s="4"/>
      <c r="AD15" s="5"/>
      <c r="AE15" s="4"/>
      <c r="AG15" s="5"/>
      <c r="AH15" s="4"/>
      <c r="AN15" s="5"/>
      <c r="AO15" s="4"/>
    </row>
    <row r="16" spans="1:41" x14ac:dyDescent="0.2">
      <c r="A16" s="4" t="s">
        <v>23</v>
      </c>
      <c r="B16" s="18" t="s">
        <v>12</v>
      </c>
      <c r="C16" s="4">
        <v>1.6946156527293992E-5</v>
      </c>
      <c r="D16" s="4" t="s">
        <v>24</v>
      </c>
      <c r="E16" s="15" t="s">
        <v>10</v>
      </c>
      <c r="I16" s="16"/>
      <c r="J16" s="16"/>
      <c r="K16" s="16"/>
      <c r="L16" s="17"/>
      <c r="T16" s="5"/>
      <c r="U16" s="4"/>
      <c r="AA16" s="5"/>
      <c r="AB16" s="4"/>
      <c r="AD16" s="5"/>
      <c r="AE16" s="4"/>
      <c r="AG16" s="5"/>
      <c r="AH16" s="4"/>
      <c r="AN16" s="5"/>
      <c r="AO16" s="4"/>
    </row>
    <row r="17" spans="1:41" x14ac:dyDescent="0.2">
      <c r="A17" s="4" t="s">
        <v>23</v>
      </c>
      <c r="B17" s="18" t="s">
        <v>13</v>
      </c>
      <c r="C17" s="4">
        <v>2.5486303833811076E-5</v>
      </c>
      <c r="D17" s="4" t="s">
        <v>24</v>
      </c>
      <c r="E17" s="15" t="s">
        <v>10</v>
      </c>
      <c r="I17" s="16"/>
      <c r="J17" s="16"/>
      <c r="K17" s="16"/>
      <c r="L17" s="17"/>
      <c r="T17" s="5"/>
      <c r="U17" s="4"/>
      <c r="AA17" s="5"/>
      <c r="AB17" s="4"/>
      <c r="AD17" s="5"/>
      <c r="AE17" s="4"/>
      <c r="AG17" s="5"/>
      <c r="AH17" s="4"/>
      <c r="AN17" s="5"/>
      <c r="AO17" s="4"/>
    </row>
    <row r="18" spans="1:41" x14ac:dyDescent="0.2">
      <c r="A18" s="4" t="s">
        <v>23</v>
      </c>
      <c r="B18" s="18" t="s">
        <v>14</v>
      </c>
      <c r="C18" s="4">
        <v>2.93416485124248E-6</v>
      </c>
      <c r="D18" s="4" t="s">
        <v>24</v>
      </c>
      <c r="E18" s="15" t="s">
        <v>10</v>
      </c>
      <c r="I18" s="16"/>
      <c r="J18" s="16"/>
      <c r="K18" s="16"/>
      <c r="L18" s="17"/>
      <c r="T18" s="5"/>
      <c r="U18" s="4"/>
      <c r="AA18" s="5"/>
      <c r="AB18" s="4"/>
      <c r="AD18" s="5"/>
      <c r="AE18" s="4"/>
      <c r="AG18" s="5"/>
      <c r="AH18" s="4"/>
      <c r="AN18" s="5"/>
      <c r="AO18" s="4"/>
    </row>
    <row r="19" spans="1:41" x14ac:dyDescent="0.2">
      <c r="A19" s="4" t="s">
        <v>23</v>
      </c>
      <c r="B19" s="18" t="s">
        <v>15</v>
      </c>
      <c r="C19" s="4">
        <v>2.7648616863662144E-6</v>
      </c>
      <c r="D19" s="4" t="s">
        <v>24</v>
      </c>
      <c r="E19" s="15" t="s">
        <v>10</v>
      </c>
      <c r="I19" s="16"/>
      <c r="J19" s="16"/>
      <c r="K19" s="16"/>
      <c r="L19" s="17"/>
      <c r="T19" s="5"/>
      <c r="U19" s="4"/>
      <c r="AA19" s="5"/>
      <c r="AB19" s="4"/>
      <c r="AD19" s="5"/>
      <c r="AE19" s="4"/>
      <c r="AG19" s="5"/>
      <c r="AH19" s="4"/>
      <c r="AN19" s="5"/>
      <c r="AO19" s="4"/>
    </row>
    <row r="20" spans="1:41" x14ac:dyDescent="0.2">
      <c r="A20" s="4" t="s">
        <v>23</v>
      </c>
      <c r="B20" s="18" t="s">
        <v>16</v>
      </c>
      <c r="C20" s="4">
        <v>1.5224234585689231E-5</v>
      </c>
      <c r="D20" s="4" t="s">
        <v>24</v>
      </c>
      <c r="E20" s="15" t="s">
        <v>10</v>
      </c>
      <c r="I20" s="16"/>
      <c r="J20" s="16"/>
      <c r="K20" s="16"/>
      <c r="L20" s="17"/>
      <c r="T20" s="5"/>
      <c r="U20" s="4"/>
      <c r="AA20" s="5"/>
      <c r="AB20" s="4"/>
      <c r="AD20" s="5"/>
      <c r="AE20" s="4"/>
      <c r="AG20" s="5"/>
      <c r="AH20" s="4"/>
      <c r="AN20" s="5"/>
      <c r="AO20" s="4"/>
    </row>
    <row r="21" spans="1:41" x14ac:dyDescent="0.2">
      <c r="A21" s="4" t="s">
        <v>23</v>
      </c>
      <c r="B21" s="18" t="s">
        <v>17</v>
      </c>
      <c r="C21" s="4">
        <v>3.7494638348416479E-7</v>
      </c>
      <c r="D21" s="4" t="s">
        <v>24</v>
      </c>
      <c r="E21" s="15" t="s">
        <v>10</v>
      </c>
      <c r="I21" s="16"/>
      <c r="J21" s="16"/>
      <c r="K21" s="16"/>
      <c r="L21" s="17"/>
      <c r="T21" s="5"/>
      <c r="U21" s="4"/>
      <c r="AA21" s="5"/>
      <c r="AB21" s="4"/>
      <c r="AD21" s="5"/>
      <c r="AE21" s="4"/>
      <c r="AG21" s="5"/>
      <c r="AH21" s="4"/>
      <c r="AN21" s="5"/>
      <c r="AO21" s="4"/>
    </row>
    <row r="22" spans="1:41" x14ac:dyDescent="0.2">
      <c r="A22" s="4" t="s">
        <v>23</v>
      </c>
      <c r="B22" s="18" t="s">
        <v>18</v>
      </c>
      <c r="C22" s="4">
        <v>7.497579556321201E-7</v>
      </c>
      <c r="D22" s="4" t="s">
        <v>24</v>
      </c>
      <c r="E22" s="15" t="s">
        <v>10</v>
      </c>
      <c r="I22" s="16"/>
      <c r="J22" s="16"/>
      <c r="K22" s="16"/>
      <c r="L22" s="17"/>
      <c r="T22" s="5"/>
      <c r="U22" s="4"/>
      <c r="AA22" s="5"/>
      <c r="AB22" s="4"/>
      <c r="AD22" s="5"/>
      <c r="AE22" s="4"/>
      <c r="AG22" s="5"/>
      <c r="AH22" s="4"/>
      <c r="AN22" s="5"/>
      <c r="AO22" s="4"/>
    </row>
    <row r="23" spans="1:41" x14ac:dyDescent="0.2">
      <c r="A23" s="4" t="s">
        <v>23</v>
      </c>
      <c r="B23" s="18" t="s">
        <v>19</v>
      </c>
      <c r="C23" s="4">
        <v>2.0355243007445781E-4</v>
      </c>
      <c r="D23" s="4" t="s">
        <v>24</v>
      </c>
      <c r="E23" s="15" t="s">
        <v>10</v>
      </c>
      <c r="I23" s="16"/>
      <c r="J23" s="16"/>
      <c r="K23" s="16"/>
      <c r="L23" s="17"/>
      <c r="T23" s="5"/>
      <c r="U23" s="4"/>
      <c r="AA23" s="5"/>
      <c r="AB23" s="4"/>
      <c r="AD23" s="5"/>
      <c r="AE23" s="4"/>
      <c r="AG23" s="5"/>
      <c r="AH23" s="4"/>
      <c r="AN23" s="5"/>
      <c r="AO23" s="4"/>
    </row>
    <row r="24" spans="1:41" x14ac:dyDescent="0.2">
      <c r="A24" s="4" t="s">
        <v>23</v>
      </c>
      <c r="B24" s="18" t="s">
        <v>20</v>
      </c>
      <c r="C24" s="4">
        <v>5.8436914656886474E-7</v>
      </c>
      <c r="D24" s="4" t="s">
        <v>24</v>
      </c>
      <c r="E24" s="15" t="s">
        <v>10</v>
      </c>
      <c r="I24" s="16"/>
      <c r="J24" s="16"/>
      <c r="K24" s="16"/>
      <c r="L24" s="17"/>
      <c r="T24" s="5"/>
      <c r="U24" s="4"/>
      <c r="AA24" s="5"/>
      <c r="AB24" s="4"/>
      <c r="AD24" s="5"/>
      <c r="AE24" s="4"/>
      <c r="AG24" s="5"/>
      <c r="AH24" s="4"/>
      <c r="AN24" s="5"/>
      <c r="AO24" s="4"/>
    </row>
    <row r="25" spans="1:41" x14ac:dyDescent="0.2">
      <c r="A25" s="4" t="s">
        <v>23</v>
      </c>
      <c r="B25" s="18" t="s">
        <v>21</v>
      </c>
      <c r="C25" s="4">
        <v>7.8399733293996687E-2</v>
      </c>
      <c r="D25" s="4" t="s">
        <v>24</v>
      </c>
      <c r="E25" s="15" t="s">
        <v>25</v>
      </c>
      <c r="I25" s="16"/>
      <c r="J25" s="16"/>
      <c r="K25" s="16"/>
      <c r="L25" s="17"/>
      <c r="T25" s="5"/>
      <c r="U25" s="4"/>
      <c r="AA25" s="5"/>
      <c r="AB25" s="4"/>
      <c r="AD25" s="5"/>
      <c r="AE25" s="4"/>
      <c r="AG25" s="5"/>
      <c r="AH25" s="4"/>
      <c r="AN25" s="5"/>
      <c r="AO25" s="4"/>
    </row>
    <row r="26" spans="1:41" x14ac:dyDescent="0.2">
      <c r="A26" s="4" t="s">
        <v>26</v>
      </c>
      <c r="B26" s="4" t="s">
        <v>8</v>
      </c>
      <c r="C26" s="4">
        <v>1.1921136289292997E-5</v>
      </c>
      <c r="D26" s="4" t="s">
        <v>27</v>
      </c>
      <c r="E26" s="15" t="s">
        <v>10</v>
      </c>
      <c r="G26" s="19"/>
      <c r="K26" s="20"/>
      <c r="L26" s="4"/>
      <c r="M26" s="5"/>
    </row>
    <row r="27" spans="1:41" x14ac:dyDescent="0.2">
      <c r="A27" s="4" t="s">
        <v>26</v>
      </c>
      <c r="B27" s="18" t="s">
        <v>12</v>
      </c>
      <c r="C27" s="4">
        <v>4.6476039810074237E-5</v>
      </c>
      <c r="D27" s="4" t="s">
        <v>27</v>
      </c>
      <c r="E27" s="15" t="s">
        <v>10</v>
      </c>
      <c r="K27" s="20"/>
      <c r="L27" s="4"/>
      <c r="M27" s="5"/>
    </row>
    <row r="28" spans="1:41" x14ac:dyDescent="0.2">
      <c r="A28" s="4" t="s">
        <v>26</v>
      </c>
      <c r="B28" s="18" t="s">
        <v>13</v>
      </c>
      <c r="C28" s="4">
        <v>7.0306145163397999E-5</v>
      </c>
      <c r="D28" s="4" t="s">
        <v>27</v>
      </c>
      <c r="E28" s="15" t="s">
        <v>10</v>
      </c>
      <c r="K28" s="20"/>
      <c r="L28" s="4"/>
      <c r="M28" s="5"/>
    </row>
    <row r="29" spans="1:41" x14ac:dyDescent="0.2">
      <c r="A29" s="4" t="s">
        <v>26</v>
      </c>
      <c r="B29" s="18" t="s">
        <v>14</v>
      </c>
      <c r="C29" s="4">
        <v>4.9155539731015921E-6</v>
      </c>
      <c r="D29" s="4" t="s">
        <v>27</v>
      </c>
      <c r="E29" s="15" t="s">
        <v>10</v>
      </c>
      <c r="K29" s="20"/>
      <c r="L29" s="4"/>
      <c r="M29" s="5"/>
    </row>
    <row r="30" spans="1:41" x14ac:dyDescent="0.2">
      <c r="A30" s="4" t="s">
        <v>26</v>
      </c>
      <c r="B30" s="18" t="s">
        <v>15</v>
      </c>
      <c r="C30" s="4">
        <v>4.8584823588904043E-6</v>
      </c>
      <c r="D30" s="4" t="s">
        <v>27</v>
      </c>
      <c r="E30" s="15" t="s">
        <v>10</v>
      </c>
      <c r="K30" s="20"/>
      <c r="L30" s="4"/>
      <c r="M30" s="5"/>
    </row>
    <row r="31" spans="1:41" x14ac:dyDescent="0.2">
      <c r="A31" s="4" t="s">
        <v>26</v>
      </c>
      <c r="B31" s="18" t="s">
        <v>16</v>
      </c>
      <c r="C31" s="4">
        <v>1.4276061357245116E-5</v>
      </c>
      <c r="D31" s="4" t="s">
        <v>27</v>
      </c>
      <c r="E31" s="15" t="s">
        <v>10</v>
      </c>
      <c r="K31" s="20"/>
      <c r="L31" s="4"/>
      <c r="M31" s="5"/>
    </row>
    <row r="32" spans="1:41" x14ac:dyDescent="0.2">
      <c r="A32" s="4" t="s">
        <v>26</v>
      </c>
      <c r="B32" s="18" t="s">
        <v>17</v>
      </c>
      <c r="C32" s="4">
        <v>8.76689003693608E-7</v>
      </c>
      <c r="D32" s="4" t="s">
        <v>27</v>
      </c>
      <c r="E32" s="15" t="s">
        <v>10</v>
      </c>
      <c r="K32" s="20"/>
      <c r="L32" s="4"/>
      <c r="M32" s="5"/>
    </row>
    <row r="33" spans="1:41" x14ac:dyDescent="0.2">
      <c r="A33" s="4" t="s">
        <v>26</v>
      </c>
      <c r="B33" s="18" t="s">
        <v>18</v>
      </c>
      <c r="C33" s="4">
        <v>2.0450016369521954E-6</v>
      </c>
      <c r="D33" s="4" t="s">
        <v>27</v>
      </c>
      <c r="E33" s="15" t="s">
        <v>10</v>
      </c>
      <c r="K33" s="20"/>
      <c r="L33" s="4"/>
      <c r="M33" s="5"/>
    </row>
    <row r="34" spans="1:41" x14ac:dyDescent="0.2">
      <c r="A34" s="4" t="s">
        <v>26</v>
      </c>
      <c r="B34" s="18" t="s">
        <v>19</v>
      </c>
      <c r="C34" s="4">
        <v>2.0912163724249474E-4</v>
      </c>
      <c r="D34" s="4" t="s">
        <v>27</v>
      </c>
      <c r="E34" s="15" t="s">
        <v>10</v>
      </c>
      <c r="K34" s="20"/>
      <c r="L34" s="4"/>
      <c r="M34" s="5"/>
    </row>
    <row r="35" spans="1:41" x14ac:dyDescent="0.2">
      <c r="A35" s="4" t="s">
        <v>26</v>
      </c>
      <c r="B35" s="18" t="s">
        <v>20</v>
      </c>
      <c r="C35" s="4">
        <v>1.2279126302754932E-6</v>
      </c>
      <c r="D35" s="4" t="s">
        <v>27</v>
      </c>
      <c r="E35" s="15" t="s">
        <v>10</v>
      </c>
      <c r="K35" s="20"/>
      <c r="L35" s="4"/>
      <c r="M35" s="5"/>
    </row>
    <row r="36" spans="1:41" x14ac:dyDescent="0.2">
      <c r="A36" s="4" t="s">
        <v>26</v>
      </c>
      <c r="B36" s="18" t="s">
        <v>21</v>
      </c>
      <c r="C36" s="4">
        <v>7.9903990852171314E-2</v>
      </c>
      <c r="D36" s="4" t="s">
        <v>27</v>
      </c>
      <c r="E36" s="15" t="s">
        <v>28</v>
      </c>
      <c r="K36" s="20"/>
      <c r="L36" s="4"/>
      <c r="M36" s="5"/>
    </row>
    <row r="37" spans="1:41" x14ac:dyDescent="0.2">
      <c r="B37" s="21"/>
    </row>
    <row r="38" spans="1:41" ht="16" x14ac:dyDescent="0.2">
      <c r="A38" s="6" t="s">
        <v>29</v>
      </c>
      <c r="C38" s="22" t="s">
        <v>30</v>
      </c>
    </row>
    <row r="39" spans="1:41" ht="16" x14ac:dyDescent="0.2">
      <c r="A39" s="23" t="s">
        <v>31</v>
      </c>
      <c r="B39" s="16"/>
      <c r="C39" s="16"/>
      <c r="D39" s="16"/>
      <c r="E39" s="17"/>
    </row>
    <row r="40" spans="1:41" s="21" customFormat="1" x14ac:dyDescent="0.2">
      <c r="A40" s="24" t="s">
        <v>32</v>
      </c>
      <c r="E40" s="25"/>
      <c r="L40" s="26"/>
      <c r="U40" s="26"/>
      <c r="AB40" s="26"/>
      <c r="AE40" s="26"/>
      <c r="AH40" s="26"/>
      <c r="AO40" s="26"/>
    </row>
    <row r="41" spans="1:41" s="21" customFormat="1" ht="12.75" customHeight="1" x14ac:dyDescent="0.2">
      <c r="A41" s="27"/>
      <c r="B41" s="103" t="s">
        <v>81</v>
      </c>
      <c r="C41" s="104"/>
      <c r="D41" s="104"/>
      <c r="E41" s="104"/>
      <c r="F41" s="105"/>
      <c r="G41" s="106"/>
      <c r="H41" s="72"/>
      <c r="I41" s="72"/>
      <c r="J41" s="72"/>
      <c r="K41" s="72"/>
    </row>
    <row r="42" spans="1:41" s="21" customFormat="1" ht="156" customHeight="1" x14ac:dyDescent="0.2">
      <c r="A42" s="18"/>
      <c r="B42" s="28" t="s">
        <v>75</v>
      </c>
      <c r="C42" s="29" t="s">
        <v>76</v>
      </c>
      <c r="D42" s="29" t="s">
        <v>77</v>
      </c>
      <c r="E42" s="30" t="s">
        <v>78</v>
      </c>
      <c r="F42" s="73" t="s">
        <v>79</v>
      </c>
      <c r="G42" s="30" t="s">
        <v>80</v>
      </c>
      <c r="H42" s="28"/>
      <c r="I42" s="29"/>
      <c r="J42" s="30"/>
      <c r="K42" s="30"/>
    </row>
    <row r="43" spans="1:41" s="21" customFormat="1" x14ac:dyDescent="0.2">
      <c r="A43" s="31" t="s">
        <v>33</v>
      </c>
      <c r="B43" s="32">
        <v>0.99299999999999999</v>
      </c>
      <c r="C43" s="33"/>
      <c r="D43" s="34"/>
      <c r="E43" s="35"/>
      <c r="F43" s="38"/>
      <c r="G43" s="33"/>
      <c r="H43" s="90"/>
      <c r="I43" s="69"/>
      <c r="J43" s="38"/>
      <c r="K43" s="38"/>
    </row>
    <row r="44" spans="1:41" s="26" customFormat="1" x14ac:dyDescent="0.2">
      <c r="A44" s="36" t="s">
        <v>34</v>
      </c>
      <c r="B44" s="37">
        <v>0</v>
      </c>
      <c r="C44" s="38"/>
      <c r="D44" s="39"/>
      <c r="E44" s="38"/>
      <c r="F44" s="38"/>
      <c r="G44" s="38"/>
      <c r="H44" s="37"/>
      <c r="I44" s="39"/>
      <c r="J44" s="38"/>
      <c r="K44" s="38"/>
    </row>
    <row r="45" spans="1:41" s="21" customFormat="1" x14ac:dyDescent="0.2">
      <c r="A45" s="40" t="s">
        <v>35</v>
      </c>
      <c r="B45" s="92"/>
      <c r="C45" s="41"/>
      <c r="D45" s="41"/>
      <c r="E45" s="42">
        <v>1</v>
      </c>
      <c r="F45" s="42">
        <v>1</v>
      </c>
      <c r="G45" s="42">
        <v>1</v>
      </c>
      <c r="H45" s="91"/>
      <c r="I45" s="70"/>
      <c r="J45" s="71"/>
      <c r="K45" s="71"/>
    </row>
    <row r="46" spans="1:41" s="21" customFormat="1" x14ac:dyDescent="0.2">
      <c r="A46" s="43" t="s">
        <v>36</v>
      </c>
      <c r="B46" s="27"/>
      <c r="C46" s="44"/>
      <c r="D46" s="44"/>
      <c r="E46" s="45"/>
      <c r="F46" s="45"/>
      <c r="G46" s="44"/>
      <c r="H46" s="18"/>
      <c r="J46" s="26"/>
      <c r="K46" s="26"/>
    </row>
    <row r="47" spans="1:41" s="21" customFormat="1" x14ac:dyDescent="0.2">
      <c r="A47" s="74" t="s">
        <v>37</v>
      </c>
      <c r="B47" s="46">
        <v>493.45417925478205</v>
      </c>
      <c r="C47" s="47"/>
      <c r="D47" s="47"/>
      <c r="E47" s="48"/>
      <c r="F47" s="48"/>
      <c r="G47" s="48"/>
      <c r="H47" s="46"/>
      <c r="I47" s="19"/>
      <c r="J47" s="48"/>
      <c r="K47" s="48"/>
    </row>
    <row r="48" spans="1:41" s="21" customFormat="1" x14ac:dyDescent="0.2">
      <c r="A48" s="74" t="s">
        <v>38</v>
      </c>
      <c r="B48" s="46">
        <v>3947.6334340382564</v>
      </c>
      <c r="C48" s="47"/>
      <c r="D48" s="47"/>
      <c r="E48" s="48"/>
      <c r="F48" s="48"/>
      <c r="G48" s="48"/>
      <c r="H48" s="46"/>
      <c r="I48" s="19"/>
      <c r="J48" s="48"/>
      <c r="K48" s="48"/>
    </row>
    <row r="49" spans="1:15" s="21" customFormat="1" x14ac:dyDescent="0.2">
      <c r="A49" s="74" t="s">
        <v>39</v>
      </c>
      <c r="B49" s="46">
        <v>211.48036253776368</v>
      </c>
      <c r="C49" s="47"/>
      <c r="D49" s="47"/>
      <c r="E49" s="48"/>
      <c r="F49" s="48"/>
      <c r="G49" s="48"/>
      <c r="H49" s="46"/>
      <c r="I49" s="19"/>
      <c r="J49" s="48"/>
      <c r="K49" s="48"/>
    </row>
    <row r="50" spans="1:15" s="21" customFormat="1" x14ac:dyDescent="0.2">
      <c r="A50" s="74" t="s">
        <v>40</v>
      </c>
      <c r="B50" s="46">
        <v>70.49345417925457</v>
      </c>
      <c r="C50" s="47"/>
      <c r="D50" s="47"/>
      <c r="E50" s="48"/>
      <c r="F50" s="48"/>
      <c r="G50" s="48"/>
      <c r="H50" s="46"/>
      <c r="I50" s="19"/>
      <c r="J50" s="48"/>
      <c r="K50" s="48"/>
    </row>
    <row r="51" spans="1:15" s="21" customFormat="1" x14ac:dyDescent="0.2">
      <c r="A51" s="74" t="s">
        <v>41</v>
      </c>
      <c r="B51" s="46">
        <v>634.44108761329107</v>
      </c>
      <c r="C51" s="47"/>
      <c r="D51" s="47"/>
      <c r="E51" s="48"/>
      <c r="F51" s="48"/>
      <c r="G51" s="48"/>
      <c r="H51" s="46"/>
      <c r="I51" s="19"/>
      <c r="J51" s="48"/>
      <c r="K51" s="48"/>
    </row>
    <row r="52" spans="1:15" s="21" customFormat="1" x14ac:dyDescent="0.2">
      <c r="A52" s="74" t="s">
        <v>42</v>
      </c>
      <c r="B52" s="50">
        <v>1691.8429003021095</v>
      </c>
      <c r="C52" s="47"/>
      <c r="D52" s="47"/>
      <c r="E52" s="48"/>
      <c r="F52" s="48"/>
      <c r="G52" s="48"/>
      <c r="H52" s="46"/>
      <c r="I52" s="19"/>
      <c r="J52" s="48"/>
      <c r="K52" s="48"/>
    </row>
    <row r="53" spans="1:15" s="21" customFormat="1" x14ac:dyDescent="0.2">
      <c r="A53" s="74" t="s">
        <v>43</v>
      </c>
      <c r="B53" s="46">
        <v>0</v>
      </c>
      <c r="C53" s="47"/>
      <c r="D53" s="47"/>
      <c r="E53" s="48"/>
      <c r="F53" s="48"/>
      <c r="G53" s="93"/>
      <c r="H53" s="46"/>
      <c r="I53" s="19"/>
      <c r="J53" s="48"/>
      <c r="K53" s="48"/>
    </row>
    <row r="54" spans="1:15" s="21" customFormat="1" x14ac:dyDescent="0.2">
      <c r="A54" s="52" t="s">
        <v>44</v>
      </c>
      <c r="B54" s="53"/>
      <c r="C54" s="54"/>
      <c r="D54" s="54"/>
      <c r="E54" s="55"/>
      <c r="F54" s="75"/>
      <c r="G54" s="19"/>
      <c r="H54" s="59"/>
      <c r="I54" s="19"/>
      <c r="J54" s="48"/>
      <c r="K54" s="51"/>
    </row>
    <row r="55" spans="1:15" s="21" customFormat="1" x14ac:dyDescent="0.2">
      <c r="A55" s="18" t="s">
        <v>45</v>
      </c>
      <c r="B55" s="56">
        <v>0.20772190154641607</v>
      </c>
      <c r="C55" s="57"/>
      <c r="D55" s="57">
        <v>6.8082780984535836</v>
      </c>
      <c r="E55" s="58">
        <v>0.47775137511264532</v>
      </c>
      <c r="F55" s="71">
        <v>0.41217533863924471</v>
      </c>
      <c r="G55" s="71">
        <v>0.41095806464755719</v>
      </c>
      <c r="H55" s="92"/>
      <c r="I55" s="70"/>
      <c r="J55" s="58"/>
      <c r="K55" s="71"/>
    </row>
    <row r="56" spans="1:15" s="21" customFormat="1" x14ac:dyDescent="0.2">
      <c r="A56" s="18" t="s">
        <v>46</v>
      </c>
      <c r="B56" s="56">
        <v>1.4041617745169217</v>
      </c>
      <c r="C56" s="57"/>
      <c r="D56" s="57"/>
      <c r="E56" s="58">
        <v>1.4848591187137214</v>
      </c>
      <c r="F56" s="71">
        <v>1.2729078772658042</v>
      </c>
      <c r="G56" s="71">
        <v>1.27726441301606</v>
      </c>
      <c r="H56" s="89" t="s">
        <v>88</v>
      </c>
      <c r="I56" s="77" t="s">
        <v>89</v>
      </c>
      <c r="J56"/>
      <c r="K56"/>
      <c r="L56"/>
      <c r="M56"/>
      <c r="N56"/>
      <c r="O56"/>
    </row>
    <row r="57" spans="1:15" s="21" customFormat="1" x14ac:dyDescent="0.2">
      <c r="A57" s="18" t="s">
        <v>47</v>
      </c>
      <c r="B57" s="56">
        <v>3.6406692488887695</v>
      </c>
      <c r="C57" s="57"/>
      <c r="D57" s="57"/>
      <c r="E57" s="58">
        <v>9.8557969592464811</v>
      </c>
      <c r="F57" s="71">
        <v>8.4360153645301494</v>
      </c>
      <c r="G57" s="71">
        <v>8.477880870518101</v>
      </c>
      <c r="H57" s="78">
        <v>0.29899999999999999</v>
      </c>
      <c r="I57" s="79">
        <v>11.9</v>
      </c>
      <c r="J57" t="s">
        <v>90</v>
      </c>
      <c r="K57"/>
      <c r="L57"/>
      <c r="M57"/>
      <c r="N57"/>
      <c r="O57"/>
    </row>
    <row r="58" spans="1:15" s="21" customFormat="1" x14ac:dyDescent="0.2">
      <c r="A58" s="18" t="s">
        <v>48</v>
      </c>
      <c r="B58" s="56">
        <v>0.18982425779921361</v>
      </c>
      <c r="C58" s="57">
        <f>H57*H58+I57*I58</f>
        <v>8.3036899999999996</v>
      </c>
      <c r="D58" s="57"/>
      <c r="E58" s="58">
        <v>0.29961430724237348</v>
      </c>
      <c r="F58" s="71">
        <v>0.25912534903049317</v>
      </c>
      <c r="G58" s="71">
        <v>0.25772592662033211</v>
      </c>
      <c r="H58" s="80">
        <v>0.31</v>
      </c>
      <c r="I58" s="81">
        <f>1-H58</f>
        <v>0.69</v>
      </c>
      <c r="J58" t="s">
        <v>91</v>
      </c>
      <c r="K58"/>
      <c r="L58"/>
      <c r="M58"/>
      <c r="N58"/>
      <c r="O58"/>
    </row>
    <row r="59" spans="1:15" s="21" customFormat="1" x14ac:dyDescent="0.2">
      <c r="A59" s="18" t="s">
        <v>49</v>
      </c>
      <c r="B59" s="56">
        <v>0.13031427281021662</v>
      </c>
      <c r="C59" s="57">
        <f>H60*H61+I60*I61</f>
        <v>1.0339030150000001</v>
      </c>
      <c r="D59" s="57"/>
      <c r="E59" s="58">
        <v>0.28736942485034034</v>
      </c>
      <c r="F59" s="71">
        <v>0.24670288468141136</v>
      </c>
      <c r="G59" s="71">
        <v>0.24719297280417532</v>
      </c>
      <c r="H59" s="76" t="s">
        <v>88</v>
      </c>
      <c r="I59" s="77" t="s">
        <v>89</v>
      </c>
      <c r="J59"/>
      <c r="K59"/>
      <c r="L59"/>
      <c r="M59"/>
      <c r="N59"/>
      <c r="O59"/>
    </row>
    <row r="60" spans="1:15" s="21" customFormat="1" x14ac:dyDescent="0.2">
      <c r="A60" s="18" t="s">
        <v>50</v>
      </c>
      <c r="B60" s="56">
        <v>1.1181495461806992</v>
      </c>
      <c r="C60" s="57"/>
      <c r="D60" s="57">
        <v>5.6228504538193</v>
      </c>
      <c r="E60" s="58">
        <v>0.10509697647727387</v>
      </c>
      <c r="F60" s="71">
        <v>0.13723460664680751</v>
      </c>
      <c r="G60" s="71">
        <v>9.0403612220324378E-2</v>
      </c>
      <c r="H60" s="82">
        <f>H57*0.0635</f>
        <v>1.89865E-2</v>
      </c>
      <c r="I60" s="83">
        <f>I57*0.1252</f>
        <v>1.4898800000000001</v>
      </c>
      <c r="J60" t="s">
        <v>92</v>
      </c>
      <c r="K60"/>
      <c r="L60"/>
      <c r="M60"/>
      <c r="N60"/>
      <c r="O60"/>
    </row>
    <row r="61" spans="1:15" s="21" customFormat="1" x14ac:dyDescent="0.2">
      <c r="A61" s="18" t="s">
        <v>51</v>
      </c>
      <c r="B61" s="56">
        <v>6.3145204149921821E-2</v>
      </c>
      <c r="C61" s="57"/>
      <c r="D61" s="57"/>
      <c r="E61" s="58">
        <v>2.5624297154198058E-2</v>
      </c>
      <c r="F61" s="71">
        <v>2.1863888317441623E-2</v>
      </c>
      <c r="G61" s="71">
        <v>2.2041823666044361E-2</v>
      </c>
      <c r="H61" s="84">
        <f>H58</f>
        <v>0.31</v>
      </c>
      <c r="I61" s="85">
        <f>I58</f>
        <v>0.69</v>
      </c>
      <c r="J61" t="s">
        <v>91</v>
      </c>
      <c r="K61"/>
      <c r="L61"/>
      <c r="M61"/>
      <c r="N61"/>
      <c r="O61"/>
    </row>
    <row r="62" spans="1:15" s="21" customFormat="1" x14ac:dyDescent="0.2">
      <c r="A62" s="18" t="s">
        <v>52</v>
      </c>
      <c r="B62" s="56">
        <v>2.6124594758625781E-2</v>
      </c>
      <c r="C62" s="57"/>
      <c r="D62" s="57"/>
      <c r="E62" s="58">
        <v>0.24397876078241826</v>
      </c>
      <c r="F62" s="71">
        <v>0.20939184991067142</v>
      </c>
      <c r="G62" s="94">
        <v>0.2098686567309434</v>
      </c>
      <c r="H62" s="70"/>
      <c r="I62" s="70"/>
      <c r="J62" s="58"/>
      <c r="K62" s="71"/>
    </row>
    <row r="63" spans="1:15" s="21" customFormat="1" x14ac:dyDescent="0.2">
      <c r="A63" s="18" t="s">
        <v>53</v>
      </c>
      <c r="B63" s="56">
        <v>1.0978899668407509</v>
      </c>
      <c r="C63" s="57">
        <f>H58*(278.7+42+38.6)+I58*(42.6+6.92)</f>
        <v>145.55180000000001</v>
      </c>
      <c r="D63" s="57"/>
      <c r="E63" s="58">
        <v>1.1858500925329869</v>
      </c>
      <c r="F63" s="71">
        <v>1.067226308817645</v>
      </c>
      <c r="G63" s="94">
        <v>1.0200591445175393</v>
      </c>
      <c r="H63" s="70"/>
      <c r="I63" s="70"/>
      <c r="J63" s="58"/>
      <c r="K63" s="71"/>
    </row>
    <row r="64" spans="1:15" s="21" customFormat="1" x14ac:dyDescent="0.2">
      <c r="A64" s="18" t="s">
        <v>54</v>
      </c>
      <c r="B64" s="56">
        <v>9.0061727278465762E-3</v>
      </c>
      <c r="C64" s="57"/>
      <c r="D64" s="57"/>
      <c r="E64" s="58">
        <v>2.2888632751718124E-2</v>
      </c>
      <c r="F64" s="71">
        <v>1.9972615266029396E-2</v>
      </c>
      <c r="G64" s="94">
        <v>1.9688626151744597E-2</v>
      </c>
      <c r="H64" s="70"/>
      <c r="I64" s="70"/>
      <c r="J64" s="58"/>
      <c r="K64" s="71"/>
    </row>
    <row r="65" spans="1:41" s="19" customFormat="1" x14ac:dyDescent="0.2">
      <c r="A65" s="59" t="s">
        <v>55</v>
      </c>
      <c r="B65" s="60">
        <v>720.38290645505344</v>
      </c>
      <c r="C65" s="61"/>
      <c r="D65" s="62"/>
      <c r="E65" s="48">
        <v>912.3341843167982</v>
      </c>
      <c r="F65" s="48">
        <v>806.27759436824795</v>
      </c>
      <c r="G65" s="49">
        <v>784.78286035333133</v>
      </c>
      <c r="I65" s="47"/>
      <c r="J65" s="48"/>
      <c r="K65" s="48"/>
    </row>
    <row r="66" spans="1:41" x14ac:dyDescent="0.2">
      <c r="G66" s="95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41" ht="16" x14ac:dyDescent="0.2">
      <c r="A67" s="6" t="s">
        <v>56</v>
      </c>
      <c r="B67" s="7"/>
      <c r="C67" s="7"/>
      <c r="D67" s="7"/>
      <c r="E67" s="8"/>
      <c r="F67" s="7"/>
      <c r="G67" s="7"/>
      <c r="H67" s="7"/>
      <c r="K67" s="66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41" s="10" customFormat="1" x14ac:dyDescent="0.2">
      <c r="A68" s="107" t="s">
        <v>81</v>
      </c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9"/>
      <c r="M68" s="21"/>
      <c r="N68" s="21"/>
      <c r="O68" s="21"/>
      <c r="P68" s="21"/>
      <c r="Q68" s="21"/>
      <c r="R68" s="21"/>
      <c r="S68" s="21"/>
      <c r="T68" s="21"/>
      <c r="U68" s="21"/>
      <c r="V68" s="14"/>
      <c r="Y68" s="14"/>
      <c r="AF68" s="14"/>
    </row>
    <row r="69" spans="1:41" s="10" customFormat="1" x14ac:dyDescent="0.2">
      <c r="A69" s="63" t="s">
        <v>57</v>
      </c>
      <c r="B69" s="63" t="s">
        <v>58</v>
      </c>
      <c r="C69" s="64" t="s">
        <v>108</v>
      </c>
      <c r="D69" s="64" t="s">
        <v>96</v>
      </c>
      <c r="E69" s="64" t="s">
        <v>61</v>
      </c>
      <c r="F69" s="64" t="s">
        <v>4</v>
      </c>
      <c r="G69" s="65" t="s">
        <v>5</v>
      </c>
      <c r="H69" s="64" t="s">
        <v>62</v>
      </c>
      <c r="I69" s="64" t="s">
        <v>63</v>
      </c>
      <c r="J69" s="64" t="s">
        <v>59</v>
      </c>
      <c r="K69" s="64" t="s">
        <v>60</v>
      </c>
      <c r="L69" s="64" t="s">
        <v>64</v>
      </c>
      <c r="O69" s="21"/>
      <c r="P69" s="21"/>
      <c r="Q69" s="21"/>
      <c r="R69" s="21"/>
      <c r="S69" s="21"/>
      <c r="T69" s="21"/>
      <c r="U69" s="21"/>
      <c r="X69" s="14"/>
      <c r="AA69" s="14"/>
      <c r="AH69" s="14"/>
    </row>
    <row r="70" spans="1:41" x14ac:dyDescent="0.2">
      <c r="A70" s="88">
        <f t="shared" ref="A70:A75" si="2">B47</f>
        <v>493.45417925478205</v>
      </c>
      <c r="B70" s="66" t="s">
        <v>69</v>
      </c>
      <c r="C70" s="67" t="s">
        <v>75</v>
      </c>
      <c r="D70" s="67" t="s">
        <v>99</v>
      </c>
      <c r="E70" s="67" t="s">
        <v>99</v>
      </c>
      <c r="F70" s="67">
        <f t="shared" ref="F70:F75" si="3">A70/10^6</f>
        <v>4.9345417925478207E-4</v>
      </c>
      <c r="G70" s="67" t="s">
        <v>66</v>
      </c>
      <c r="H70" s="67" t="s">
        <v>67</v>
      </c>
      <c r="I70" s="67" t="s">
        <v>68</v>
      </c>
      <c r="J70" s="67" t="s">
        <v>65</v>
      </c>
      <c r="K70" s="67"/>
      <c r="L70" s="67" t="s">
        <v>103</v>
      </c>
    </row>
    <row r="71" spans="1:41" x14ac:dyDescent="0.2">
      <c r="A71" s="88">
        <f t="shared" si="2"/>
        <v>3947.6334340382564</v>
      </c>
      <c r="B71" s="66" t="s">
        <v>69</v>
      </c>
      <c r="C71" s="67" t="s">
        <v>75</v>
      </c>
      <c r="D71" s="67" t="s">
        <v>100</v>
      </c>
      <c r="E71" s="67" t="s">
        <v>100</v>
      </c>
      <c r="F71" s="67">
        <f t="shared" si="3"/>
        <v>3.9476334340382566E-3</v>
      </c>
      <c r="G71" s="67" t="s">
        <v>66</v>
      </c>
      <c r="H71" s="67" t="s">
        <v>67</v>
      </c>
      <c r="I71" s="67" t="s">
        <v>68</v>
      </c>
      <c r="J71" s="67" t="s">
        <v>65</v>
      </c>
      <c r="K71" s="67"/>
      <c r="L71" s="67" t="s">
        <v>104</v>
      </c>
      <c r="O71" s="21"/>
      <c r="P71" s="21"/>
      <c r="Q71" s="21"/>
      <c r="R71" s="21"/>
      <c r="S71" s="21"/>
      <c r="T71" s="21"/>
      <c r="U71" s="21"/>
      <c r="V71" s="5"/>
      <c r="Y71" s="5"/>
      <c r="AB71" s="4"/>
      <c r="AE71" s="4"/>
      <c r="AF71" s="5"/>
      <c r="AH71" s="4"/>
      <c r="AO71" s="4"/>
    </row>
    <row r="72" spans="1:41" x14ac:dyDescent="0.2">
      <c r="A72" s="88">
        <f t="shared" si="2"/>
        <v>211.48036253776368</v>
      </c>
      <c r="B72" s="66" t="s">
        <v>69</v>
      </c>
      <c r="C72" s="67" t="s">
        <v>75</v>
      </c>
      <c r="D72" s="67" t="s">
        <v>101</v>
      </c>
      <c r="E72" s="67" t="s">
        <v>101</v>
      </c>
      <c r="F72" s="67">
        <f t="shared" si="3"/>
        <v>2.1148036253776367E-4</v>
      </c>
      <c r="G72" s="67" t="s">
        <v>66</v>
      </c>
      <c r="H72" s="67" t="s">
        <v>67</v>
      </c>
      <c r="I72" s="67" t="s">
        <v>68</v>
      </c>
      <c r="J72" s="67" t="s">
        <v>65</v>
      </c>
      <c r="K72" s="67"/>
      <c r="L72" s="67" t="s">
        <v>105</v>
      </c>
      <c r="O72" s="21"/>
      <c r="P72" s="21"/>
      <c r="Q72" s="21"/>
      <c r="R72" s="21"/>
      <c r="S72" s="21"/>
      <c r="T72" s="21"/>
      <c r="U72" s="21"/>
      <c r="V72" s="5"/>
      <c r="Y72" s="5"/>
      <c r="AB72" s="4"/>
      <c r="AE72" s="4"/>
      <c r="AF72" s="5"/>
      <c r="AH72" s="4"/>
      <c r="AO72" s="4"/>
    </row>
    <row r="73" spans="1:41" x14ac:dyDescent="0.2">
      <c r="A73" s="88">
        <f t="shared" si="2"/>
        <v>70.49345417925457</v>
      </c>
      <c r="B73" s="66" t="s">
        <v>69</v>
      </c>
      <c r="C73" s="67" t="s">
        <v>75</v>
      </c>
      <c r="D73" s="67" t="s">
        <v>102</v>
      </c>
      <c r="E73" s="67" t="s">
        <v>102</v>
      </c>
      <c r="F73" s="67">
        <f t="shared" si="3"/>
        <v>7.0493454179254567E-5</v>
      </c>
      <c r="G73" s="67" t="s">
        <v>66</v>
      </c>
      <c r="H73" s="67" t="s">
        <v>67</v>
      </c>
      <c r="I73" s="67" t="s">
        <v>68</v>
      </c>
      <c r="J73" s="67" t="s">
        <v>65</v>
      </c>
      <c r="K73" s="67"/>
      <c r="L73" s="67" t="s">
        <v>106</v>
      </c>
      <c r="O73" s="21"/>
      <c r="P73" s="21"/>
      <c r="Q73" s="21"/>
      <c r="R73" s="21"/>
      <c r="S73" s="21"/>
      <c r="T73" s="21"/>
      <c r="U73" s="21"/>
      <c r="V73" s="5"/>
      <c r="Y73" s="5"/>
      <c r="AB73" s="4"/>
      <c r="AE73" s="4"/>
      <c r="AF73" s="5"/>
      <c r="AH73" s="4"/>
      <c r="AO73" s="4"/>
    </row>
    <row r="74" spans="1:41" x14ac:dyDescent="0.2">
      <c r="A74" s="88">
        <f t="shared" si="2"/>
        <v>634.44108761329107</v>
      </c>
      <c r="B74" s="66" t="s">
        <v>69</v>
      </c>
      <c r="C74" s="67" t="s">
        <v>75</v>
      </c>
      <c r="D74" s="67" t="s">
        <v>81</v>
      </c>
      <c r="E74" s="67" t="s">
        <v>81</v>
      </c>
      <c r="F74" s="67">
        <f t="shared" si="3"/>
        <v>6.344410876132911E-4</v>
      </c>
      <c r="G74" s="67" t="s">
        <v>66</v>
      </c>
      <c r="H74" s="67" t="s">
        <v>67</v>
      </c>
      <c r="I74" s="67" t="s">
        <v>68</v>
      </c>
      <c r="J74" s="67" t="s">
        <v>65</v>
      </c>
      <c r="K74" s="67"/>
      <c r="L74" s="67" t="s">
        <v>107</v>
      </c>
      <c r="O74" s="21"/>
      <c r="P74" s="21"/>
      <c r="Q74" s="21"/>
      <c r="R74" s="21"/>
      <c r="S74" s="21"/>
      <c r="T74" s="21"/>
      <c r="U74" s="21"/>
      <c r="V74" s="5"/>
      <c r="Y74" s="5"/>
      <c r="AB74" s="4"/>
      <c r="AE74" s="4"/>
      <c r="AF74" s="5"/>
      <c r="AH74" s="4"/>
      <c r="AO74" s="4"/>
    </row>
    <row r="75" spans="1:41" x14ac:dyDescent="0.2">
      <c r="A75" s="4">
        <f t="shared" si="2"/>
        <v>1691.8429003021095</v>
      </c>
      <c r="B75" s="66" t="s">
        <v>69</v>
      </c>
      <c r="C75" s="67" t="s">
        <v>75</v>
      </c>
      <c r="D75" s="67" t="s">
        <v>7</v>
      </c>
      <c r="E75" s="68" t="s">
        <v>7</v>
      </c>
      <c r="F75" s="67">
        <f t="shared" si="3"/>
        <v>1.6918429003021094E-3</v>
      </c>
      <c r="G75" s="67" t="s">
        <v>66</v>
      </c>
      <c r="H75" s="67" t="s">
        <v>67</v>
      </c>
      <c r="I75" s="67" t="s">
        <v>68</v>
      </c>
      <c r="J75" s="67" t="s">
        <v>65</v>
      </c>
      <c r="K75" s="67"/>
      <c r="L75" s="67" t="s">
        <v>82</v>
      </c>
      <c r="O75" s="21"/>
      <c r="P75" s="21"/>
      <c r="Q75" s="21"/>
      <c r="R75" s="21"/>
      <c r="S75" s="21"/>
      <c r="T75" s="21"/>
      <c r="U75" s="21"/>
      <c r="V75" s="5"/>
      <c r="Y75" s="5"/>
      <c r="AB75" s="4"/>
      <c r="AE75" s="4"/>
      <c r="AF75" s="5"/>
      <c r="AH75" s="4"/>
      <c r="AO75" s="4"/>
    </row>
    <row r="76" spans="1:41" x14ac:dyDescent="0.2">
      <c r="A76" s="4">
        <f t="shared" ref="A76:A86" si="4">K4</f>
        <v>2.5452318732794729E-2</v>
      </c>
      <c r="B76" s="66" t="s">
        <v>11</v>
      </c>
      <c r="C76" s="67" t="s">
        <v>75</v>
      </c>
      <c r="D76" s="67" t="s">
        <v>7</v>
      </c>
      <c r="E76" s="67" t="s">
        <v>8</v>
      </c>
      <c r="F76" s="67">
        <f t="shared" ref="F76:F122" si="5">A76/1000/10^6/0.001055</f>
        <v>2.4125420599805428E-8</v>
      </c>
      <c r="G76" s="67" t="s">
        <v>70</v>
      </c>
      <c r="H76" s="67" t="s">
        <v>71</v>
      </c>
      <c r="I76" s="67" t="s">
        <v>72</v>
      </c>
      <c r="J76" s="67" t="s">
        <v>65</v>
      </c>
      <c r="K76" s="67"/>
      <c r="L76" s="67" t="s">
        <v>73</v>
      </c>
      <c r="O76" s="21"/>
      <c r="P76" s="21"/>
      <c r="Q76" s="21"/>
      <c r="R76" s="21"/>
      <c r="S76" s="21"/>
      <c r="T76" s="21"/>
      <c r="U76" s="21"/>
      <c r="V76" s="5"/>
      <c r="Y76" s="5"/>
      <c r="AB76" s="4"/>
      <c r="AE76" s="4"/>
      <c r="AF76" s="5"/>
      <c r="AH76" s="4"/>
      <c r="AO76" s="4"/>
    </row>
    <row r="77" spans="1:41" x14ac:dyDescent="0.2">
      <c r="A77" s="4">
        <f t="shared" si="4"/>
        <v>8.0650112958772155E-2</v>
      </c>
      <c r="B77" s="66" t="s">
        <v>11</v>
      </c>
      <c r="C77" s="67" t="s">
        <v>75</v>
      </c>
      <c r="D77" s="67" t="s">
        <v>7</v>
      </c>
      <c r="E77" s="86" t="s">
        <v>12</v>
      </c>
      <c r="F77" s="67">
        <f t="shared" si="5"/>
        <v>7.6445604700257981E-8</v>
      </c>
      <c r="G77" s="67" t="s">
        <v>70</v>
      </c>
      <c r="H77" s="67" t="s">
        <v>71</v>
      </c>
      <c r="I77" s="67" t="s">
        <v>72</v>
      </c>
      <c r="J77" s="67" t="s">
        <v>65</v>
      </c>
      <c r="K77" s="67"/>
      <c r="L77" s="67" t="s">
        <v>73</v>
      </c>
      <c r="O77" s="21"/>
      <c r="P77" s="21"/>
      <c r="Q77" s="21"/>
      <c r="R77" s="21"/>
      <c r="S77" s="21"/>
      <c r="T77" s="21"/>
      <c r="U77" s="21"/>
      <c r="V77" s="5"/>
      <c r="Y77" s="5"/>
      <c r="AB77" s="4"/>
      <c r="AE77" s="4"/>
      <c r="AF77" s="5"/>
      <c r="AH77" s="4"/>
      <c r="AO77" s="4"/>
    </row>
    <row r="78" spans="1:41" x14ac:dyDescent="0.2">
      <c r="A78" s="4">
        <f t="shared" si="4"/>
        <v>0.15798251344390665</v>
      </c>
      <c r="B78" s="66" t="s">
        <v>11</v>
      </c>
      <c r="C78" s="67" t="s">
        <v>75</v>
      </c>
      <c r="D78" s="67" t="s">
        <v>7</v>
      </c>
      <c r="E78" s="86" t="s">
        <v>13</v>
      </c>
      <c r="F78" s="67">
        <f t="shared" si="5"/>
        <v>1.4974645824066979E-7</v>
      </c>
      <c r="G78" s="67" t="s">
        <v>70</v>
      </c>
      <c r="H78" s="67" t="s">
        <v>71</v>
      </c>
      <c r="I78" s="67" t="s">
        <v>72</v>
      </c>
      <c r="J78" s="67" t="s">
        <v>65</v>
      </c>
      <c r="K78" s="67"/>
      <c r="L78" s="67" t="s">
        <v>73</v>
      </c>
      <c r="O78" s="21"/>
      <c r="P78" s="21"/>
      <c r="Q78" s="21"/>
      <c r="R78" s="21"/>
      <c r="S78" s="21"/>
      <c r="T78" s="21"/>
      <c r="U78" s="21"/>
      <c r="V78" s="5"/>
      <c r="Y78" s="5"/>
      <c r="AB78" s="4"/>
      <c r="AE78" s="4"/>
      <c r="AF78" s="5"/>
      <c r="AH78" s="4"/>
      <c r="AO78" s="4"/>
    </row>
    <row r="79" spans="1:41" x14ac:dyDescent="0.2">
      <c r="A79" s="4">
        <f t="shared" si="4"/>
        <v>2.8376292182926355E-2</v>
      </c>
      <c r="B79" s="66" t="s">
        <v>11</v>
      </c>
      <c r="C79" s="67" t="s">
        <v>75</v>
      </c>
      <c r="D79" s="67" t="s">
        <v>7</v>
      </c>
      <c r="E79" s="86" t="s">
        <v>14</v>
      </c>
      <c r="F79" s="67">
        <f t="shared" si="5"/>
        <v>2.6896959415096075E-8</v>
      </c>
      <c r="G79" s="67" t="s">
        <v>70</v>
      </c>
      <c r="H79" s="67" t="s">
        <v>71</v>
      </c>
      <c r="I79" s="67" t="s">
        <v>72</v>
      </c>
      <c r="J79" s="67" t="s">
        <v>65</v>
      </c>
      <c r="K79" s="67"/>
      <c r="L79" s="67" t="s">
        <v>73</v>
      </c>
      <c r="O79" s="21"/>
      <c r="P79" s="21"/>
      <c r="Q79" s="21"/>
      <c r="R79" s="21"/>
      <c r="S79" s="21"/>
      <c r="T79" s="21"/>
      <c r="U79" s="21"/>
      <c r="V79" s="5"/>
      <c r="Y79" s="5"/>
      <c r="AB79" s="4"/>
      <c r="AE79" s="4"/>
      <c r="AF79" s="5"/>
      <c r="AH79" s="4"/>
      <c r="AO79" s="4"/>
    </row>
    <row r="80" spans="1:41" x14ac:dyDescent="0.2">
      <c r="A80" s="4">
        <f t="shared" si="4"/>
        <v>1.2294917313755992E-2</v>
      </c>
      <c r="B80" s="66" t="s">
        <v>11</v>
      </c>
      <c r="C80" s="67" t="s">
        <v>75</v>
      </c>
      <c r="D80" s="67" t="s">
        <v>7</v>
      </c>
      <c r="E80" s="86" t="s">
        <v>15</v>
      </c>
      <c r="F80" s="67">
        <f t="shared" si="5"/>
        <v>1.1653950060432221E-8</v>
      </c>
      <c r="G80" s="67" t="s">
        <v>70</v>
      </c>
      <c r="H80" s="67" t="s">
        <v>71</v>
      </c>
      <c r="I80" s="67" t="s">
        <v>72</v>
      </c>
      <c r="J80" s="67" t="s">
        <v>65</v>
      </c>
      <c r="K80" s="67"/>
      <c r="L80" s="67" t="s">
        <v>73</v>
      </c>
      <c r="O80" s="21"/>
      <c r="P80" s="21"/>
      <c r="Q80" s="21"/>
      <c r="R80" s="21"/>
      <c r="S80" s="21"/>
      <c r="T80" s="21"/>
      <c r="U80" s="21"/>
      <c r="V80" s="5"/>
      <c r="Y80" s="5"/>
      <c r="AB80" s="4"/>
      <c r="AE80" s="4"/>
      <c r="AF80" s="5"/>
      <c r="AH80" s="4"/>
      <c r="AO80" s="4"/>
    </row>
    <row r="81" spans="1:41" x14ac:dyDescent="0.2">
      <c r="A81" s="4">
        <f t="shared" si="4"/>
        <v>0.38854682933017387</v>
      </c>
      <c r="B81" s="66" t="s">
        <v>11</v>
      </c>
      <c r="C81" s="67" t="s">
        <v>75</v>
      </c>
      <c r="D81" s="67" t="s">
        <v>7</v>
      </c>
      <c r="E81" s="86" t="s">
        <v>16</v>
      </c>
      <c r="F81" s="67">
        <f t="shared" si="5"/>
        <v>3.6829083348831648E-7</v>
      </c>
      <c r="G81" s="67" t="s">
        <v>70</v>
      </c>
      <c r="H81" s="67" t="s">
        <v>71</v>
      </c>
      <c r="I81" s="67" t="s">
        <v>72</v>
      </c>
      <c r="J81" s="67" t="s">
        <v>65</v>
      </c>
      <c r="K81" s="67"/>
      <c r="L81" s="67" t="s">
        <v>73</v>
      </c>
      <c r="O81" s="21"/>
      <c r="P81" s="21"/>
      <c r="Q81" s="21"/>
      <c r="R81" s="21"/>
      <c r="S81" s="21"/>
      <c r="T81" s="21"/>
      <c r="U81" s="21"/>
      <c r="V81" s="5"/>
      <c r="Y81" s="5"/>
      <c r="AB81" s="4"/>
      <c r="AE81" s="4"/>
      <c r="AF81" s="5"/>
      <c r="AH81" s="4"/>
      <c r="AO81" s="4"/>
    </row>
    <row r="82" spans="1:41" x14ac:dyDescent="0.2">
      <c r="A82" s="4">
        <f t="shared" si="4"/>
        <v>1.0097585288728647E-3</v>
      </c>
      <c r="B82" s="66" t="s">
        <v>11</v>
      </c>
      <c r="C82" s="67" t="s">
        <v>75</v>
      </c>
      <c r="D82" s="67" t="s">
        <v>7</v>
      </c>
      <c r="E82" s="86" t="s">
        <v>17</v>
      </c>
      <c r="F82" s="67">
        <f t="shared" si="5"/>
        <v>9.5711708897901858E-10</v>
      </c>
      <c r="G82" s="67" t="s">
        <v>70</v>
      </c>
      <c r="H82" s="67" t="s">
        <v>71</v>
      </c>
      <c r="I82" s="67" t="s">
        <v>72</v>
      </c>
      <c r="J82" s="67" t="s">
        <v>65</v>
      </c>
      <c r="K82" s="67"/>
      <c r="L82" s="67" t="s">
        <v>73</v>
      </c>
      <c r="O82" s="21"/>
      <c r="P82" s="21"/>
      <c r="Q82" s="21"/>
      <c r="R82" s="21"/>
      <c r="S82" s="21"/>
      <c r="T82" s="21"/>
      <c r="U82" s="21"/>
      <c r="V82" s="5"/>
      <c r="Y82" s="5"/>
      <c r="AB82" s="4"/>
      <c r="AE82" s="4"/>
      <c r="AF82" s="5"/>
      <c r="AH82" s="4"/>
      <c r="AO82" s="4"/>
    </row>
    <row r="83" spans="1:41" x14ac:dyDescent="0.2">
      <c r="A83" s="4">
        <f t="shared" si="4"/>
        <v>2.3835501734633963E-3</v>
      </c>
      <c r="B83" s="66" t="s">
        <v>11</v>
      </c>
      <c r="C83" s="67" t="s">
        <v>75</v>
      </c>
      <c r="D83" s="67" t="s">
        <v>7</v>
      </c>
      <c r="E83" s="86" t="s">
        <v>18</v>
      </c>
      <c r="F83" s="67">
        <f t="shared" si="5"/>
        <v>2.2592892639463476E-9</v>
      </c>
      <c r="G83" s="67" t="s">
        <v>70</v>
      </c>
      <c r="H83" s="67" t="s">
        <v>71</v>
      </c>
      <c r="I83" s="67" t="s">
        <v>72</v>
      </c>
      <c r="J83" s="67" t="s">
        <v>65</v>
      </c>
      <c r="K83" s="67"/>
      <c r="L83" s="67" t="s">
        <v>73</v>
      </c>
      <c r="O83" s="21"/>
      <c r="P83" s="21"/>
      <c r="Q83" s="21"/>
      <c r="R83" s="21"/>
      <c r="S83" s="21"/>
      <c r="T83" s="21"/>
      <c r="U83" s="21"/>
      <c r="V83" s="5"/>
      <c r="Y83" s="5"/>
      <c r="AB83" s="4"/>
      <c r="AE83" s="4"/>
      <c r="AF83" s="5"/>
      <c r="AH83" s="4"/>
      <c r="AO83" s="4"/>
    </row>
    <row r="84" spans="1:41" x14ac:dyDescent="0.2">
      <c r="A84" s="4">
        <f t="shared" si="4"/>
        <v>0.44657090751924428</v>
      </c>
      <c r="B84" s="66" t="s">
        <v>11</v>
      </c>
      <c r="C84" s="67" t="s">
        <v>75</v>
      </c>
      <c r="D84" s="67" t="s">
        <v>7</v>
      </c>
      <c r="E84" s="86" t="s">
        <v>19</v>
      </c>
      <c r="F84" s="67">
        <f t="shared" si="5"/>
        <v>4.2328995973388087E-7</v>
      </c>
      <c r="G84" s="67" t="s">
        <v>70</v>
      </c>
      <c r="H84" s="67" t="s">
        <v>71</v>
      </c>
      <c r="I84" s="67" t="s">
        <v>72</v>
      </c>
      <c r="J84" s="67" t="s">
        <v>65</v>
      </c>
      <c r="K84" s="67"/>
      <c r="L84" s="67" t="s">
        <v>73</v>
      </c>
      <c r="O84" s="21"/>
      <c r="P84" s="21"/>
      <c r="Q84" s="21"/>
      <c r="R84" s="21"/>
      <c r="S84" s="21"/>
      <c r="T84" s="21"/>
      <c r="U84" s="21"/>
      <c r="V84" s="5"/>
      <c r="Y84" s="5"/>
      <c r="AB84" s="4"/>
      <c r="AE84" s="4"/>
      <c r="AF84" s="5"/>
      <c r="AH84" s="4"/>
      <c r="AO84" s="4"/>
    </row>
    <row r="85" spans="1:41" x14ac:dyDescent="0.2">
      <c r="A85" s="4">
        <f t="shared" si="4"/>
        <v>3.5282874691805691E-3</v>
      </c>
      <c r="B85" s="66" t="s">
        <v>11</v>
      </c>
      <c r="C85" s="67" t="s">
        <v>75</v>
      </c>
      <c r="D85" s="67" t="s">
        <v>7</v>
      </c>
      <c r="E85" s="86" t="s">
        <v>20</v>
      </c>
      <c r="F85" s="67">
        <f t="shared" si="5"/>
        <v>3.344348312019497E-9</v>
      </c>
      <c r="G85" s="67" t="s">
        <v>70</v>
      </c>
      <c r="H85" s="67" t="s">
        <v>71</v>
      </c>
      <c r="I85" s="67" t="s">
        <v>72</v>
      </c>
      <c r="J85" s="67" t="s">
        <v>65</v>
      </c>
      <c r="K85" s="67"/>
      <c r="L85" s="67" t="s">
        <v>73</v>
      </c>
      <c r="O85" s="21"/>
      <c r="P85" s="21"/>
      <c r="Q85" s="21"/>
      <c r="R85" s="21"/>
      <c r="S85" s="21"/>
      <c r="T85" s="21"/>
      <c r="U85" s="21"/>
      <c r="V85" s="5"/>
      <c r="Y85" s="5"/>
      <c r="AB85" s="4"/>
      <c r="AE85" s="4"/>
      <c r="AF85" s="5"/>
      <c r="AH85" s="4"/>
      <c r="AO85" s="4"/>
    </row>
    <row r="86" spans="1:41" x14ac:dyDescent="0.2">
      <c r="A86" s="4">
        <f t="shared" si="4"/>
        <v>225.15074502826346</v>
      </c>
      <c r="B86" s="66" t="s">
        <v>11</v>
      </c>
      <c r="C86" s="67" t="s">
        <v>75</v>
      </c>
      <c r="D86" s="67" t="s">
        <v>7</v>
      </c>
      <c r="E86" s="86" t="s">
        <v>21</v>
      </c>
      <c r="F86" s="67">
        <f t="shared" si="5"/>
        <v>2.1341302846280898E-4</v>
      </c>
      <c r="G86" s="67" t="s">
        <v>70</v>
      </c>
      <c r="H86" s="67" t="s">
        <v>71</v>
      </c>
      <c r="I86" s="67" t="s">
        <v>72</v>
      </c>
      <c r="J86" s="67" t="s">
        <v>65</v>
      </c>
      <c r="K86" s="67"/>
      <c r="L86" s="67" t="s">
        <v>83</v>
      </c>
      <c r="O86" s="21"/>
      <c r="P86" s="21"/>
      <c r="Q86" s="21"/>
      <c r="R86" s="21"/>
      <c r="S86" s="21"/>
      <c r="T86" s="21"/>
      <c r="U86" s="21"/>
      <c r="V86" s="5"/>
      <c r="Y86" s="5"/>
      <c r="AB86" s="4"/>
      <c r="AE86" s="4"/>
      <c r="AF86" s="5"/>
      <c r="AH86" s="4"/>
      <c r="AO86" s="4"/>
    </row>
    <row r="87" spans="1:41" x14ac:dyDescent="0.2">
      <c r="A87" s="87">
        <f>B55</f>
        <v>0.20772190154641607</v>
      </c>
      <c r="B87" s="66" t="s">
        <v>11</v>
      </c>
      <c r="C87" s="67" t="s">
        <v>75</v>
      </c>
      <c r="D87" s="67" t="s">
        <v>109</v>
      </c>
      <c r="E87" s="67" t="s">
        <v>8</v>
      </c>
      <c r="F87" s="67">
        <f t="shared" si="5"/>
        <v>1.9689279767432803E-7</v>
      </c>
      <c r="G87" s="67" t="s">
        <v>70</v>
      </c>
      <c r="H87" s="67" t="s">
        <v>71</v>
      </c>
      <c r="I87" s="67" t="s">
        <v>72</v>
      </c>
      <c r="J87" s="67" t="s">
        <v>65</v>
      </c>
      <c r="K87" s="67" t="s">
        <v>84</v>
      </c>
      <c r="L87" s="67" t="s">
        <v>74</v>
      </c>
      <c r="O87" s="21"/>
      <c r="P87" s="21"/>
      <c r="Q87" s="21"/>
      <c r="R87" s="21"/>
      <c r="S87" s="21"/>
      <c r="T87" s="21"/>
      <c r="U87" s="21"/>
      <c r="V87" s="5"/>
      <c r="Y87" s="5"/>
      <c r="AB87" s="4"/>
      <c r="AE87" s="4"/>
      <c r="AF87" s="5"/>
      <c r="AH87" s="4"/>
      <c r="AO87" s="4"/>
    </row>
    <row r="88" spans="1:41" x14ac:dyDescent="0.2">
      <c r="A88" s="4">
        <f>B56</f>
        <v>1.4041617745169217</v>
      </c>
      <c r="B88" s="66" t="s">
        <v>11</v>
      </c>
      <c r="C88" s="67" t="s">
        <v>75</v>
      </c>
      <c r="D88" s="67" t="s">
        <v>109</v>
      </c>
      <c r="E88" s="86" t="s">
        <v>12</v>
      </c>
      <c r="F88" s="67">
        <f t="shared" si="5"/>
        <v>1.3309590279781248E-6</v>
      </c>
      <c r="G88" s="67" t="s">
        <v>70</v>
      </c>
      <c r="H88" s="67" t="s">
        <v>71</v>
      </c>
      <c r="I88" s="67" t="s">
        <v>72</v>
      </c>
      <c r="J88" s="67" t="s">
        <v>65</v>
      </c>
      <c r="K88" s="67" t="s">
        <v>84</v>
      </c>
      <c r="L88" s="67" t="s">
        <v>74</v>
      </c>
      <c r="O88" s="21"/>
      <c r="P88" s="21"/>
      <c r="Q88" s="21"/>
      <c r="R88" s="21"/>
      <c r="S88" s="21"/>
      <c r="T88" s="21"/>
      <c r="U88" s="21"/>
      <c r="V88" s="5"/>
      <c r="Y88" s="5"/>
      <c r="AB88" s="4"/>
      <c r="AE88" s="4"/>
      <c r="AF88" s="5"/>
      <c r="AH88" s="4"/>
      <c r="AO88" s="4"/>
    </row>
    <row r="89" spans="1:41" x14ac:dyDescent="0.2">
      <c r="A89" s="4">
        <f t="shared" ref="A89:A97" si="6">B57</f>
        <v>3.6406692488887695</v>
      </c>
      <c r="B89" s="66" t="s">
        <v>11</v>
      </c>
      <c r="C89" s="67" t="s">
        <v>75</v>
      </c>
      <c r="D89" s="67" t="s">
        <v>109</v>
      </c>
      <c r="E89" s="86" t="s">
        <v>13</v>
      </c>
      <c r="F89" s="67">
        <f t="shared" si="5"/>
        <v>3.450871325960919E-6</v>
      </c>
      <c r="G89" s="67" t="s">
        <v>70</v>
      </c>
      <c r="H89" s="67" t="s">
        <v>71</v>
      </c>
      <c r="I89" s="67" t="s">
        <v>72</v>
      </c>
      <c r="J89" s="67" t="s">
        <v>65</v>
      </c>
      <c r="K89" s="67" t="s">
        <v>84</v>
      </c>
      <c r="L89" s="67" t="s">
        <v>74</v>
      </c>
      <c r="O89" s="21"/>
      <c r="P89" s="21"/>
      <c r="Q89" s="21"/>
      <c r="R89" s="21"/>
      <c r="S89" s="21"/>
      <c r="T89" s="21"/>
      <c r="U89" s="21"/>
      <c r="V89" s="5"/>
      <c r="Y89" s="5"/>
      <c r="AB89" s="4"/>
      <c r="AE89" s="4"/>
      <c r="AF89" s="5"/>
      <c r="AH89" s="4"/>
      <c r="AO89" s="4"/>
    </row>
    <row r="90" spans="1:41" x14ac:dyDescent="0.2">
      <c r="A90" s="4">
        <f t="shared" si="6"/>
        <v>0.18982425779921361</v>
      </c>
      <c r="B90" s="66" t="s">
        <v>11</v>
      </c>
      <c r="C90" s="67" t="s">
        <v>75</v>
      </c>
      <c r="D90" s="67" t="s">
        <v>109</v>
      </c>
      <c r="E90" s="86" t="s">
        <v>14</v>
      </c>
      <c r="F90" s="67">
        <f t="shared" si="5"/>
        <v>1.7992820644475225E-7</v>
      </c>
      <c r="G90" s="67" t="s">
        <v>70</v>
      </c>
      <c r="H90" s="67" t="s">
        <v>71</v>
      </c>
      <c r="I90" s="67" t="s">
        <v>72</v>
      </c>
      <c r="J90" s="67" t="s">
        <v>65</v>
      </c>
      <c r="K90" s="67" t="s">
        <v>84</v>
      </c>
      <c r="L90" s="67" t="s">
        <v>74</v>
      </c>
      <c r="O90" s="21"/>
      <c r="P90" s="21"/>
      <c r="Q90" s="21"/>
      <c r="R90" s="21"/>
      <c r="S90" s="21"/>
      <c r="T90" s="21"/>
      <c r="U90" s="21"/>
      <c r="V90" s="5"/>
      <c r="Y90" s="5"/>
      <c r="AB90" s="4"/>
      <c r="AE90" s="4"/>
      <c r="AF90" s="5"/>
      <c r="AH90" s="4"/>
      <c r="AO90" s="4"/>
    </row>
    <row r="91" spans="1:41" x14ac:dyDescent="0.2">
      <c r="A91" s="4">
        <f t="shared" si="6"/>
        <v>0.13031427281021662</v>
      </c>
      <c r="B91" s="66" t="s">
        <v>11</v>
      </c>
      <c r="C91" s="67" t="s">
        <v>75</v>
      </c>
      <c r="D91" s="67" t="s">
        <v>109</v>
      </c>
      <c r="E91" s="86" t="s">
        <v>15</v>
      </c>
      <c r="F91" s="67">
        <f t="shared" si="5"/>
        <v>1.235206377348025E-7</v>
      </c>
      <c r="G91" s="67" t="s">
        <v>70</v>
      </c>
      <c r="H91" s="67" t="s">
        <v>71</v>
      </c>
      <c r="I91" s="67" t="s">
        <v>72</v>
      </c>
      <c r="J91" s="67" t="s">
        <v>65</v>
      </c>
      <c r="K91" s="67" t="s">
        <v>84</v>
      </c>
      <c r="L91" s="67" t="s">
        <v>74</v>
      </c>
      <c r="O91" s="21"/>
      <c r="P91" s="21"/>
      <c r="Q91" s="21"/>
      <c r="R91" s="21"/>
      <c r="S91" s="21"/>
      <c r="T91" s="21"/>
      <c r="U91" s="21"/>
      <c r="V91" s="5"/>
      <c r="Y91" s="5"/>
      <c r="AB91" s="4"/>
      <c r="AE91" s="4"/>
      <c r="AF91" s="5"/>
      <c r="AH91" s="4"/>
      <c r="AO91" s="4"/>
    </row>
    <row r="92" spans="1:41" x14ac:dyDescent="0.2">
      <c r="A92" s="4">
        <f t="shared" si="6"/>
        <v>1.1181495461806992</v>
      </c>
      <c r="B92" s="66" t="s">
        <v>11</v>
      </c>
      <c r="C92" s="67" t="s">
        <v>75</v>
      </c>
      <c r="D92" s="67" t="s">
        <v>109</v>
      </c>
      <c r="E92" s="86" t="s">
        <v>16</v>
      </c>
      <c r="F92" s="67">
        <f t="shared" si="5"/>
        <v>1.0598573897447384E-6</v>
      </c>
      <c r="G92" s="67" t="s">
        <v>70</v>
      </c>
      <c r="H92" s="67" t="s">
        <v>71</v>
      </c>
      <c r="I92" s="67" t="s">
        <v>72</v>
      </c>
      <c r="J92" s="67" t="s">
        <v>65</v>
      </c>
      <c r="K92" s="67" t="s">
        <v>84</v>
      </c>
      <c r="L92" s="67" t="s">
        <v>74</v>
      </c>
      <c r="O92" s="21"/>
      <c r="P92" s="21"/>
      <c r="Q92" s="21"/>
      <c r="R92" s="21"/>
      <c r="S92" s="21"/>
      <c r="T92" s="21"/>
      <c r="U92" s="21"/>
      <c r="V92" s="5"/>
      <c r="Y92" s="5"/>
      <c r="AB92" s="4"/>
      <c r="AE92" s="4"/>
      <c r="AF92" s="5"/>
      <c r="AH92" s="4"/>
      <c r="AO92" s="4"/>
    </row>
    <row r="93" spans="1:41" x14ac:dyDescent="0.2">
      <c r="A93" s="4">
        <f t="shared" si="6"/>
        <v>6.3145204149921821E-2</v>
      </c>
      <c r="B93" s="66" t="s">
        <v>11</v>
      </c>
      <c r="C93" s="67" t="s">
        <v>75</v>
      </c>
      <c r="D93" s="67" t="s">
        <v>109</v>
      </c>
      <c r="E93" s="86" t="s">
        <v>17</v>
      </c>
      <c r="F93" s="67">
        <f t="shared" si="5"/>
        <v>5.9853274075755293E-8</v>
      </c>
      <c r="G93" s="67" t="s">
        <v>70</v>
      </c>
      <c r="H93" s="67" t="s">
        <v>71</v>
      </c>
      <c r="I93" s="67" t="s">
        <v>72</v>
      </c>
      <c r="J93" s="67" t="s">
        <v>65</v>
      </c>
      <c r="K93" s="67" t="s">
        <v>84</v>
      </c>
      <c r="L93" s="67" t="s">
        <v>74</v>
      </c>
      <c r="O93" s="21"/>
      <c r="P93" s="21"/>
      <c r="Q93" s="21"/>
      <c r="R93" s="21"/>
      <c r="S93" s="21"/>
      <c r="T93" s="21"/>
      <c r="U93" s="21"/>
      <c r="V93" s="5"/>
      <c r="Y93" s="5"/>
      <c r="AB93" s="4"/>
      <c r="AE93" s="4"/>
      <c r="AF93" s="5"/>
      <c r="AH93" s="4"/>
      <c r="AO93" s="4"/>
    </row>
    <row r="94" spans="1:41" x14ac:dyDescent="0.2">
      <c r="A94" s="4">
        <f t="shared" si="6"/>
        <v>2.6124594758625781E-2</v>
      </c>
      <c r="B94" s="66" t="s">
        <v>11</v>
      </c>
      <c r="C94" s="67" t="s">
        <v>75</v>
      </c>
      <c r="D94" s="67" t="s">
        <v>109</v>
      </c>
      <c r="E94" s="86" t="s">
        <v>18</v>
      </c>
      <c r="F94" s="67">
        <f t="shared" si="5"/>
        <v>2.4762649060308798E-8</v>
      </c>
      <c r="G94" s="67" t="s">
        <v>70</v>
      </c>
      <c r="H94" s="67" t="s">
        <v>71</v>
      </c>
      <c r="I94" s="67" t="s">
        <v>72</v>
      </c>
      <c r="J94" s="67" t="s">
        <v>65</v>
      </c>
      <c r="K94" s="67" t="s">
        <v>84</v>
      </c>
      <c r="L94" s="67" t="s">
        <v>74</v>
      </c>
      <c r="O94" s="21"/>
      <c r="P94" s="21"/>
      <c r="Q94" s="21"/>
      <c r="R94" s="21"/>
      <c r="S94" s="21"/>
      <c r="T94" s="21"/>
      <c r="U94" s="21"/>
      <c r="V94" s="5"/>
      <c r="Y94" s="5"/>
      <c r="AB94" s="4"/>
      <c r="AE94" s="4"/>
      <c r="AF94" s="5"/>
      <c r="AH94" s="4"/>
      <c r="AO94" s="4"/>
    </row>
    <row r="95" spans="1:41" x14ac:dyDescent="0.2">
      <c r="A95" s="4">
        <f t="shared" si="6"/>
        <v>1.0978899668407509</v>
      </c>
      <c r="B95" s="66" t="s">
        <v>11</v>
      </c>
      <c r="C95" s="67" t="s">
        <v>75</v>
      </c>
      <c r="D95" s="67" t="s">
        <v>109</v>
      </c>
      <c r="E95" s="86" t="s">
        <v>19</v>
      </c>
      <c r="F95" s="67">
        <f t="shared" si="5"/>
        <v>1.040653997005451E-6</v>
      </c>
      <c r="G95" s="67" t="s">
        <v>70</v>
      </c>
      <c r="H95" s="67" t="s">
        <v>71</v>
      </c>
      <c r="I95" s="67" t="s">
        <v>72</v>
      </c>
      <c r="J95" s="67" t="s">
        <v>65</v>
      </c>
      <c r="K95" s="67" t="s">
        <v>84</v>
      </c>
      <c r="L95" s="67" t="s">
        <v>74</v>
      </c>
      <c r="O95" s="21"/>
      <c r="P95" s="21"/>
      <c r="Q95" s="21"/>
      <c r="R95" s="21"/>
      <c r="S95" s="21"/>
      <c r="T95" s="21"/>
      <c r="U95" s="21"/>
      <c r="V95" s="5"/>
      <c r="Y95" s="5"/>
      <c r="AB95" s="4"/>
      <c r="AE95" s="4"/>
      <c r="AF95" s="5"/>
      <c r="AH95" s="4"/>
      <c r="AO95" s="4"/>
    </row>
    <row r="96" spans="1:41" x14ac:dyDescent="0.2">
      <c r="A96" s="4">
        <f t="shared" si="6"/>
        <v>9.0061727278465762E-3</v>
      </c>
      <c r="B96" s="66" t="s">
        <v>11</v>
      </c>
      <c r="C96" s="67" t="s">
        <v>75</v>
      </c>
      <c r="D96" s="67" t="s">
        <v>109</v>
      </c>
      <c r="E96" s="86" t="s">
        <v>20</v>
      </c>
      <c r="F96" s="67">
        <f t="shared" si="5"/>
        <v>8.5366566140725842E-9</v>
      </c>
      <c r="G96" s="67" t="s">
        <v>70</v>
      </c>
      <c r="H96" s="67" t="s">
        <v>71</v>
      </c>
      <c r="I96" s="67" t="s">
        <v>72</v>
      </c>
      <c r="J96" s="67" t="s">
        <v>65</v>
      </c>
      <c r="K96" s="67" t="s">
        <v>84</v>
      </c>
      <c r="L96" s="67" t="s">
        <v>74</v>
      </c>
      <c r="O96" s="21"/>
      <c r="P96" s="21"/>
      <c r="Q96" s="21"/>
      <c r="R96" s="21"/>
      <c r="S96" s="21"/>
      <c r="T96" s="21"/>
      <c r="U96" s="21"/>
      <c r="V96" s="5"/>
      <c r="Y96" s="5"/>
      <c r="AB96" s="4"/>
      <c r="AE96" s="4"/>
      <c r="AF96" s="5"/>
      <c r="AH96" s="4"/>
      <c r="AO96" s="4"/>
    </row>
    <row r="97" spans="1:41" x14ac:dyDescent="0.2">
      <c r="A97" s="4">
        <f t="shared" si="6"/>
        <v>720.38290645505344</v>
      </c>
      <c r="B97" s="66" t="s">
        <v>11</v>
      </c>
      <c r="C97" s="67" t="s">
        <v>75</v>
      </c>
      <c r="D97" s="67" t="s">
        <v>109</v>
      </c>
      <c r="E97" s="86" t="s">
        <v>21</v>
      </c>
      <c r="F97" s="67">
        <f t="shared" si="5"/>
        <v>6.8282739948346302E-4</v>
      </c>
      <c r="G97" s="67" t="s">
        <v>70</v>
      </c>
      <c r="H97" s="67" t="s">
        <v>71</v>
      </c>
      <c r="I97" s="67" t="s">
        <v>72</v>
      </c>
      <c r="J97" s="67" t="s">
        <v>65</v>
      </c>
      <c r="K97" s="67" t="s">
        <v>84</v>
      </c>
      <c r="L97" s="67" t="s">
        <v>93</v>
      </c>
      <c r="O97" s="21"/>
      <c r="P97" s="21"/>
      <c r="Q97" s="21"/>
      <c r="R97" s="21"/>
      <c r="S97" s="21"/>
      <c r="T97" s="21"/>
      <c r="U97" s="21"/>
      <c r="V97" s="5"/>
      <c r="Y97" s="5"/>
      <c r="AB97" s="4"/>
      <c r="AE97" s="4"/>
      <c r="AF97" s="5"/>
      <c r="AH97" s="4"/>
      <c r="AO97" s="4"/>
    </row>
    <row r="98" spans="1:41" x14ac:dyDescent="0.2">
      <c r="A98" s="4">
        <f t="shared" ref="A98:A100" si="7">C55</f>
        <v>0</v>
      </c>
      <c r="B98" s="66" t="s">
        <v>11</v>
      </c>
      <c r="C98" s="67" t="s">
        <v>110</v>
      </c>
      <c r="D98" s="67" t="s">
        <v>109</v>
      </c>
      <c r="E98" s="67" t="s">
        <v>8</v>
      </c>
      <c r="F98" s="67">
        <f t="shared" si="5"/>
        <v>0</v>
      </c>
      <c r="G98" s="67" t="s">
        <v>70</v>
      </c>
      <c r="H98" s="67" t="s">
        <v>71</v>
      </c>
      <c r="I98" s="67" t="s">
        <v>72</v>
      </c>
      <c r="J98" s="67" t="s">
        <v>65</v>
      </c>
      <c r="K98" s="67" t="s">
        <v>76</v>
      </c>
      <c r="L98" s="67" t="s">
        <v>74</v>
      </c>
      <c r="O98" s="21"/>
      <c r="P98" s="21"/>
      <c r="Q98" s="21"/>
      <c r="R98" s="21"/>
      <c r="S98" s="21"/>
      <c r="T98" s="21"/>
      <c r="U98" s="21"/>
    </row>
    <row r="99" spans="1:41" x14ac:dyDescent="0.2">
      <c r="A99" s="4">
        <f t="shared" si="7"/>
        <v>0</v>
      </c>
      <c r="B99" s="66" t="s">
        <v>11</v>
      </c>
      <c r="C99" s="67" t="s">
        <v>110</v>
      </c>
      <c r="D99" s="67" t="s">
        <v>109</v>
      </c>
      <c r="E99" s="86" t="s">
        <v>12</v>
      </c>
      <c r="F99" s="67">
        <f t="shared" si="5"/>
        <v>0</v>
      </c>
      <c r="G99" s="67" t="s">
        <v>70</v>
      </c>
      <c r="H99" s="67" t="s">
        <v>71</v>
      </c>
      <c r="I99" s="67" t="s">
        <v>72</v>
      </c>
      <c r="J99" s="67" t="s">
        <v>65</v>
      </c>
      <c r="K99" s="67" t="s">
        <v>76</v>
      </c>
      <c r="L99" s="67" t="s">
        <v>74</v>
      </c>
      <c r="O99" s="21"/>
      <c r="P99" s="21"/>
      <c r="Q99" s="21"/>
      <c r="R99" s="21"/>
      <c r="S99" s="21"/>
      <c r="T99" s="21"/>
      <c r="U99" s="21"/>
    </row>
    <row r="100" spans="1:41" x14ac:dyDescent="0.2">
      <c r="A100" s="4">
        <f t="shared" si="7"/>
        <v>0</v>
      </c>
      <c r="B100" s="66" t="s">
        <v>11</v>
      </c>
      <c r="C100" s="67" t="s">
        <v>110</v>
      </c>
      <c r="D100" s="67" t="s">
        <v>109</v>
      </c>
      <c r="E100" s="86" t="s">
        <v>13</v>
      </c>
      <c r="F100" s="67">
        <f t="shared" si="5"/>
        <v>0</v>
      </c>
      <c r="G100" s="67" t="s">
        <v>70</v>
      </c>
      <c r="H100" s="67" t="s">
        <v>71</v>
      </c>
      <c r="I100" s="67" t="s">
        <v>72</v>
      </c>
      <c r="J100" s="67" t="s">
        <v>65</v>
      </c>
      <c r="K100" s="67" t="s">
        <v>76</v>
      </c>
      <c r="L100" s="67" t="s">
        <v>74</v>
      </c>
    </row>
    <row r="101" spans="1:41" x14ac:dyDescent="0.2">
      <c r="A101" s="4">
        <f>I57</f>
        <v>11.9</v>
      </c>
      <c r="B101" s="66" t="s">
        <v>11</v>
      </c>
      <c r="C101" s="67" t="s">
        <v>111</v>
      </c>
      <c r="D101" s="67" t="s">
        <v>114</v>
      </c>
      <c r="E101" s="86" t="s">
        <v>14</v>
      </c>
      <c r="F101" s="67">
        <f t="shared" si="5"/>
        <v>1.127962085308057E-5</v>
      </c>
      <c r="G101" s="67" t="s">
        <v>70</v>
      </c>
      <c r="H101" s="67" t="s">
        <v>71</v>
      </c>
      <c r="I101" s="67" t="s">
        <v>72</v>
      </c>
      <c r="J101" s="67" t="s">
        <v>65</v>
      </c>
      <c r="K101" s="67" t="s">
        <v>86</v>
      </c>
      <c r="L101" s="67" t="s">
        <v>74</v>
      </c>
    </row>
    <row r="102" spans="1:41" x14ac:dyDescent="0.2">
      <c r="A102" s="87">
        <f>H57</f>
        <v>0.29899999999999999</v>
      </c>
      <c r="B102" s="66" t="s">
        <v>11</v>
      </c>
      <c r="C102" s="67" t="s">
        <v>112</v>
      </c>
      <c r="D102" s="67" t="s">
        <v>114</v>
      </c>
      <c r="E102" s="86" t="s">
        <v>14</v>
      </c>
      <c r="F102" s="67">
        <f t="shared" si="5"/>
        <v>2.8341232227488154E-7</v>
      </c>
      <c r="G102" s="67" t="s">
        <v>70</v>
      </c>
      <c r="H102" s="67" t="s">
        <v>71</v>
      </c>
      <c r="I102" s="67" t="s">
        <v>72</v>
      </c>
      <c r="J102" s="67" t="s">
        <v>65</v>
      </c>
      <c r="K102" s="67" t="s">
        <v>87</v>
      </c>
      <c r="L102" s="67" t="s">
        <v>74</v>
      </c>
    </row>
    <row r="103" spans="1:41" x14ac:dyDescent="0.2">
      <c r="A103" s="4">
        <f>I60</f>
        <v>1.4898800000000001</v>
      </c>
      <c r="B103" s="66" t="s">
        <v>11</v>
      </c>
      <c r="C103" s="67" t="s">
        <v>111</v>
      </c>
      <c r="D103" s="67" t="s">
        <v>114</v>
      </c>
      <c r="E103" s="86" t="s">
        <v>15</v>
      </c>
      <c r="F103" s="67">
        <f t="shared" si="5"/>
        <v>1.4122085308056874E-6</v>
      </c>
      <c r="G103" s="67" t="s">
        <v>70</v>
      </c>
      <c r="H103" s="67" t="s">
        <v>71</v>
      </c>
      <c r="I103" s="67" t="s">
        <v>72</v>
      </c>
      <c r="J103" s="67" t="s">
        <v>65</v>
      </c>
      <c r="K103" s="67" t="s">
        <v>86</v>
      </c>
      <c r="L103" s="67" t="s">
        <v>74</v>
      </c>
    </row>
    <row r="104" spans="1:41" x14ac:dyDescent="0.2">
      <c r="A104" s="87">
        <f>H60</f>
        <v>1.89865E-2</v>
      </c>
      <c r="B104" s="66" t="s">
        <v>11</v>
      </c>
      <c r="C104" s="67" t="s">
        <v>112</v>
      </c>
      <c r="D104" s="67" t="s">
        <v>114</v>
      </c>
      <c r="E104" s="86" t="s">
        <v>85</v>
      </c>
      <c r="F104" s="67">
        <f t="shared" si="5"/>
        <v>1.7996682464454976E-8</v>
      </c>
      <c r="G104" s="67" t="s">
        <v>70</v>
      </c>
      <c r="H104" s="67" t="s">
        <v>71</v>
      </c>
      <c r="I104" s="67" t="s">
        <v>72</v>
      </c>
      <c r="J104" s="67" t="s">
        <v>65</v>
      </c>
      <c r="K104" s="67" t="s">
        <v>87</v>
      </c>
      <c r="L104" s="67" t="s">
        <v>74</v>
      </c>
    </row>
    <row r="105" spans="1:41" x14ac:dyDescent="0.2">
      <c r="A105" s="4">
        <f>C60</f>
        <v>0</v>
      </c>
      <c r="B105" s="66" t="s">
        <v>11</v>
      </c>
      <c r="C105" s="67" t="s">
        <v>110</v>
      </c>
      <c r="D105" s="67" t="s">
        <v>114</v>
      </c>
      <c r="E105" s="86" t="s">
        <v>16</v>
      </c>
      <c r="F105" s="67">
        <f t="shared" si="5"/>
        <v>0</v>
      </c>
      <c r="G105" s="67" t="s">
        <v>70</v>
      </c>
      <c r="H105" s="67" t="s">
        <v>71</v>
      </c>
      <c r="I105" s="67" t="s">
        <v>72</v>
      </c>
      <c r="J105" s="67" t="s">
        <v>65</v>
      </c>
      <c r="K105" s="67" t="s">
        <v>76</v>
      </c>
      <c r="L105" s="67" t="s">
        <v>74</v>
      </c>
    </row>
    <row r="106" spans="1:41" x14ac:dyDescent="0.2">
      <c r="A106" s="4">
        <f>C61</f>
        <v>0</v>
      </c>
      <c r="B106" s="66" t="s">
        <v>11</v>
      </c>
      <c r="C106" s="67" t="s">
        <v>110</v>
      </c>
      <c r="D106" s="67" t="s">
        <v>114</v>
      </c>
      <c r="E106" s="86" t="s">
        <v>17</v>
      </c>
      <c r="F106" s="67">
        <f t="shared" si="5"/>
        <v>0</v>
      </c>
      <c r="G106" s="67" t="s">
        <v>70</v>
      </c>
      <c r="H106" s="67" t="s">
        <v>71</v>
      </c>
      <c r="I106" s="67" t="s">
        <v>72</v>
      </c>
      <c r="J106" s="67" t="s">
        <v>65</v>
      </c>
      <c r="K106" s="67" t="s">
        <v>76</v>
      </c>
      <c r="L106" s="67" t="s">
        <v>74</v>
      </c>
    </row>
    <row r="107" spans="1:41" x14ac:dyDescent="0.2">
      <c r="A107" s="4">
        <f>C62</f>
        <v>0</v>
      </c>
      <c r="B107" s="66" t="s">
        <v>11</v>
      </c>
      <c r="C107" s="67" t="s">
        <v>110</v>
      </c>
      <c r="D107" s="67" t="s">
        <v>114</v>
      </c>
      <c r="E107" s="86" t="s">
        <v>18</v>
      </c>
      <c r="F107" s="67">
        <f t="shared" si="5"/>
        <v>0</v>
      </c>
      <c r="G107" s="67" t="s">
        <v>70</v>
      </c>
      <c r="H107" s="67" t="s">
        <v>71</v>
      </c>
      <c r="I107" s="67" t="s">
        <v>72</v>
      </c>
      <c r="J107" s="67" t="s">
        <v>65</v>
      </c>
      <c r="K107" s="67" t="s">
        <v>76</v>
      </c>
      <c r="L107" s="67" t="s">
        <v>74</v>
      </c>
    </row>
    <row r="108" spans="1:41" x14ac:dyDescent="0.2">
      <c r="A108" s="4">
        <f>42.6+6.92</f>
        <v>49.52</v>
      </c>
      <c r="B108" s="66" t="s">
        <v>11</v>
      </c>
      <c r="C108" s="67" t="s">
        <v>111</v>
      </c>
      <c r="D108" s="67" t="s">
        <v>114</v>
      </c>
      <c r="E108" s="86" t="s">
        <v>19</v>
      </c>
      <c r="F108" s="67">
        <f t="shared" si="5"/>
        <v>4.6938388625592424E-5</v>
      </c>
      <c r="G108" s="67" t="s">
        <v>70</v>
      </c>
      <c r="H108" s="67" t="s">
        <v>71</v>
      </c>
      <c r="I108" s="67" t="s">
        <v>72</v>
      </c>
      <c r="J108" s="67" t="s">
        <v>65</v>
      </c>
      <c r="K108" s="67" t="s">
        <v>86</v>
      </c>
      <c r="L108" s="67" t="s">
        <v>74</v>
      </c>
    </row>
    <row r="109" spans="1:41" x14ac:dyDescent="0.2">
      <c r="A109" s="4">
        <f>278.7+42+38.6</f>
        <v>359.3</v>
      </c>
      <c r="B109" s="66" t="s">
        <v>11</v>
      </c>
      <c r="C109" s="67" t="s">
        <v>112</v>
      </c>
      <c r="D109" s="67" t="s">
        <v>114</v>
      </c>
      <c r="E109" s="86" t="s">
        <v>19</v>
      </c>
      <c r="F109" s="67">
        <f t="shared" si="5"/>
        <v>3.4056872037914693E-4</v>
      </c>
      <c r="G109" s="67" t="s">
        <v>70</v>
      </c>
      <c r="H109" s="67" t="s">
        <v>71</v>
      </c>
      <c r="I109" s="67" t="s">
        <v>72</v>
      </c>
      <c r="J109" s="67" t="s">
        <v>65</v>
      </c>
      <c r="K109" s="67" t="s">
        <v>87</v>
      </c>
      <c r="L109" s="67" t="s">
        <v>74</v>
      </c>
    </row>
    <row r="110" spans="1:41" x14ac:dyDescent="0.2">
      <c r="A110" s="4">
        <f>C64</f>
        <v>0</v>
      </c>
      <c r="B110" s="66" t="s">
        <v>11</v>
      </c>
      <c r="C110" s="67" t="s">
        <v>110</v>
      </c>
      <c r="D110" s="67" t="s">
        <v>109</v>
      </c>
      <c r="E110" s="86" t="s">
        <v>20</v>
      </c>
      <c r="F110" s="67">
        <f t="shared" si="5"/>
        <v>0</v>
      </c>
      <c r="G110" s="67" t="s">
        <v>70</v>
      </c>
      <c r="H110" s="67" t="s">
        <v>71</v>
      </c>
      <c r="I110" s="67" t="s">
        <v>72</v>
      </c>
      <c r="J110" s="67" t="s">
        <v>65</v>
      </c>
      <c r="K110" s="67" t="s">
        <v>76</v>
      </c>
      <c r="L110" s="67" t="s">
        <v>74</v>
      </c>
    </row>
    <row r="111" spans="1:41" x14ac:dyDescent="0.2">
      <c r="A111" s="4">
        <f>C65</f>
        <v>0</v>
      </c>
      <c r="B111" s="66" t="s">
        <v>11</v>
      </c>
      <c r="C111" s="67" t="s">
        <v>110</v>
      </c>
      <c r="D111" s="67" t="s">
        <v>109</v>
      </c>
      <c r="E111" s="86" t="s">
        <v>21</v>
      </c>
      <c r="F111" s="67">
        <f t="shared" si="5"/>
        <v>0</v>
      </c>
      <c r="G111" s="67" t="s">
        <v>70</v>
      </c>
      <c r="H111" s="67" t="s">
        <v>71</v>
      </c>
      <c r="I111" s="67" t="s">
        <v>72</v>
      </c>
      <c r="J111" s="67" t="s">
        <v>65</v>
      </c>
      <c r="K111" s="67" t="s">
        <v>76</v>
      </c>
      <c r="L111" s="67" t="s">
        <v>115</v>
      </c>
    </row>
    <row r="112" spans="1:41" x14ac:dyDescent="0.2">
      <c r="A112" s="4">
        <f t="shared" ref="A112:A122" si="8">D55</f>
        <v>6.8082780984535836</v>
      </c>
      <c r="B112" s="66" t="s">
        <v>11</v>
      </c>
      <c r="C112" s="67" t="s">
        <v>113</v>
      </c>
      <c r="D112" s="67" t="s">
        <v>114</v>
      </c>
      <c r="E112" s="67" t="s">
        <v>8</v>
      </c>
      <c r="F112" s="67">
        <f t="shared" si="5"/>
        <v>6.4533441691503172E-6</v>
      </c>
      <c r="G112" s="67" t="s">
        <v>70</v>
      </c>
      <c r="H112" s="67" t="s">
        <v>71</v>
      </c>
      <c r="I112" s="67" t="s">
        <v>72</v>
      </c>
      <c r="J112" s="67" t="s">
        <v>65</v>
      </c>
      <c r="K112" s="67" t="s">
        <v>77</v>
      </c>
      <c r="L112" s="67" t="s">
        <v>74</v>
      </c>
    </row>
    <row r="113" spans="1:12" x14ac:dyDescent="0.2">
      <c r="A113" s="4">
        <f t="shared" si="8"/>
        <v>0</v>
      </c>
      <c r="B113" s="66" t="s">
        <v>11</v>
      </c>
      <c r="C113" s="67" t="s">
        <v>113</v>
      </c>
      <c r="D113" s="67" t="s">
        <v>114</v>
      </c>
      <c r="E113" s="86" t="s">
        <v>12</v>
      </c>
      <c r="F113" s="67">
        <f t="shared" si="5"/>
        <v>0</v>
      </c>
      <c r="G113" s="67" t="s">
        <v>70</v>
      </c>
      <c r="H113" s="67" t="s">
        <v>71</v>
      </c>
      <c r="I113" s="67" t="s">
        <v>72</v>
      </c>
      <c r="J113" s="67" t="s">
        <v>65</v>
      </c>
      <c r="K113" s="67" t="s">
        <v>77</v>
      </c>
      <c r="L113" s="67" t="s">
        <v>74</v>
      </c>
    </row>
    <row r="114" spans="1:12" x14ac:dyDescent="0.2">
      <c r="A114" s="4">
        <f t="shared" si="8"/>
        <v>0</v>
      </c>
      <c r="B114" s="66" t="s">
        <v>11</v>
      </c>
      <c r="C114" s="67" t="s">
        <v>113</v>
      </c>
      <c r="D114" s="67" t="s">
        <v>114</v>
      </c>
      <c r="E114" s="86" t="s">
        <v>13</v>
      </c>
      <c r="F114" s="67">
        <f t="shared" si="5"/>
        <v>0</v>
      </c>
      <c r="G114" s="67" t="s">
        <v>70</v>
      </c>
      <c r="H114" s="67" t="s">
        <v>71</v>
      </c>
      <c r="I114" s="67" t="s">
        <v>72</v>
      </c>
      <c r="J114" s="67" t="s">
        <v>65</v>
      </c>
      <c r="K114" s="67" t="s">
        <v>77</v>
      </c>
      <c r="L114" s="67" t="s">
        <v>74</v>
      </c>
    </row>
    <row r="115" spans="1:12" x14ac:dyDescent="0.2">
      <c r="A115" s="4">
        <f t="shared" si="8"/>
        <v>0</v>
      </c>
      <c r="B115" s="66" t="s">
        <v>11</v>
      </c>
      <c r="C115" s="67" t="s">
        <v>113</v>
      </c>
      <c r="D115" s="67" t="s">
        <v>114</v>
      </c>
      <c r="E115" s="86" t="s">
        <v>14</v>
      </c>
      <c r="F115" s="67">
        <f t="shared" si="5"/>
        <v>0</v>
      </c>
      <c r="G115" s="67" t="s">
        <v>70</v>
      </c>
      <c r="H115" s="67" t="s">
        <v>71</v>
      </c>
      <c r="I115" s="67" t="s">
        <v>72</v>
      </c>
      <c r="J115" s="67" t="s">
        <v>65</v>
      </c>
      <c r="K115" s="67" t="s">
        <v>77</v>
      </c>
      <c r="L115" s="67" t="s">
        <v>74</v>
      </c>
    </row>
    <row r="116" spans="1:12" x14ac:dyDescent="0.2">
      <c r="A116" s="4">
        <f t="shared" si="8"/>
        <v>0</v>
      </c>
      <c r="B116" s="66" t="s">
        <v>11</v>
      </c>
      <c r="C116" s="67" t="s">
        <v>113</v>
      </c>
      <c r="D116" s="67" t="s">
        <v>114</v>
      </c>
      <c r="E116" s="86" t="s">
        <v>15</v>
      </c>
      <c r="F116" s="67">
        <f t="shared" si="5"/>
        <v>0</v>
      </c>
      <c r="G116" s="67" t="s">
        <v>70</v>
      </c>
      <c r="H116" s="67" t="s">
        <v>71</v>
      </c>
      <c r="I116" s="67" t="s">
        <v>72</v>
      </c>
      <c r="J116" s="67" t="s">
        <v>65</v>
      </c>
      <c r="K116" s="67" t="s">
        <v>77</v>
      </c>
      <c r="L116" s="67" t="s">
        <v>74</v>
      </c>
    </row>
    <row r="117" spans="1:12" x14ac:dyDescent="0.2">
      <c r="A117" s="4">
        <f t="shared" si="8"/>
        <v>5.6228504538193</v>
      </c>
      <c r="B117" s="66" t="s">
        <v>11</v>
      </c>
      <c r="C117" s="67" t="s">
        <v>113</v>
      </c>
      <c r="D117" s="67" t="s">
        <v>114</v>
      </c>
      <c r="E117" s="86" t="s">
        <v>16</v>
      </c>
      <c r="F117" s="67">
        <f t="shared" si="5"/>
        <v>5.3297160699709011E-6</v>
      </c>
      <c r="G117" s="67" t="s">
        <v>70</v>
      </c>
      <c r="H117" s="67" t="s">
        <v>71</v>
      </c>
      <c r="I117" s="67" t="s">
        <v>72</v>
      </c>
      <c r="J117" s="67" t="s">
        <v>65</v>
      </c>
      <c r="K117" s="67" t="s">
        <v>77</v>
      </c>
      <c r="L117" s="67" t="s">
        <v>74</v>
      </c>
    </row>
    <row r="118" spans="1:12" x14ac:dyDescent="0.2">
      <c r="A118" s="4">
        <f t="shared" si="8"/>
        <v>0</v>
      </c>
      <c r="B118" s="66" t="s">
        <v>11</v>
      </c>
      <c r="C118" s="67" t="s">
        <v>113</v>
      </c>
      <c r="D118" s="67" t="s">
        <v>114</v>
      </c>
      <c r="E118" s="86" t="s">
        <v>17</v>
      </c>
      <c r="F118" s="67">
        <f t="shared" si="5"/>
        <v>0</v>
      </c>
      <c r="G118" s="67" t="s">
        <v>70</v>
      </c>
      <c r="H118" s="67" t="s">
        <v>71</v>
      </c>
      <c r="I118" s="67" t="s">
        <v>72</v>
      </c>
      <c r="J118" s="67" t="s">
        <v>65</v>
      </c>
      <c r="K118" s="67" t="s">
        <v>77</v>
      </c>
      <c r="L118" s="67" t="s">
        <v>74</v>
      </c>
    </row>
    <row r="119" spans="1:12" x14ac:dyDescent="0.2">
      <c r="A119" s="4">
        <f t="shared" si="8"/>
        <v>0</v>
      </c>
      <c r="B119" s="66" t="s">
        <v>11</v>
      </c>
      <c r="C119" s="67" t="s">
        <v>113</v>
      </c>
      <c r="D119" s="67" t="s">
        <v>114</v>
      </c>
      <c r="E119" s="86" t="s">
        <v>18</v>
      </c>
      <c r="F119" s="67">
        <f t="shared" si="5"/>
        <v>0</v>
      </c>
      <c r="G119" s="67" t="s">
        <v>70</v>
      </c>
      <c r="H119" s="67" t="s">
        <v>71</v>
      </c>
      <c r="I119" s="67" t="s">
        <v>72</v>
      </c>
      <c r="J119" s="67" t="s">
        <v>65</v>
      </c>
      <c r="K119" s="67" t="s">
        <v>77</v>
      </c>
      <c r="L119" s="67" t="s">
        <v>74</v>
      </c>
    </row>
    <row r="120" spans="1:12" x14ac:dyDescent="0.2">
      <c r="A120" s="4">
        <f t="shared" si="8"/>
        <v>0</v>
      </c>
      <c r="B120" s="66" t="s">
        <v>11</v>
      </c>
      <c r="C120" s="67" t="s">
        <v>113</v>
      </c>
      <c r="D120" s="67" t="s">
        <v>114</v>
      </c>
      <c r="E120" s="86" t="s">
        <v>19</v>
      </c>
      <c r="F120" s="67">
        <f t="shared" si="5"/>
        <v>0</v>
      </c>
      <c r="G120" s="67" t="s">
        <v>70</v>
      </c>
      <c r="H120" s="67" t="s">
        <v>71</v>
      </c>
      <c r="I120" s="67" t="s">
        <v>72</v>
      </c>
      <c r="J120" s="67" t="s">
        <v>65</v>
      </c>
      <c r="K120" s="67" t="s">
        <v>77</v>
      </c>
      <c r="L120" s="67" t="s">
        <v>74</v>
      </c>
    </row>
    <row r="121" spans="1:12" x14ac:dyDescent="0.2">
      <c r="A121" s="4">
        <f t="shared" si="8"/>
        <v>0</v>
      </c>
      <c r="B121" s="66" t="s">
        <v>11</v>
      </c>
      <c r="C121" s="67" t="s">
        <v>113</v>
      </c>
      <c r="D121" s="67" t="s">
        <v>114</v>
      </c>
      <c r="E121" s="86" t="s">
        <v>20</v>
      </c>
      <c r="F121" s="67">
        <f t="shared" si="5"/>
        <v>0</v>
      </c>
      <c r="G121" s="67" t="s">
        <v>70</v>
      </c>
      <c r="H121" s="67" t="s">
        <v>71</v>
      </c>
      <c r="I121" s="67" t="s">
        <v>72</v>
      </c>
      <c r="J121" s="67" t="s">
        <v>65</v>
      </c>
      <c r="K121" s="67" t="s">
        <v>77</v>
      </c>
      <c r="L121" s="67" t="s">
        <v>74</v>
      </c>
    </row>
    <row r="122" spans="1:12" x14ac:dyDescent="0.2">
      <c r="A122" s="4">
        <f t="shared" si="8"/>
        <v>0</v>
      </c>
      <c r="B122" s="66" t="s">
        <v>11</v>
      </c>
      <c r="C122" s="67" t="s">
        <v>113</v>
      </c>
      <c r="D122" s="67" t="s">
        <v>114</v>
      </c>
      <c r="E122" s="86" t="s">
        <v>21</v>
      </c>
      <c r="F122" s="67">
        <f t="shared" si="5"/>
        <v>0</v>
      </c>
      <c r="G122" s="67" t="s">
        <v>70</v>
      </c>
      <c r="H122" s="67" t="s">
        <v>71</v>
      </c>
      <c r="I122" s="67" t="s">
        <v>72</v>
      </c>
      <c r="J122" s="67" t="s">
        <v>65</v>
      </c>
      <c r="K122" s="67" t="s">
        <v>77</v>
      </c>
      <c r="L122" s="67" t="s">
        <v>95</v>
      </c>
    </row>
  </sheetData>
  <mergeCells count="2">
    <mergeCell ref="B41:G41"/>
    <mergeCell ref="A68:L68"/>
  </mergeCells>
  <phoneticPr fontId="2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7765E-9803-6344-986A-5731FE2A3BAE}">
  <dimension ref="A1:AO122"/>
  <sheetViews>
    <sheetView topLeftCell="B51" zoomScale="110" zoomScaleNormal="110" workbookViewId="0">
      <selection activeCell="C70" sqref="C70:L122"/>
    </sheetView>
  </sheetViews>
  <sheetFormatPr baseColWidth="10" defaultColWidth="8.6640625" defaultRowHeight="15" x14ac:dyDescent="0.2"/>
  <cols>
    <col min="1" max="1" width="21.6640625" style="4" customWidth="1"/>
    <col min="2" max="2" width="9.6640625" style="4" customWidth="1"/>
    <col min="3" max="3" width="11.83203125" style="4" bestFit="1" customWidth="1"/>
    <col min="4" max="4" width="15.6640625" style="4" customWidth="1"/>
    <col min="5" max="5" width="18.33203125" style="15" customWidth="1"/>
    <col min="6" max="6" width="11.83203125" style="4" bestFit="1" customWidth="1"/>
    <col min="7" max="7" width="8.6640625" style="4"/>
    <col min="8" max="8" width="11.33203125" style="4" customWidth="1"/>
    <col min="9" max="9" width="16.33203125" style="4" customWidth="1"/>
    <col min="10" max="10" width="32.83203125" style="4" customWidth="1"/>
    <col min="11" max="11" width="11.33203125" style="4" customWidth="1"/>
    <col min="12" max="12" width="8.6640625" style="5"/>
    <col min="13" max="13" width="11.1640625" style="4" customWidth="1"/>
    <col min="14" max="19" width="8.6640625" style="4"/>
    <col min="20" max="20" width="8.6640625" style="4" customWidth="1"/>
    <col min="21" max="21" width="72.83203125" style="5" bestFit="1" customWidth="1"/>
    <col min="22" max="27" width="8.6640625" style="4"/>
    <col min="28" max="28" width="8.6640625" style="5"/>
    <col min="29" max="30" width="8.6640625" style="4"/>
    <col min="31" max="31" width="8.6640625" style="5"/>
    <col min="32" max="33" width="8.6640625" style="4"/>
    <col min="34" max="34" width="8.6640625" style="5"/>
    <col min="35" max="40" width="8.6640625" style="4"/>
    <col min="41" max="41" width="8.6640625" style="5"/>
    <col min="42" max="16384" width="8.6640625" style="4"/>
  </cols>
  <sheetData>
    <row r="1" spans="1:41" ht="29" customHeight="1" x14ac:dyDescent="0.2">
      <c r="A1" s="1" t="s">
        <v>0</v>
      </c>
      <c r="B1" s="2"/>
      <c r="C1" s="2"/>
      <c r="D1" s="2"/>
      <c r="E1" s="3"/>
    </row>
    <row r="2" spans="1:41" ht="16" x14ac:dyDescent="0.2">
      <c r="A2" s="6" t="s">
        <v>1</v>
      </c>
      <c r="B2" s="7"/>
      <c r="C2" s="7"/>
      <c r="D2" s="7"/>
      <c r="E2" s="8"/>
      <c r="F2" s="7"/>
      <c r="G2" s="7"/>
      <c r="I2" s="6" t="s">
        <v>98</v>
      </c>
      <c r="J2" s="7"/>
      <c r="K2" s="7"/>
      <c r="L2" s="9"/>
      <c r="M2" s="7"/>
      <c r="N2" s="7"/>
    </row>
    <row r="3" spans="1:41" s="10" customFormat="1" x14ac:dyDescent="0.2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1"/>
      <c r="I3" s="12" t="s">
        <v>3</v>
      </c>
      <c r="J3" s="12" t="s">
        <v>5</v>
      </c>
      <c r="K3" s="12" t="s">
        <v>97</v>
      </c>
      <c r="L3" s="13"/>
      <c r="U3" s="14"/>
      <c r="AB3" s="14"/>
      <c r="AE3" s="14"/>
      <c r="AH3" s="14"/>
      <c r="AO3" s="14"/>
    </row>
    <row r="4" spans="1:41" x14ac:dyDescent="0.2">
      <c r="A4" s="4" t="s">
        <v>7</v>
      </c>
      <c r="B4" s="4" t="s">
        <v>8</v>
      </c>
      <c r="C4" s="4">
        <v>1.5044138393848361E-5</v>
      </c>
      <c r="D4" s="4" t="s">
        <v>9</v>
      </c>
      <c r="E4" s="15" t="s">
        <v>10</v>
      </c>
      <c r="F4" s="15"/>
      <c r="I4" s="16" t="str">
        <f t="shared" ref="I4:I14" si="0">CONCATENATE(B4," from", " ", A4)</f>
        <v>voc from electricity</v>
      </c>
      <c r="J4" s="16" t="s">
        <v>11</v>
      </c>
      <c r="K4" s="16">
        <f>$B$52*C4</f>
        <v>2.5452318732794729E-2</v>
      </c>
      <c r="L4" s="17"/>
    </row>
    <row r="5" spans="1:41" x14ac:dyDescent="0.2">
      <c r="A5" s="4" t="s">
        <v>7</v>
      </c>
      <c r="B5" s="18" t="s">
        <v>12</v>
      </c>
      <c r="C5" s="4">
        <v>4.7669977480988689E-5</v>
      </c>
      <c r="D5" s="4" t="s">
        <v>9</v>
      </c>
      <c r="E5" s="15" t="s">
        <v>10</v>
      </c>
      <c r="I5" s="16" t="str">
        <f t="shared" si="0"/>
        <v>co from electricity</v>
      </c>
      <c r="J5" s="16" t="s">
        <v>11</v>
      </c>
      <c r="K5" s="16">
        <f t="shared" ref="K5:K14" si="1">$B$52*C5</f>
        <v>8.0650112958772155E-2</v>
      </c>
      <c r="L5" s="17"/>
      <c r="T5" s="5"/>
      <c r="U5" s="4"/>
      <c r="AA5" s="5"/>
      <c r="AB5" s="4"/>
      <c r="AD5" s="5"/>
      <c r="AE5" s="4"/>
      <c r="AG5" s="5"/>
      <c r="AH5" s="4"/>
      <c r="AN5" s="5"/>
      <c r="AO5" s="4"/>
    </row>
    <row r="6" spans="1:41" x14ac:dyDescent="0.2">
      <c r="A6" s="4" t="s">
        <v>7</v>
      </c>
      <c r="B6" s="18" t="s">
        <v>13</v>
      </c>
      <c r="C6" s="4">
        <v>9.3378949910595115E-5</v>
      </c>
      <c r="D6" s="4" t="s">
        <v>9</v>
      </c>
      <c r="E6" s="15" t="s">
        <v>10</v>
      </c>
      <c r="I6" s="16" t="str">
        <f t="shared" si="0"/>
        <v>nox from electricity</v>
      </c>
      <c r="J6" s="16" t="s">
        <v>11</v>
      </c>
      <c r="K6" s="16">
        <f t="shared" si="1"/>
        <v>0.15798251344390665</v>
      </c>
      <c r="L6" s="17"/>
      <c r="T6" s="5"/>
      <c r="U6" s="4"/>
      <c r="AA6" s="5"/>
      <c r="AB6" s="4"/>
      <c r="AD6" s="5"/>
      <c r="AE6" s="4"/>
      <c r="AG6" s="5"/>
      <c r="AH6" s="4"/>
      <c r="AN6" s="5"/>
      <c r="AO6" s="4"/>
    </row>
    <row r="7" spans="1:41" x14ac:dyDescent="0.2">
      <c r="A7" s="4" t="s">
        <v>7</v>
      </c>
      <c r="B7" s="18" t="s">
        <v>14</v>
      </c>
      <c r="C7" s="4">
        <v>1.6772415558122596E-5</v>
      </c>
      <c r="D7" s="4" t="s">
        <v>9</v>
      </c>
      <c r="E7" s="15" t="s">
        <v>10</v>
      </c>
      <c r="I7" s="16" t="str">
        <f t="shared" si="0"/>
        <v>pm10 from electricity</v>
      </c>
      <c r="J7" s="16" t="s">
        <v>11</v>
      </c>
      <c r="K7" s="16">
        <f t="shared" si="1"/>
        <v>2.8376292182926355E-2</v>
      </c>
      <c r="L7" s="17"/>
      <c r="T7" s="5"/>
      <c r="U7" s="4"/>
      <c r="AA7" s="5"/>
      <c r="AB7" s="4"/>
      <c r="AD7" s="5"/>
      <c r="AE7" s="4"/>
      <c r="AG7" s="5"/>
      <c r="AH7" s="4"/>
      <c r="AN7" s="5"/>
      <c r="AO7" s="4"/>
    </row>
    <row r="8" spans="1:41" x14ac:dyDescent="0.2">
      <c r="A8" s="4" t="s">
        <v>7</v>
      </c>
      <c r="B8" s="18" t="s">
        <v>15</v>
      </c>
      <c r="C8" s="4">
        <v>7.2671743408093681E-6</v>
      </c>
      <c r="D8" s="4" t="s">
        <v>9</v>
      </c>
      <c r="E8" s="15" t="s">
        <v>10</v>
      </c>
      <c r="I8" s="16" t="str">
        <f t="shared" si="0"/>
        <v>pm2.5 from electricity</v>
      </c>
      <c r="J8" s="16" t="s">
        <v>11</v>
      </c>
      <c r="K8" s="16">
        <f t="shared" si="1"/>
        <v>1.2294917313755992E-2</v>
      </c>
      <c r="L8" s="17"/>
      <c r="T8" s="5"/>
      <c r="U8" s="4"/>
      <c r="AA8" s="5"/>
      <c r="AB8" s="4"/>
      <c r="AD8" s="5"/>
      <c r="AE8" s="4"/>
      <c r="AG8" s="5"/>
      <c r="AH8" s="4"/>
      <c r="AN8" s="5"/>
      <c r="AO8" s="4"/>
    </row>
    <row r="9" spans="1:41" x14ac:dyDescent="0.2">
      <c r="A9" s="4" t="s">
        <v>7</v>
      </c>
      <c r="B9" s="18" t="s">
        <v>16</v>
      </c>
      <c r="C9" s="4">
        <v>2.2965892947908565E-4</v>
      </c>
      <c r="D9" s="4" t="s">
        <v>9</v>
      </c>
      <c r="E9" s="15" t="s">
        <v>10</v>
      </c>
      <c r="I9" s="16" t="str">
        <f t="shared" si="0"/>
        <v>sox from electricity</v>
      </c>
      <c r="J9" s="16" t="s">
        <v>11</v>
      </c>
      <c r="K9" s="16">
        <f t="shared" si="1"/>
        <v>0.38854682933017387</v>
      </c>
      <c r="L9" s="17"/>
      <c r="T9" s="5"/>
      <c r="U9" s="4"/>
      <c r="AA9" s="5"/>
      <c r="AB9" s="4"/>
      <c r="AD9" s="5"/>
      <c r="AE9" s="4"/>
      <c r="AG9" s="5"/>
      <c r="AH9" s="4"/>
      <c r="AN9" s="5"/>
      <c r="AO9" s="4"/>
    </row>
    <row r="10" spans="1:41" x14ac:dyDescent="0.2">
      <c r="A10" s="4" t="s">
        <v>7</v>
      </c>
      <c r="B10" s="18" t="s">
        <v>17</v>
      </c>
      <c r="C10" s="4">
        <v>5.968394161730701E-7</v>
      </c>
      <c r="D10" s="4" t="s">
        <v>9</v>
      </c>
      <c r="E10" s="15" t="s">
        <v>10</v>
      </c>
      <c r="I10" s="16" t="str">
        <f t="shared" si="0"/>
        <v>bc from electricity</v>
      </c>
      <c r="J10" s="16" t="s">
        <v>11</v>
      </c>
      <c r="K10" s="16">
        <f t="shared" si="1"/>
        <v>1.0097585288728647E-3</v>
      </c>
      <c r="L10" s="17"/>
      <c r="T10" s="5"/>
      <c r="U10" s="4"/>
      <c r="AA10" s="5"/>
      <c r="AB10" s="4"/>
      <c r="AD10" s="5"/>
      <c r="AE10" s="4"/>
      <c r="AG10" s="5"/>
      <c r="AH10" s="4"/>
      <c r="AN10" s="5"/>
      <c r="AO10" s="4"/>
    </row>
    <row r="11" spans="1:41" x14ac:dyDescent="0.2">
      <c r="A11" s="4" t="s">
        <v>7</v>
      </c>
      <c r="B11" s="18" t="s">
        <v>18</v>
      </c>
      <c r="C11" s="4">
        <v>1.4088484061006906E-6</v>
      </c>
      <c r="D11" s="4" t="s">
        <v>9</v>
      </c>
      <c r="E11" s="15" t="s">
        <v>10</v>
      </c>
      <c r="I11" s="16" t="str">
        <f t="shared" si="0"/>
        <v>oc from electricity</v>
      </c>
      <c r="J11" s="16" t="s">
        <v>11</v>
      </c>
      <c r="K11" s="16">
        <f t="shared" si="1"/>
        <v>2.3835501734633963E-3</v>
      </c>
      <c r="L11" s="17"/>
      <c r="T11" s="5"/>
      <c r="U11" s="4"/>
      <c r="AA11" s="5"/>
      <c r="AB11" s="4"/>
      <c r="AD11" s="5"/>
      <c r="AE11" s="4"/>
      <c r="AG11" s="5"/>
      <c r="AH11" s="4"/>
      <c r="AN11" s="5"/>
      <c r="AO11" s="4"/>
    </row>
    <row r="12" spans="1:41" x14ac:dyDescent="0.2">
      <c r="A12" s="4" t="s">
        <v>7</v>
      </c>
      <c r="B12" s="18" t="s">
        <v>19</v>
      </c>
      <c r="C12" s="4">
        <v>2.6395530426583986E-4</v>
      </c>
      <c r="D12" s="4" t="s">
        <v>9</v>
      </c>
      <c r="E12" s="15" t="s">
        <v>10</v>
      </c>
      <c r="I12" s="16" t="str">
        <f t="shared" si="0"/>
        <v>ch4 from electricity</v>
      </c>
      <c r="J12" s="16" t="s">
        <v>11</v>
      </c>
      <c r="K12" s="16">
        <f t="shared" si="1"/>
        <v>0.44657090751924428</v>
      </c>
      <c r="L12" s="17"/>
      <c r="T12" s="5"/>
      <c r="U12" s="4"/>
      <c r="AA12" s="5"/>
      <c r="AB12" s="4"/>
      <c r="AD12" s="5"/>
      <c r="AE12" s="4"/>
      <c r="AG12" s="5"/>
      <c r="AH12" s="4"/>
      <c r="AN12" s="5"/>
      <c r="AO12" s="4"/>
    </row>
    <row r="13" spans="1:41" x14ac:dyDescent="0.2">
      <c r="A13" s="4" t="s">
        <v>7</v>
      </c>
      <c r="B13" s="18" t="s">
        <v>20</v>
      </c>
      <c r="C13" s="4">
        <v>2.085469914819236E-6</v>
      </c>
      <c r="D13" s="4" t="s">
        <v>9</v>
      </c>
      <c r="E13" s="15" t="s">
        <v>10</v>
      </c>
      <c r="I13" s="16" t="str">
        <f t="shared" si="0"/>
        <v>n2o from electricity</v>
      </c>
      <c r="J13" s="16" t="s">
        <v>11</v>
      </c>
      <c r="K13" s="16">
        <f t="shared" si="1"/>
        <v>3.5282874691805691E-3</v>
      </c>
      <c r="L13" s="17"/>
      <c r="T13" s="5"/>
      <c r="U13" s="4"/>
      <c r="AA13" s="5"/>
      <c r="AB13" s="4"/>
      <c r="AD13" s="5"/>
      <c r="AE13" s="4"/>
      <c r="AG13" s="5"/>
      <c r="AH13" s="4"/>
      <c r="AN13" s="5"/>
      <c r="AO13" s="4"/>
    </row>
    <row r="14" spans="1:41" x14ac:dyDescent="0.2">
      <c r="A14" s="4" t="s">
        <v>7</v>
      </c>
      <c r="B14" s="18" t="s">
        <v>21</v>
      </c>
      <c r="C14" s="4">
        <v>0.13308017250777757</v>
      </c>
      <c r="D14" s="4" t="s">
        <v>9</v>
      </c>
      <c r="E14" s="4" t="s">
        <v>22</v>
      </c>
      <c r="I14" s="16" t="str">
        <f t="shared" si="0"/>
        <v>co2 from electricity</v>
      </c>
      <c r="J14" s="16" t="s">
        <v>11</v>
      </c>
      <c r="K14" s="16">
        <f t="shared" si="1"/>
        <v>225.15074502826346</v>
      </c>
      <c r="L14" s="17"/>
      <c r="T14" s="5"/>
      <c r="U14" s="4"/>
      <c r="AA14" s="5"/>
      <c r="AB14" s="4"/>
      <c r="AD14" s="5"/>
      <c r="AE14" s="4"/>
      <c r="AG14" s="5"/>
      <c r="AH14" s="4"/>
      <c r="AN14" s="5"/>
      <c r="AO14" s="4"/>
    </row>
    <row r="15" spans="1:41" x14ac:dyDescent="0.2">
      <c r="A15" s="4" t="s">
        <v>23</v>
      </c>
      <c r="B15" s="4" t="s">
        <v>8</v>
      </c>
      <c r="C15" s="4">
        <v>1.0333167819328801E-5</v>
      </c>
      <c r="D15" s="4" t="s">
        <v>24</v>
      </c>
      <c r="E15" s="15" t="s">
        <v>10</v>
      </c>
      <c r="I15" s="16"/>
      <c r="J15" s="16"/>
      <c r="K15" s="16"/>
      <c r="L15" s="17"/>
      <c r="T15" s="5"/>
      <c r="U15" s="4"/>
      <c r="AA15" s="5"/>
      <c r="AB15" s="4"/>
      <c r="AD15" s="5"/>
      <c r="AE15" s="4"/>
      <c r="AG15" s="5"/>
      <c r="AH15" s="4"/>
      <c r="AN15" s="5"/>
      <c r="AO15" s="4"/>
    </row>
    <row r="16" spans="1:41" x14ac:dyDescent="0.2">
      <c r="A16" s="4" t="s">
        <v>23</v>
      </c>
      <c r="B16" s="18" t="s">
        <v>12</v>
      </c>
      <c r="C16" s="4">
        <v>1.6946156527293992E-5</v>
      </c>
      <c r="D16" s="4" t="s">
        <v>24</v>
      </c>
      <c r="E16" s="15" t="s">
        <v>10</v>
      </c>
      <c r="I16" s="16"/>
      <c r="J16" s="16"/>
      <c r="K16" s="16"/>
      <c r="L16" s="17"/>
      <c r="T16" s="5"/>
      <c r="U16" s="4"/>
      <c r="AA16" s="5"/>
      <c r="AB16" s="4"/>
      <c r="AD16" s="5"/>
      <c r="AE16" s="4"/>
      <c r="AG16" s="5"/>
      <c r="AH16" s="4"/>
      <c r="AN16" s="5"/>
      <c r="AO16" s="4"/>
    </row>
    <row r="17" spans="1:41" x14ac:dyDescent="0.2">
      <c r="A17" s="4" t="s">
        <v>23</v>
      </c>
      <c r="B17" s="18" t="s">
        <v>13</v>
      </c>
      <c r="C17" s="4">
        <v>2.5486303833811076E-5</v>
      </c>
      <c r="D17" s="4" t="s">
        <v>24</v>
      </c>
      <c r="E17" s="15" t="s">
        <v>10</v>
      </c>
      <c r="I17" s="16"/>
      <c r="J17" s="16"/>
      <c r="K17" s="16"/>
      <c r="L17" s="17"/>
      <c r="T17" s="5"/>
      <c r="U17" s="4"/>
      <c r="AA17" s="5"/>
      <c r="AB17" s="4"/>
      <c r="AD17" s="5"/>
      <c r="AE17" s="4"/>
      <c r="AG17" s="5"/>
      <c r="AH17" s="4"/>
      <c r="AN17" s="5"/>
      <c r="AO17" s="4"/>
    </row>
    <row r="18" spans="1:41" x14ac:dyDescent="0.2">
      <c r="A18" s="4" t="s">
        <v>23</v>
      </c>
      <c r="B18" s="18" t="s">
        <v>14</v>
      </c>
      <c r="C18" s="4">
        <v>2.93416485124248E-6</v>
      </c>
      <c r="D18" s="4" t="s">
        <v>24</v>
      </c>
      <c r="E18" s="15" t="s">
        <v>10</v>
      </c>
      <c r="I18" s="16"/>
      <c r="J18" s="16"/>
      <c r="K18" s="16"/>
      <c r="L18" s="17"/>
      <c r="T18" s="5"/>
      <c r="U18" s="4"/>
      <c r="AA18" s="5"/>
      <c r="AB18" s="4"/>
      <c r="AD18" s="5"/>
      <c r="AE18" s="4"/>
      <c r="AG18" s="5"/>
      <c r="AH18" s="4"/>
      <c r="AN18" s="5"/>
      <c r="AO18" s="4"/>
    </row>
    <row r="19" spans="1:41" x14ac:dyDescent="0.2">
      <c r="A19" s="4" t="s">
        <v>23</v>
      </c>
      <c r="B19" s="18" t="s">
        <v>15</v>
      </c>
      <c r="C19" s="4">
        <v>2.7648616863662144E-6</v>
      </c>
      <c r="D19" s="4" t="s">
        <v>24</v>
      </c>
      <c r="E19" s="15" t="s">
        <v>10</v>
      </c>
      <c r="I19" s="16"/>
      <c r="J19" s="16"/>
      <c r="K19" s="16"/>
      <c r="L19" s="17"/>
      <c r="T19" s="5"/>
      <c r="U19" s="4"/>
      <c r="AA19" s="5"/>
      <c r="AB19" s="4"/>
      <c r="AD19" s="5"/>
      <c r="AE19" s="4"/>
      <c r="AG19" s="5"/>
      <c r="AH19" s="4"/>
      <c r="AN19" s="5"/>
      <c r="AO19" s="4"/>
    </row>
    <row r="20" spans="1:41" x14ac:dyDescent="0.2">
      <c r="A20" s="4" t="s">
        <v>23</v>
      </c>
      <c r="B20" s="18" t="s">
        <v>16</v>
      </c>
      <c r="C20" s="4">
        <v>1.5224234585689231E-5</v>
      </c>
      <c r="D20" s="4" t="s">
        <v>24</v>
      </c>
      <c r="E20" s="15" t="s">
        <v>10</v>
      </c>
      <c r="I20" s="16"/>
      <c r="J20" s="16"/>
      <c r="K20" s="16"/>
      <c r="L20" s="17"/>
      <c r="T20" s="5"/>
      <c r="U20" s="4"/>
      <c r="AA20" s="5"/>
      <c r="AB20" s="4"/>
      <c r="AD20" s="5"/>
      <c r="AE20" s="4"/>
      <c r="AG20" s="5"/>
      <c r="AH20" s="4"/>
      <c r="AN20" s="5"/>
      <c r="AO20" s="4"/>
    </row>
    <row r="21" spans="1:41" x14ac:dyDescent="0.2">
      <c r="A21" s="4" t="s">
        <v>23</v>
      </c>
      <c r="B21" s="18" t="s">
        <v>17</v>
      </c>
      <c r="C21" s="4">
        <v>3.7494638348416479E-7</v>
      </c>
      <c r="D21" s="4" t="s">
        <v>24</v>
      </c>
      <c r="E21" s="15" t="s">
        <v>10</v>
      </c>
      <c r="I21" s="16"/>
      <c r="J21" s="16"/>
      <c r="K21" s="16"/>
      <c r="L21" s="17"/>
      <c r="T21" s="5"/>
      <c r="U21" s="4"/>
      <c r="AA21" s="5"/>
      <c r="AB21" s="4"/>
      <c r="AD21" s="5"/>
      <c r="AE21" s="4"/>
      <c r="AG21" s="5"/>
      <c r="AH21" s="4"/>
      <c r="AN21" s="5"/>
      <c r="AO21" s="4"/>
    </row>
    <row r="22" spans="1:41" x14ac:dyDescent="0.2">
      <c r="A22" s="4" t="s">
        <v>23</v>
      </c>
      <c r="B22" s="18" t="s">
        <v>18</v>
      </c>
      <c r="C22" s="4">
        <v>7.497579556321201E-7</v>
      </c>
      <c r="D22" s="4" t="s">
        <v>24</v>
      </c>
      <c r="E22" s="15" t="s">
        <v>10</v>
      </c>
      <c r="I22" s="16"/>
      <c r="J22" s="16"/>
      <c r="K22" s="16"/>
      <c r="L22" s="17"/>
      <c r="T22" s="5"/>
      <c r="U22" s="4"/>
      <c r="AA22" s="5"/>
      <c r="AB22" s="4"/>
      <c r="AD22" s="5"/>
      <c r="AE22" s="4"/>
      <c r="AG22" s="5"/>
      <c r="AH22" s="4"/>
      <c r="AN22" s="5"/>
      <c r="AO22" s="4"/>
    </row>
    <row r="23" spans="1:41" x14ac:dyDescent="0.2">
      <c r="A23" s="4" t="s">
        <v>23</v>
      </c>
      <c r="B23" s="18" t="s">
        <v>19</v>
      </c>
      <c r="C23" s="4">
        <v>2.0355243007445781E-4</v>
      </c>
      <c r="D23" s="4" t="s">
        <v>24</v>
      </c>
      <c r="E23" s="15" t="s">
        <v>10</v>
      </c>
      <c r="I23" s="16"/>
      <c r="J23" s="16"/>
      <c r="K23" s="16"/>
      <c r="L23" s="17"/>
      <c r="T23" s="5"/>
      <c r="U23" s="4"/>
      <c r="AA23" s="5"/>
      <c r="AB23" s="4"/>
      <c r="AD23" s="5"/>
      <c r="AE23" s="4"/>
      <c r="AG23" s="5"/>
      <c r="AH23" s="4"/>
      <c r="AN23" s="5"/>
      <c r="AO23" s="4"/>
    </row>
    <row r="24" spans="1:41" x14ac:dyDescent="0.2">
      <c r="A24" s="4" t="s">
        <v>23</v>
      </c>
      <c r="B24" s="18" t="s">
        <v>20</v>
      </c>
      <c r="C24" s="4">
        <v>5.8436914656886474E-7</v>
      </c>
      <c r="D24" s="4" t="s">
        <v>24</v>
      </c>
      <c r="E24" s="15" t="s">
        <v>10</v>
      </c>
      <c r="I24" s="16"/>
      <c r="J24" s="16"/>
      <c r="K24" s="16"/>
      <c r="L24" s="17"/>
      <c r="T24" s="5"/>
      <c r="U24" s="4"/>
      <c r="AA24" s="5"/>
      <c r="AB24" s="4"/>
      <c r="AD24" s="5"/>
      <c r="AE24" s="4"/>
      <c r="AG24" s="5"/>
      <c r="AH24" s="4"/>
      <c r="AN24" s="5"/>
      <c r="AO24" s="4"/>
    </row>
    <row r="25" spans="1:41" x14ac:dyDescent="0.2">
      <c r="A25" s="4" t="s">
        <v>23</v>
      </c>
      <c r="B25" s="18" t="s">
        <v>21</v>
      </c>
      <c r="C25" s="4">
        <v>7.8399733293996687E-2</v>
      </c>
      <c r="D25" s="4" t="s">
        <v>24</v>
      </c>
      <c r="E25" s="15" t="s">
        <v>25</v>
      </c>
      <c r="I25" s="16"/>
      <c r="J25" s="16"/>
      <c r="K25" s="16"/>
      <c r="L25" s="17"/>
      <c r="T25" s="5"/>
      <c r="U25" s="4"/>
      <c r="AA25" s="5"/>
      <c r="AB25" s="4"/>
      <c r="AD25" s="5"/>
      <c r="AE25" s="4"/>
      <c r="AG25" s="5"/>
      <c r="AH25" s="4"/>
      <c r="AN25" s="5"/>
      <c r="AO25" s="4"/>
    </row>
    <row r="26" spans="1:41" x14ac:dyDescent="0.2">
      <c r="A26" s="4" t="s">
        <v>26</v>
      </c>
      <c r="B26" s="4" t="s">
        <v>8</v>
      </c>
      <c r="C26" s="4">
        <v>1.1921136289292997E-5</v>
      </c>
      <c r="D26" s="4" t="s">
        <v>27</v>
      </c>
      <c r="E26" s="15" t="s">
        <v>10</v>
      </c>
      <c r="G26" s="19"/>
      <c r="K26" s="20"/>
      <c r="L26" s="4"/>
      <c r="M26" s="5"/>
    </row>
    <row r="27" spans="1:41" x14ac:dyDescent="0.2">
      <c r="A27" s="4" t="s">
        <v>26</v>
      </c>
      <c r="B27" s="18" t="s">
        <v>12</v>
      </c>
      <c r="C27" s="4">
        <v>4.6476039810074237E-5</v>
      </c>
      <c r="D27" s="4" t="s">
        <v>27</v>
      </c>
      <c r="E27" s="15" t="s">
        <v>10</v>
      </c>
      <c r="K27" s="20"/>
      <c r="L27" s="4"/>
      <c r="M27" s="5"/>
    </row>
    <row r="28" spans="1:41" x14ac:dyDescent="0.2">
      <c r="A28" s="4" t="s">
        <v>26</v>
      </c>
      <c r="B28" s="18" t="s">
        <v>13</v>
      </c>
      <c r="C28" s="4">
        <v>7.0306145163397999E-5</v>
      </c>
      <c r="D28" s="4" t="s">
        <v>27</v>
      </c>
      <c r="E28" s="15" t="s">
        <v>10</v>
      </c>
      <c r="K28" s="20"/>
      <c r="L28" s="4"/>
      <c r="M28" s="5"/>
    </row>
    <row r="29" spans="1:41" x14ac:dyDescent="0.2">
      <c r="A29" s="4" t="s">
        <v>26</v>
      </c>
      <c r="B29" s="18" t="s">
        <v>14</v>
      </c>
      <c r="C29" s="4">
        <v>4.9155539731015921E-6</v>
      </c>
      <c r="D29" s="4" t="s">
        <v>27</v>
      </c>
      <c r="E29" s="15" t="s">
        <v>10</v>
      </c>
      <c r="K29" s="20"/>
      <c r="L29" s="4"/>
      <c r="M29" s="5"/>
    </row>
    <row r="30" spans="1:41" x14ac:dyDescent="0.2">
      <c r="A30" s="4" t="s">
        <v>26</v>
      </c>
      <c r="B30" s="18" t="s">
        <v>15</v>
      </c>
      <c r="C30" s="4">
        <v>4.8584823588904043E-6</v>
      </c>
      <c r="D30" s="4" t="s">
        <v>27</v>
      </c>
      <c r="E30" s="15" t="s">
        <v>10</v>
      </c>
      <c r="K30" s="20"/>
      <c r="L30" s="4"/>
      <c r="M30" s="5"/>
    </row>
    <row r="31" spans="1:41" x14ac:dyDescent="0.2">
      <c r="A31" s="4" t="s">
        <v>26</v>
      </c>
      <c r="B31" s="18" t="s">
        <v>16</v>
      </c>
      <c r="C31" s="4">
        <v>1.4276061357245116E-5</v>
      </c>
      <c r="D31" s="4" t="s">
        <v>27</v>
      </c>
      <c r="E31" s="15" t="s">
        <v>10</v>
      </c>
      <c r="K31" s="20"/>
      <c r="L31" s="4"/>
      <c r="M31" s="5"/>
    </row>
    <row r="32" spans="1:41" x14ac:dyDescent="0.2">
      <c r="A32" s="4" t="s">
        <v>26</v>
      </c>
      <c r="B32" s="18" t="s">
        <v>17</v>
      </c>
      <c r="C32" s="4">
        <v>8.76689003693608E-7</v>
      </c>
      <c r="D32" s="4" t="s">
        <v>27</v>
      </c>
      <c r="E32" s="15" t="s">
        <v>10</v>
      </c>
      <c r="K32" s="20"/>
      <c r="L32" s="4"/>
      <c r="M32" s="5"/>
    </row>
    <row r="33" spans="1:41" x14ac:dyDescent="0.2">
      <c r="A33" s="4" t="s">
        <v>26</v>
      </c>
      <c r="B33" s="18" t="s">
        <v>18</v>
      </c>
      <c r="C33" s="4">
        <v>2.0450016369521954E-6</v>
      </c>
      <c r="D33" s="4" t="s">
        <v>27</v>
      </c>
      <c r="E33" s="15" t="s">
        <v>10</v>
      </c>
      <c r="K33" s="20"/>
      <c r="L33" s="4"/>
      <c r="M33" s="5"/>
    </row>
    <row r="34" spans="1:41" x14ac:dyDescent="0.2">
      <c r="A34" s="4" t="s">
        <v>26</v>
      </c>
      <c r="B34" s="18" t="s">
        <v>19</v>
      </c>
      <c r="C34" s="4">
        <v>2.0912163724249474E-4</v>
      </c>
      <c r="D34" s="4" t="s">
        <v>27</v>
      </c>
      <c r="E34" s="15" t="s">
        <v>10</v>
      </c>
      <c r="K34" s="20"/>
      <c r="L34" s="4"/>
      <c r="M34" s="5"/>
    </row>
    <row r="35" spans="1:41" x14ac:dyDescent="0.2">
      <c r="A35" s="4" t="s">
        <v>26</v>
      </c>
      <c r="B35" s="18" t="s">
        <v>20</v>
      </c>
      <c r="C35" s="4">
        <v>1.2279126302754932E-6</v>
      </c>
      <c r="D35" s="4" t="s">
        <v>27</v>
      </c>
      <c r="E35" s="15" t="s">
        <v>10</v>
      </c>
      <c r="K35" s="20"/>
      <c r="L35" s="4"/>
      <c r="M35" s="5"/>
    </row>
    <row r="36" spans="1:41" x14ac:dyDescent="0.2">
      <c r="A36" s="4" t="s">
        <v>26</v>
      </c>
      <c r="B36" s="18" t="s">
        <v>21</v>
      </c>
      <c r="C36" s="4">
        <v>7.9903990852171314E-2</v>
      </c>
      <c r="D36" s="4" t="s">
        <v>27</v>
      </c>
      <c r="E36" s="15" t="s">
        <v>28</v>
      </c>
      <c r="K36" s="20"/>
      <c r="L36" s="4"/>
      <c r="M36" s="5"/>
    </row>
    <row r="37" spans="1:41" x14ac:dyDescent="0.2">
      <c r="B37" s="21"/>
    </row>
    <row r="38" spans="1:41" ht="16" x14ac:dyDescent="0.2">
      <c r="A38" s="6" t="s">
        <v>29</v>
      </c>
      <c r="C38" s="22" t="s">
        <v>30</v>
      </c>
    </row>
    <row r="39" spans="1:41" ht="16" x14ac:dyDescent="0.2">
      <c r="A39" s="23" t="s">
        <v>31</v>
      </c>
      <c r="B39" s="16"/>
      <c r="C39" s="16"/>
      <c r="D39" s="16"/>
      <c r="E39" s="17"/>
    </row>
    <row r="40" spans="1:41" s="21" customFormat="1" x14ac:dyDescent="0.2">
      <c r="A40" s="24" t="s">
        <v>32</v>
      </c>
      <c r="E40" s="25"/>
      <c r="L40" s="26"/>
      <c r="U40" s="26"/>
      <c r="AB40" s="26"/>
      <c r="AE40" s="26"/>
      <c r="AH40" s="26"/>
      <c r="AO40" s="26"/>
    </row>
    <row r="41" spans="1:41" s="21" customFormat="1" ht="12.75" customHeight="1" x14ac:dyDescent="0.2">
      <c r="A41" s="27"/>
      <c r="B41" s="103" t="s">
        <v>81</v>
      </c>
      <c r="C41" s="104"/>
      <c r="D41" s="104"/>
      <c r="E41" s="104"/>
      <c r="F41" s="105"/>
      <c r="G41" s="106"/>
      <c r="H41" s="72"/>
      <c r="I41" s="72"/>
      <c r="J41" s="72"/>
      <c r="K41" s="72"/>
    </row>
    <row r="42" spans="1:41" s="21" customFormat="1" ht="156" customHeight="1" x14ac:dyDescent="0.2">
      <c r="A42" s="18"/>
      <c r="B42" s="28" t="s">
        <v>75</v>
      </c>
      <c r="C42" s="29" t="s">
        <v>76</v>
      </c>
      <c r="D42" s="29" t="s">
        <v>77</v>
      </c>
      <c r="E42" s="30" t="s">
        <v>78</v>
      </c>
      <c r="F42" s="73" t="s">
        <v>79</v>
      </c>
      <c r="G42" s="30" t="s">
        <v>80</v>
      </c>
      <c r="H42" s="28"/>
      <c r="I42" s="29"/>
      <c r="J42" s="30"/>
      <c r="K42" s="30"/>
    </row>
    <row r="43" spans="1:41" s="21" customFormat="1" x14ac:dyDescent="0.2">
      <c r="A43" s="31" t="s">
        <v>33</v>
      </c>
      <c r="B43" s="32">
        <v>0.99299999999999999</v>
      </c>
      <c r="C43" s="33"/>
      <c r="D43" s="34"/>
      <c r="E43" s="35"/>
      <c r="F43" s="38"/>
      <c r="G43" s="33"/>
      <c r="H43" s="90"/>
      <c r="I43" s="69"/>
      <c r="J43" s="38"/>
      <c r="K43" s="38"/>
    </row>
    <row r="44" spans="1:41" s="26" customFormat="1" x14ac:dyDescent="0.2">
      <c r="A44" s="36" t="s">
        <v>34</v>
      </c>
      <c r="B44" s="37">
        <v>0</v>
      </c>
      <c r="C44" s="38"/>
      <c r="D44" s="39"/>
      <c r="E44" s="38"/>
      <c r="F44" s="38"/>
      <c r="G44" s="38"/>
      <c r="H44" s="37"/>
      <c r="I44" s="39"/>
      <c r="J44" s="38"/>
      <c r="K44" s="38"/>
    </row>
    <row r="45" spans="1:41" s="21" customFormat="1" x14ac:dyDescent="0.2">
      <c r="A45" s="40" t="s">
        <v>35</v>
      </c>
      <c r="B45" s="92"/>
      <c r="C45" s="41"/>
      <c r="D45" s="41"/>
      <c r="E45" s="42">
        <v>1</v>
      </c>
      <c r="F45" s="42">
        <v>1</v>
      </c>
      <c r="G45" s="42">
        <v>1</v>
      </c>
      <c r="H45" s="91"/>
      <c r="I45" s="70"/>
      <c r="J45" s="71"/>
      <c r="K45" s="71"/>
    </row>
    <row r="46" spans="1:41" s="21" customFormat="1" x14ac:dyDescent="0.2">
      <c r="A46" s="43" t="s">
        <v>36</v>
      </c>
      <c r="B46" s="27"/>
      <c r="C46" s="44"/>
      <c r="D46" s="44"/>
      <c r="E46" s="45"/>
      <c r="F46" s="45"/>
      <c r="G46" s="44"/>
      <c r="H46" s="18"/>
      <c r="J46" s="26"/>
      <c r="K46" s="26"/>
    </row>
    <row r="47" spans="1:41" s="21" customFormat="1" x14ac:dyDescent="0.2">
      <c r="A47" s="74" t="s">
        <v>37</v>
      </c>
      <c r="B47" s="46">
        <v>493.45417925478205</v>
      </c>
      <c r="C47" s="47"/>
      <c r="D47" s="47"/>
      <c r="E47" s="48"/>
      <c r="F47" s="48"/>
      <c r="G47" s="48"/>
      <c r="H47" s="46"/>
      <c r="I47" s="19"/>
      <c r="J47" s="48"/>
      <c r="K47" s="48"/>
    </row>
    <row r="48" spans="1:41" s="21" customFormat="1" x14ac:dyDescent="0.2">
      <c r="A48" s="74" t="s">
        <v>38</v>
      </c>
      <c r="B48" s="46">
        <v>3947.6334340382564</v>
      </c>
      <c r="C48" s="47"/>
      <c r="D48" s="47"/>
      <c r="E48" s="48"/>
      <c r="F48" s="48"/>
      <c r="G48" s="48"/>
      <c r="H48" s="46"/>
      <c r="I48" s="19"/>
      <c r="J48" s="48"/>
      <c r="K48" s="48"/>
    </row>
    <row r="49" spans="1:15" s="21" customFormat="1" x14ac:dyDescent="0.2">
      <c r="A49" s="74" t="s">
        <v>39</v>
      </c>
      <c r="B49" s="46">
        <v>211.48036253776368</v>
      </c>
      <c r="C49" s="47"/>
      <c r="D49" s="47"/>
      <c r="E49" s="48"/>
      <c r="F49" s="48"/>
      <c r="G49" s="48"/>
      <c r="H49" s="46"/>
      <c r="I49" s="19"/>
      <c r="J49" s="48"/>
      <c r="K49" s="48"/>
    </row>
    <row r="50" spans="1:15" s="21" customFormat="1" x14ac:dyDescent="0.2">
      <c r="A50" s="74" t="s">
        <v>40</v>
      </c>
      <c r="B50" s="46">
        <v>70.49345417925457</v>
      </c>
      <c r="C50" s="47"/>
      <c r="D50" s="47"/>
      <c r="E50" s="48"/>
      <c r="F50" s="48"/>
      <c r="G50" s="48"/>
      <c r="H50" s="46"/>
      <c r="I50" s="19"/>
      <c r="J50" s="48"/>
      <c r="K50" s="48"/>
    </row>
    <row r="51" spans="1:15" s="21" customFormat="1" x14ac:dyDescent="0.2">
      <c r="A51" s="74" t="s">
        <v>41</v>
      </c>
      <c r="B51" s="46">
        <v>634.44108761329107</v>
      </c>
      <c r="C51" s="47"/>
      <c r="D51" s="47"/>
      <c r="E51" s="48"/>
      <c r="F51" s="48"/>
      <c r="G51" s="48"/>
      <c r="H51" s="46"/>
      <c r="I51" s="19"/>
      <c r="J51" s="48"/>
      <c r="K51" s="48"/>
    </row>
    <row r="52" spans="1:15" s="21" customFormat="1" x14ac:dyDescent="0.2">
      <c r="A52" s="74" t="s">
        <v>42</v>
      </c>
      <c r="B52" s="50">
        <v>1691.8429003021095</v>
      </c>
      <c r="C52" s="47"/>
      <c r="D52" s="47"/>
      <c r="E52" s="48"/>
      <c r="F52" s="48"/>
      <c r="G52" s="48"/>
      <c r="H52" s="46"/>
      <c r="I52" s="19"/>
      <c r="J52" s="48"/>
      <c r="K52" s="48"/>
    </row>
    <row r="53" spans="1:15" s="21" customFormat="1" x14ac:dyDescent="0.2">
      <c r="A53" s="74" t="s">
        <v>43</v>
      </c>
      <c r="B53" s="46">
        <v>0</v>
      </c>
      <c r="C53" s="47"/>
      <c r="D53" s="47"/>
      <c r="E53" s="48"/>
      <c r="F53" s="48"/>
      <c r="G53" s="93"/>
      <c r="H53" s="47"/>
      <c r="I53" s="19"/>
      <c r="J53" s="48"/>
      <c r="K53" s="48"/>
    </row>
    <row r="54" spans="1:15" s="21" customFormat="1" x14ac:dyDescent="0.2">
      <c r="A54" s="52" t="s">
        <v>44</v>
      </c>
      <c r="B54" s="53"/>
      <c r="C54" s="54"/>
      <c r="D54" s="54"/>
      <c r="E54" s="55"/>
      <c r="F54" s="75"/>
      <c r="G54" s="102"/>
      <c r="H54" s="19"/>
      <c r="I54" s="19"/>
      <c r="J54" s="48"/>
      <c r="K54" s="51"/>
    </row>
    <row r="55" spans="1:15" s="21" customFormat="1" x14ac:dyDescent="0.2">
      <c r="A55" s="18" t="s">
        <v>45</v>
      </c>
      <c r="B55" s="56">
        <v>0.23937623481815945</v>
      </c>
      <c r="C55" s="57"/>
      <c r="D55" s="57">
        <v>6.7766237651818404</v>
      </c>
      <c r="E55" s="58">
        <v>0.47775137511264532</v>
      </c>
      <c r="F55" s="71">
        <v>0.41217533863924471</v>
      </c>
      <c r="G55" s="94">
        <v>0.41095806464755719</v>
      </c>
      <c r="H55" s="70"/>
      <c r="I55" s="70"/>
      <c r="J55" s="58"/>
      <c r="K55" s="71"/>
    </row>
    <row r="56" spans="1:15" s="21" customFormat="1" x14ac:dyDescent="0.2">
      <c r="A56" s="18" t="s">
        <v>46</v>
      </c>
      <c r="B56" s="56">
        <v>1.5741195071704919</v>
      </c>
      <c r="C56" s="57"/>
      <c r="D56" s="57"/>
      <c r="E56" s="58">
        <v>1.4848794967833503</v>
      </c>
      <c r="F56" s="71">
        <v>1.2729551189903445</v>
      </c>
      <c r="G56" s="94">
        <v>1.2772819420750896</v>
      </c>
      <c r="H56" s="97" t="s">
        <v>88</v>
      </c>
      <c r="I56" s="77" t="s">
        <v>89</v>
      </c>
      <c r="J56"/>
      <c r="K56"/>
      <c r="L56"/>
      <c r="M56"/>
      <c r="N56"/>
      <c r="O56"/>
    </row>
    <row r="57" spans="1:15" s="21" customFormat="1" x14ac:dyDescent="0.2">
      <c r="A57" s="18" t="s">
        <v>47</v>
      </c>
      <c r="B57" s="56">
        <v>3.7064665211461829</v>
      </c>
      <c r="C57" s="57"/>
      <c r="D57" s="57"/>
      <c r="E57" s="58">
        <v>9.8558048483926477</v>
      </c>
      <c r="F57" s="71">
        <v>8.4360336536456977</v>
      </c>
      <c r="G57" s="94">
        <v>8.4778876567010588</v>
      </c>
      <c r="H57" s="98">
        <v>0.29899999999999999</v>
      </c>
      <c r="I57" s="79">
        <v>11.9</v>
      </c>
      <c r="J57" t="s">
        <v>90</v>
      </c>
      <c r="K57"/>
      <c r="L57"/>
      <c r="M57"/>
      <c r="N57"/>
      <c r="O57"/>
    </row>
    <row r="58" spans="1:15" s="21" customFormat="1" x14ac:dyDescent="0.2">
      <c r="A58" s="18" t="s">
        <v>48</v>
      </c>
      <c r="B58" s="56">
        <v>0.20520785146924547</v>
      </c>
      <c r="C58" s="57">
        <f>H57*H58+I57*I58</f>
        <v>8.3036899999999996</v>
      </c>
      <c r="D58" s="57"/>
      <c r="E58" s="58">
        <v>0.29961615174769868</v>
      </c>
      <c r="F58" s="71">
        <v>0.25912962507891563</v>
      </c>
      <c r="G58" s="94">
        <v>0.2577275132496506</v>
      </c>
      <c r="H58" s="99">
        <v>0.31</v>
      </c>
      <c r="I58" s="81">
        <f>1-H58</f>
        <v>0.69</v>
      </c>
      <c r="J58" t="s">
        <v>91</v>
      </c>
      <c r="K58"/>
      <c r="L58"/>
      <c r="M58"/>
      <c r="N58"/>
      <c r="O58"/>
    </row>
    <row r="59" spans="1:15" s="21" customFormat="1" x14ac:dyDescent="0.2">
      <c r="A59" s="18" t="s">
        <v>49</v>
      </c>
      <c r="B59" s="56">
        <v>0.13883793313538034</v>
      </c>
      <c r="C59" s="57">
        <f>H60*H61+I60*I61</f>
        <v>1.0339030150000001</v>
      </c>
      <c r="D59" s="57"/>
      <c r="E59" s="58">
        <v>0.28737044684410834</v>
      </c>
      <c r="F59" s="71">
        <v>0.2467052539317354</v>
      </c>
      <c r="G59" s="94">
        <v>0.24719385191536758</v>
      </c>
      <c r="H59" s="97" t="s">
        <v>88</v>
      </c>
      <c r="I59" s="77" t="s">
        <v>89</v>
      </c>
      <c r="J59"/>
      <c r="K59"/>
      <c r="L59"/>
      <c r="M59"/>
      <c r="N59"/>
      <c r="O59"/>
    </row>
    <row r="60" spans="1:15" s="21" customFormat="1" x14ac:dyDescent="0.2">
      <c r="A60" s="18" t="s">
        <v>50</v>
      </c>
      <c r="B60" s="56">
        <v>1.2110818695169769</v>
      </c>
      <c r="C60" s="57"/>
      <c r="D60" s="57">
        <v>5.5299181304830229</v>
      </c>
      <c r="E60" s="58">
        <v>0.10509697647727387</v>
      </c>
      <c r="F60" s="71">
        <v>0.13723460664680751</v>
      </c>
      <c r="G60" s="94">
        <v>9.0403612220324378E-2</v>
      </c>
      <c r="H60" s="100">
        <f>H57*0.0635</f>
        <v>1.89865E-2</v>
      </c>
      <c r="I60" s="83">
        <f>I57*0.1252</f>
        <v>1.4898800000000001</v>
      </c>
      <c r="J60" t="s">
        <v>92</v>
      </c>
      <c r="K60"/>
      <c r="L60"/>
      <c r="M60"/>
      <c r="N60"/>
      <c r="O60"/>
    </row>
    <row r="61" spans="1:15" s="21" customFormat="1" x14ac:dyDescent="0.2">
      <c r="A61" s="18" t="s">
        <v>51</v>
      </c>
      <c r="B61" s="56">
        <v>6.3694219179084632E-2</v>
      </c>
      <c r="C61" s="57"/>
      <c r="D61" s="57"/>
      <c r="E61" s="58">
        <v>2.5624362981544167E-2</v>
      </c>
      <c r="F61" s="71">
        <v>2.1864040922541555E-2</v>
      </c>
      <c r="G61" s="94">
        <v>2.2041880290222055E-2</v>
      </c>
      <c r="H61" s="101">
        <f>H58</f>
        <v>0.31</v>
      </c>
      <c r="I61" s="85">
        <f>I58</f>
        <v>0.69</v>
      </c>
      <c r="J61" t="s">
        <v>91</v>
      </c>
      <c r="K61"/>
      <c r="L61"/>
      <c r="M61"/>
      <c r="N61"/>
      <c r="O61"/>
    </row>
    <row r="62" spans="1:15" s="21" customFormat="1" x14ac:dyDescent="0.2">
      <c r="A62" s="18" t="s">
        <v>52</v>
      </c>
      <c r="B62" s="56">
        <v>2.7188975261901373E-2</v>
      </c>
      <c r="C62" s="57"/>
      <c r="D62" s="57"/>
      <c r="E62" s="58">
        <v>0.24397888840250151</v>
      </c>
      <c r="F62" s="71">
        <v>0.20939214576758683</v>
      </c>
      <c r="G62" s="94">
        <v>0.20986876650875916</v>
      </c>
      <c r="H62" s="70"/>
      <c r="I62" s="70"/>
      <c r="J62" s="58"/>
      <c r="K62" s="71"/>
    </row>
    <row r="63" spans="1:15" s="21" customFormat="1" x14ac:dyDescent="0.2">
      <c r="A63" s="18" t="s">
        <v>53</v>
      </c>
      <c r="B63" s="56">
        <v>1.3056681708300184</v>
      </c>
      <c r="C63" s="57">
        <f>H58*(278.7+42+38.6)+I58*(42.6+6.92)</f>
        <v>145.55180000000001</v>
      </c>
      <c r="D63" s="57"/>
      <c r="E63" s="58">
        <v>1.1858750053077229</v>
      </c>
      <c r="F63" s="71">
        <v>1.0672840631811862</v>
      </c>
      <c r="G63" s="94">
        <v>1.020080574295084</v>
      </c>
      <c r="H63" s="70"/>
      <c r="I63" s="70"/>
      <c r="J63" s="58"/>
      <c r="K63" s="71"/>
    </row>
    <row r="64" spans="1:15" s="21" customFormat="1" x14ac:dyDescent="0.2">
      <c r="A64" s="18" t="s">
        <v>54</v>
      </c>
      <c r="B64" s="56">
        <v>9.4941709186469863E-3</v>
      </c>
      <c r="C64" s="57"/>
      <c r="D64" s="57"/>
      <c r="E64" s="58">
        <v>2.2888691263095954E-2</v>
      </c>
      <c r="F64" s="71">
        <v>1.9972750910790867E-2</v>
      </c>
      <c r="G64" s="94">
        <v>1.9688676482782552E-2</v>
      </c>
      <c r="H64" s="70"/>
      <c r="I64" s="70"/>
      <c r="J64" s="58"/>
      <c r="K64" s="71"/>
    </row>
    <row r="65" spans="1:41" s="19" customFormat="1" x14ac:dyDescent="0.2">
      <c r="A65" s="59" t="s">
        <v>55</v>
      </c>
      <c r="B65" s="60">
        <v>757.83444163742934</v>
      </c>
      <c r="C65" s="61"/>
      <c r="D65" s="62"/>
      <c r="E65" s="48">
        <v>912.33867478616219</v>
      </c>
      <c r="F65" s="48">
        <v>806.28800445716274</v>
      </c>
      <c r="G65" s="49">
        <v>784.78672302059999</v>
      </c>
      <c r="I65" s="47"/>
      <c r="J65" s="48"/>
      <c r="K65" s="48"/>
    </row>
    <row r="66" spans="1:41" x14ac:dyDescent="0.2">
      <c r="G66" s="95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41" ht="16" x14ac:dyDescent="0.2">
      <c r="A67" s="6" t="s">
        <v>56</v>
      </c>
      <c r="B67" s="7"/>
      <c r="C67" s="7"/>
      <c r="D67" s="7"/>
      <c r="E67" s="8"/>
      <c r="F67" s="7"/>
      <c r="G67" s="7"/>
      <c r="H67" s="7"/>
      <c r="K67" s="66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41" s="10" customFormat="1" x14ac:dyDescent="0.2">
      <c r="A68" s="107" t="s">
        <v>81</v>
      </c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9"/>
      <c r="M68" s="21"/>
      <c r="N68" s="21"/>
      <c r="O68" s="21"/>
      <c r="P68" s="21"/>
      <c r="Q68" s="21"/>
      <c r="R68" s="21"/>
      <c r="S68" s="21"/>
      <c r="T68" s="21"/>
      <c r="U68" s="21"/>
      <c r="V68" s="14"/>
      <c r="Y68" s="14"/>
      <c r="AF68" s="14"/>
    </row>
    <row r="69" spans="1:41" s="10" customFormat="1" x14ac:dyDescent="0.2">
      <c r="A69" s="63" t="s">
        <v>57</v>
      </c>
      <c r="B69" s="63" t="s">
        <v>58</v>
      </c>
      <c r="C69" s="64" t="s">
        <v>108</v>
      </c>
      <c r="D69" s="64" t="s">
        <v>96</v>
      </c>
      <c r="E69" s="64" t="s">
        <v>61</v>
      </c>
      <c r="F69" s="64" t="s">
        <v>4</v>
      </c>
      <c r="G69" s="65" t="s">
        <v>5</v>
      </c>
      <c r="H69" s="64" t="s">
        <v>62</v>
      </c>
      <c r="I69" s="64" t="s">
        <v>63</v>
      </c>
      <c r="J69" s="64" t="s">
        <v>59</v>
      </c>
      <c r="K69" s="64" t="s">
        <v>60</v>
      </c>
      <c r="L69" s="64" t="s">
        <v>64</v>
      </c>
      <c r="O69" s="21"/>
      <c r="P69" s="21"/>
      <c r="Q69" s="21"/>
      <c r="R69" s="21"/>
      <c r="S69" s="21"/>
      <c r="T69" s="21"/>
      <c r="U69" s="21"/>
      <c r="X69" s="14"/>
      <c r="AA69" s="14"/>
      <c r="AH69" s="14"/>
    </row>
    <row r="70" spans="1:41" x14ac:dyDescent="0.2">
      <c r="A70" s="88">
        <f t="shared" ref="A70:A75" si="2">B47</f>
        <v>493.45417925478205</v>
      </c>
      <c r="B70" s="66" t="s">
        <v>69</v>
      </c>
      <c r="C70" s="67" t="s">
        <v>75</v>
      </c>
      <c r="D70" s="67" t="s">
        <v>99</v>
      </c>
      <c r="E70" s="67" t="s">
        <v>99</v>
      </c>
      <c r="F70" s="67">
        <f t="shared" ref="F70:F75" si="3">A70/10^6</f>
        <v>4.9345417925478207E-4</v>
      </c>
      <c r="G70" s="67" t="s">
        <v>66</v>
      </c>
      <c r="H70" s="67" t="s">
        <v>67</v>
      </c>
      <c r="I70" s="67" t="s">
        <v>68</v>
      </c>
      <c r="J70" s="67" t="s">
        <v>65</v>
      </c>
      <c r="K70" s="67"/>
      <c r="L70" s="67" t="s">
        <v>103</v>
      </c>
    </row>
    <row r="71" spans="1:41" x14ac:dyDescent="0.2">
      <c r="A71" s="88">
        <f t="shared" si="2"/>
        <v>3947.6334340382564</v>
      </c>
      <c r="B71" s="66" t="s">
        <v>69</v>
      </c>
      <c r="C71" s="67" t="s">
        <v>75</v>
      </c>
      <c r="D71" s="67" t="s">
        <v>100</v>
      </c>
      <c r="E71" s="67" t="s">
        <v>100</v>
      </c>
      <c r="F71" s="67">
        <f t="shared" si="3"/>
        <v>3.9476334340382566E-3</v>
      </c>
      <c r="G71" s="67" t="s">
        <v>66</v>
      </c>
      <c r="H71" s="67" t="s">
        <v>67</v>
      </c>
      <c r="I71" s="67" t="s">
        <v>68</v>
      </c>
      <c r="J71" s="67" t="s">
        <v>65</v>
      </c>
      <c r="K71" s="67"/>
      <c r="L71" s="67" t="s">
        <v>104</v>
      </c>
      <c r="O71" s="21"/>
      <c r="P71" s="21"/>
      <c r="Q71" s="21"/>
      <c r="R71" s="21"/>
      <c r="S71" s="21"/>
      <c r="T71" s="21"/>
      <c r="U71" s="21"/>
      <c r="V71" s="5"/>
      <c r="Y71" s="5"/>
      <c r="AB71" s="4"/>
      <c r="AE71" s="4"/>
      <c r="AF71" s="5"/>
      <c r="AH71" s="4"/>
      <c r="AO71" s="4"/>
    </row>
    <row r="72" spans="1:41" x14ac:dyDescent="0.2">
      <c r="A72" s="88">
        <f t="shared" si="2"/>
        <v>211.48036253776368</v>
      </c>
      <c r="B72" s="66" t="s">
        <v>69</v>
      </c>
      <c r="C72" s="67" t="s">
        <v>75</v>
      </c>
      <c r="D72" s="67" t="s">
        <v>101</v>
      </c>
      <c r="E72" s="67" t="s">
        <v>101</v>
      </c>
      <c r="F72" s="67">
        <f t="shared" si="3"/>
        <v>2.1148036253776367E-4</v>
      </c>
      <c r="G72" s="67" t="s">
        <v>66</v>
      </c>
      <c r="H72" s="67" t="s">
        <v>67</v>
      </c>
      <c r="I72" s="67" t="s">
        <v>68</v>
      </c>
      <c r="J72" s="67" t="s">
        <v>65</v>
      </c>
      <c r="K72" s="67"/>
      <c r="L72" s="67" t="s">
        <v>105</v>
      </c>
      <c r="O72" s="21"/>
      <c r="P72" s="21"/>
      <c r="Q72" s="21"/>
      <c r="R72" s="21"/>
      <c r="S72" s="21"/>
      <c r="T72" s="21"/>
      <c r="U72" s="21"/>
      <c r="V72" s="5"/>
      <c r="Y72" s="5"/>
      <c r="AB72" s="4"/>
      <c r="AE72" s="4"/>
      <c r="AF72" s="5"/>
      <c r="AH72" s="4"/>
      <c r="AO72" s="4"/>
    </row>
    <row r="73" spans="1:41" x14ac:dyDescent="0.2">
      <c r="A73" s="88">
        <f t="shared" si="2"/>
        <v>70.49345417925457</v>
      </c>
      <c r="B73" s="66" t="s">
        <v>69</v>
      </c>
      <c r="C73" s="67" t="s">
        <v>75</v>
      </c>
      <c r="D73" s="67" t="s">
        <v>102</v>
      </c>
      <c r="E73" s="67" t="s">
        <v>102</v>
      </c>
      <c r="F73" s="67">
        <f t="shared" si="3"/>
        <v>7.0493454179254567E-5</v>
      </c>
      <c r="G73" s="67" t="s">
        <v>66</v>
      </c>
      <c r="H73" s="67" t="s">
        <v>67</v>
      </c>
      <c r="I73" s="67" t="s">
        <v>68</v>
      </c>
      <c r="J73" s="67" t="s">
        <v>65</v>
      </c>
      <c r="K73" s="67"/>
      <c r="L73" s="67" t="s">
        <v>106</v>
      </c>
      <c r="O73" s="21"/>
      <c r="P73" s="21"/>
      <c r="Q73" s="21"/>
      <c r="R73" s="21"/>
      <c r="S73" s="21"/>
      <c r="T73" s="21"/>
      <c r="U73" s="21"/>
      <c r="V73" s="5"/>
      <c r="Y73" s="5"/>
      <c r="AB73" s="4"/>
      <c r="AE73" s="4"/>
      <c r="AF73" s="5"/>
      <c r="AH73" s="4"/>
      <c r="AO73" s="4"/>
    </row>
    <row r="74" spans="1:41" x14ac:dyDescent="0.2">
      <c r="A74" s="88">
        <f t="shared" si="2"/>
        <v>634.44108761329107</v>
      </c>
      <c r="B74" s="66" t="s">
        <v>69</v>
      </c>
      <c r="C74" s="67" t="s">
        <v>75</v>
      </c>
      <c r="D74" s="67" t="s">
        <v>81</v>
      </c>
      <c r="E74" s="67" t="s">
        <v>81</v>
      </c>
      <c r="F74" s="67">
        <f t="shared" si="3"/>
        <v>6.344410876132911E-4</v>
      </c>
      <c r="G74" s="67" t="s">
        <v>66</v>
      </c>
      <c r="H74" s="67" t="s">
        <v>67</v>
      </c>
      <c r="I74" s="67" t="s">
        <v>68</v>
      </c>
      <c r="J74" s="67" t="s">
        <v>65</v>
      </c>
      <c r="K74" s="67"/>
      <c r="L74" s="67" t="s">
        <v>107</v>
      </c>
      <c r="O74" s="21"/>
      <c r="P74" s="21"/>
      <c r="Q74" s="21"/>
      <c r="R74" s="21"/>
      <c r="S74" s="21"/>
      <c r="T74" s="21"/>
      <c r="U74" s="21"/>
      <c r="V74" s="5"/>
      <c r="Y74" s="5"/>
      <c r="AB74" s="4"/>
      <c r="AE74" s="4"/>
      <c r="AF74" s="5"/>
      <c r="AH74" s="4"/>
      <c r="AO74" s="4"/>
    </row>
    <row r="75" spans="1:41" x14ac:dyDescent="0.2">
      <c r="A75" s="4">
        <f t="shared" si="2"/>
        <v>1691.8429003021095</v>
      </c>
      <c r="B75" s="66" t="s">
        <v>69</v>
      </c>
      <c r="C75" s="67" t="s">
        <v>75</v>
      </c>
      <c r="D75" s="67" t="s">
        <v>7</v>
      </c>
      <c r="E75" s="68" t="s">
        <v>7</v>
      </c>
      <c r="F75" s="67">
        <f t="shared" si="3"/>
        <v>1.6918429003021094E-3</v>
      </c>
      <c r="G75" s="67" t="s">
        <v>66</v>
      </c>
      <c r="H75" s="67" t="s">
        <v>67</v>
      </c>
      <c r="I75" s="67" t="s">
        <v>68</v>
      </c>
      <c r="J75" s="67" t="s">
        <v>65</v>
      </c>
      <c r="K75" s="67"/>
      <c r="L75" s="67" t="s">
        <v>82</v>
      </c>
      <c r="O75" s="21"/>
      <c r="P75" s="21"/>
      <c r="Q75" s="21"/>
      <c r="R75" s="21"/>
      <c r="S75" s="21"/>
      <c r="T75" s="21"/>
      <c r="U75" s="21"/>
      <c r="V75" s="5"/>
      <c r="Y75" s="5"/>
      <c r="AB75" s="4"/>
      <c r="AE75" s="4"/>
      <c r="AF75" s="5"/>
      <c r="AH75" s="4"/>
      <c r="AO75" s="4"/>
    </row>
    <row r="76" spans="1:41" x14ac:dyDescent="0.2">
      <c r="A76" s="4">
        <f t="shared" ref="A76:A86" si="4">K4</f>
        <v>2.5452318732794729E-2</v>
      </c>
      <c r="B76" s="66" t="s">
        <v>11</v>
      </c>
      <c r="C76" s="67" t="s">
        <v>75</v>
      </c>
      <c r="D76" s="67" t="s">
        <v>7</v>
      </c>
      <c r="E76" s="67" t="s">
        <v>8</v>
      </c>
      <c r="F76" s="67">
        <f t="shared" ref="F76:F122" si="5">A76/1000/10^6/0.001055</f>
        <v>2.4125420599805428E-8</v>
      </c>
      <c r="G76" s="67" t="s">
        <v>70</v>
      </c>
      <c r="H76" s="67" t="s">
        <v>71</v>
      </c>
      <c r="I76" s="67" t="s">
        <v>72</v>
      </c>
      <c r="J76" s="67" t="s">
        <v>65</v>
      </c>
      <c r="K76" s="67"/>
      <c r="L76" s="67" t="s">
        <v>73</v>
      </c>
      <c r="O76" s="21"/>
      <c r="P76" s="21"/>
      <c r="Q76" s="21"/>
      <c r="R76" s="21"/>
      <c r="S76" s="21"/>
      <c r="T76" s="21"/>
      <c r="U76" s="21"/>
      <c r="V76" s="5"/>
      <c r="Y76" s="5"/>
      <c r="AB76" s="4"/>
      <c r="AE76" s="4"/>
      <c r="AF76" s="5"/>
      <c r="AH76" s="4"/>
      <c r="AO76" s="4"/>
    </row>
    <row r="77" spans="1:41" x14ac:dyDescent="0.2">
      <c r="A77" s="4">
        <f t="shared" si="4"/>
        <v>8.0650112958772155E-2</v>
      </c>
      <c r="B77" s="66" t="s">
        <v>11</v>
      </c>
      <c r="C77" s="67" t="s">
        <v>75</v>
      </c>
      <c r="D77" s="67" t="s">
        <v>7</v>
      </c>
      <c r="E77" s="86" t="s">
        <v>12</v>
      </c>
      <c r="F77" s="67">
        <f t="shared" si="5"/>
        <v>7.6445604700257981E-8</v>
      </c>
      <c r="G77" s="67" t="s">
        <v>70</v>
      </c>
      <c r="H77" s="67" t="s">
        <v>71</v>
      </c>
      <c r="I77" s="67" t="s">
        <v>72</v>
      </c>
      <c r="J77" s="67" t="s">
        <v>65</v>
      </c>
      <c r="K77" s="67"/>
      <c r="L77" s="67" t="s">
        <v>73</v>
      </c>
      <c r="O77" s="21"/>
      <c r="P77" s="21"/>
      <c r="Q77" s="21"/>
      <c r="R77" s="21"/>
      <c r="S77" s="21"/>
      <c r="T77" s="21"/>
      <c r="U77" s="21"/>
      <c r="V77" s="5"/>
      <c r="Y77" s="5"/>
      <c r="AB77" s="4"/>
      <c r="AE77" s="4"/>
      <c r="AF77" s="5"/>
      <c r="AH77" s="4"/>
      <c r="AO77" s="4"/>
    </row>
    <row r="78" spans="1:41" x14ac:dyDescent="0.2">
      <c r="A78" s="4">
        <f t="shared" si="4"/>
        <v>0.15798251344390665</v>
      </c>
      <c r="B78" s="66" t="s">
        <v>11</v>
      </c>
      <c r="C78" s="67" t="s">
        <v>75</v>
      </c>
      <c r="D78" s="67" t="s">
        <v>7</v>
      </c>
      <c r="E78" s="86" t="s">
        <v>13</v>
      </c>
      <c r="F78" s="67">
        <f t="shared" si="5"/>
        <v>1.4974645824066979E-7</v>
      </c>
      <c r="G78" s="67" t="s">
        <v>70</v>
      </c>
      <c r="H78" s="67" t="s">
        <v>71</v>
      </c>
      <c r="I78" s="67" t="s">
        <v>72</v>
      </c>
      <c r="J78" s="67" t="s">
        <v>65</v>
      </c>
      <c r="K78" s="67"/>
      <c r="L78" s="67" t="s">
        <v>73</v>
      </c>
      <c r="O78" s="21"/>
      <c r="P78" s="21"/>
      <c r="Q78" s="21"/>
      <c r="R78" s="21"/>
      <c r="S78" s="21"/>
      <c r="T78" s="21"/>
      <c r="U78" s="21"/>
      <c r="V78" s="5"/>
      <c r="Y78" s="5"/>
      <c r="AB78" s="4"/>
      <c r="AE78" s="4"/>
      <c r="AF78" s="5"/>
      <c r="AH78" s="4"/>
      <c r="AO78" s="4"/>
    </row>
    <row r="79" spans="1:41" x14ac:dyDescent="0.2">
      <c r="A79" s="4">
        <f t="shared" si="4"/>
        <v>2.8376292182926355E-2</v>
      </c>
      <c r="B79" s="66" t="s">
        <v>11</v>
      </c>
      <c r="C79" s="67" t="s">
        <v>75</v>
      </c>
      <c r="D79" s="67" t="s">
        <v>7</v>
      </c>
      <c r="E79" s="86" t="s">
        <v>14</v>
      </c>
      <c r="F79" s="67">
        <f t="shared" si="5"/>
        <v>2.6896959415096075E-8</v>
      </c>
      <c r="G79" s="67" t="s">
        <v>70</v>
      </c>
      <c r="H79" s="67" t="s">
        <v>71</v>
      </c>
      <c r="I79" s="67" t="s">
        <v>72</v>
      </c>
      <c r="J79" s="67" t="s">
        <v>65</v>
      </c>
      <c r="K79" s="67"/>
      <c r="L79" s="67" t="s">
        <v>73</v>
      </c>
      <c r="O79" s="21"/>
      <c r="P79" s="21"/>
      <c r="Q79" s="21"/>
      <c r="R79" s="21"/>
      <c r="S79" s="21"/>
      <c r="T79" s="21"/>
      <c r="U79" s="21"/>
      <c r="V79" s="5"/>
      <c r="Y79" s="5"/>
      <c r="AB79" s="4"/>
      <c r="AE79" s="4"/>
      <c r="AF79" s="5"/>
      <c r="AH79" s="4"/>
      <c r="AO79" s="4"/>
    </row>
    <row r="80" spans="1:41" x14ac:dyDescent="0.2">
      <c r="A80" s="4">
        <f t="shared" si="4"/>
        <v>1.2294917313755992E-2</v>
      </c>
      <c r="B80" s="66" t="s">
        <v>11</v>
      </c>
      <c r="C80" s="67" t="s">
        <v>75</v>
      </c>
      <c r="D80" s="67" t="s">
        <v>7</v>
      </c>
      <c r="E80" s="86" t="s">
        <v>15</v>
      </c>
      <c r="F80" s="67">
        <f t="shared" si="5"/>
        <v>1.1653950060432221E-8</v>
      </c>
      <c r="G80" s="67" t="s">
        <v>70</v>
      </c>
      <c r="H80" s="67" t="s">
        <v>71</v>
      </c>
      <c r="I80" s="67" t="s">
        <v>72</v>
      </c>
      <c r="J80" s="67" t="s">
        <v>65</v>
      </c>
      <c r="K80" s="67"/>
      <c r="L80" s="67" t="s">
        <v>73</v>
      </c>
      <c r="O80" s="21"/>
      <c r="P80" s="21"/>
      <c r="Q80" s="21"/>
      <c r="R80" s="21"/>
      <c r="S80" s="21"/>
      <c r="T80" s="21"/>
      <c r="U80" s="21"/>
      <c r="V80" s="5"/>
      <c r="Y80" s="5"/>
      <c r="AB80" s="4"/>
      <c r="AE80" s="4"/>
      <c r="AF80" s="5"/>
      <c r="AH80" s="4"/>
      <c r="AO80" s="4"/>
    </row>
    <row r="81" spans="1:41" x14ac:dyDescent="0.2">
      <c r="A81" s="4">
        <f t="shared" si="4"/>
        <v>0.38854682933017387</v>
      </c>
      <c r="B81" s="66" t="s">
        <v>11</v>
      </c>
      <c r="C81" s="67" t="s">
        <v>75</v>
      </c>
      <c r="D81" s="67" t="s">
        <v>7</v>
      </c>
      <c r="E81" s="86" t="s">
        <v>16</v>
      </c>
      <c r="F81" s="67">
        <f t="shared" si="5"/>
        <v>3.6829083348831648E-7</v>
      </c>
      <c r="G81" s="67" t="s">
        <v>70</v>
      </c>
      <c r="H81" s="67" t="s">
        <v>71</v>
      </c>
      <c r="I81" s="67" t="s">
        <v>72</v>
      </c>
      <c r="J81" s="67" t="s">
        <v>65</v>
      </c>
      <c r="K81" s="67"/>
      <c r="L81" s="67" t="s">
        <v>73</v>
      </c>
      <c r="O81" s="21"/>
      <c r="P81" s="21"/>
      <c r="Q81" s="21"/>
      <c r="R81" s="21"/>
      <c r="S81" s="21"/>
      <c r="T81" s="21"/>
      <c r="U81" s="21"/>
      <c r="V81" s="5"/>
      <c r="Y81" s="5"/>
      <c r="AB81" s="4"/>
      <c r="AE81" s="4"/>
      <c r="AF81" s="5"/>
      <c r="AH81" s="4"/>
      <c r="AO81" s="4"/>
    </row>
    <row r="82" spans="1:41" x14ac:dyDescent="0.2">
      <c r="A82" s="4">
        <f t="shared" si="4"/>
        <v>1.0097585288728647E-3</v>
      </c>
      <c r="B82" s="66" t="s">
        <v>11</v>
      </c>
      <c r="C82" s="67" t="s">
        <v>75</v>
      </c>
      <c r="D82" s="67" t="s">
        <v>7</v>
      </c>
      <c r="E82" s="86" t="s">
        <v>17</v>
      </c>
      <c r="F82" s="67">
        <f t="shared" si="5"/>
        <v>9.5711708897901858E-10</v>
      </c>
      <c r="G82" s="67" t="s">
        <v>70</v>
      </c>
      <c r="H82" s="67" t="s">
        <v>71</v>
      </c>
      <c r="I82" s="67" t="s">
        <v>72</v>
      </c>
      <c r="J82" s="67" t="s">
        <v>65</v>
      </c>
      <c r="K82" s="67"/>
      <c r="L82" s="67" t="s">
        <v>73</v>
      </c>
      <c r="O82" s="21"/>
      <c r="P82" s="21"/>
      <c r="Q82" s="21"/>
      <c r="R82" s="21"/>
      <c r="S82" s="21"/>
      <c r="T82" s="21"/>
      <c r="U82" s="21"/>
      <c r="V82" s="5"/>
      <c r="Y82" s="5"/>
      <c r="AB82" s="4"/>
      <c r="AE82" s="4"/>
      <c r="AF82" s="5"/>
      <c r="AH82" s="4"/>
      <c r="AO82" s="4"/>
    </row>
    <row r="83" spans="1:41" x14ac:dyDescent="0.2">
      <c r="A83" s="4">
        <f t="shared" si="4"/>
        <v>2.3835501734633963E-3</v>
      </c>
      <c r="B83" s="66" t="s">
        <v>11</v>
      </c>
      <c r="C83" s="67" t="s">
        <v>75</v>
      </c>
      <c r="D83" s="67" t="s">
        <v>7</v>
      </c>
      <c r="E83" s="86" t="s">
        <v>18</v>
      </c>
      <c r="F83" s="67">
        <f t="shared" si="5"/>
        <v>2.2592892639463476E-9</v>
      </c>
      <c r="G83" s="67" t="s">
        <v>70</v>
      </c>
      <c r="H83" s="67" t="s">
        <v>71</v>
      </c>
      <c r="I83" s="67" t="s">
        <v>72</v>
      </c>
      <c r="J83" s="67" t="s">
        <v>65</v>
      </c>
      <c r="K83" s="67"/>
      <c r="L83" s="67" t="s">
        <v>73</v>
      </c>
      <c r="O83" s="21"/>
      <c r="P83" s="21"/>
      <c r="Q83" s="21"/>
      <c r="R83" s="21"/>
      <c r="S83" s="21"/>
      <c r="T83" s="21"/>
      <c r="U83" s="21"/>
      <c r="V83" s="5"/>
      <c r="Y83" s="5"/>
      <c r="AB83" s="4"/>
      <c r="AE83" s="4"/>
      <c r="AF83" s="5"/>
      <c r="AH83" s="4"/>
      <c r="AO83" s="4"/>
    </row>
    <row r="84" spans="1:41" x14ac:dyDescent="0.2">
      <c r="A84" s="4">
        <f t="shared" si="4"/>
        <v>0.44657090751924428</v>
      </c>
      <c r="B84" s="66" t="s">
        <v>11</v>
      </c>
      <c r="C84" s="67" t="s">
        <v>75</v>
      </c>
      <c r="D84" s="67" t="s">
        <v>7</v>
      </c>
      <c r="E84" s="86" t="s">
        <v>19</v>
      </c>
      <c r="F84" s="67">
        <f t="shared" si="5"/>
        <v>4.2328995973388087E-7</v>
      </c>
      <c r="G84" s="67" t="s">
        <v>70</v>
      </c>
      <c r="H84" s="67" t="s">
        <v>71</v>
      </c>
      <c r="I84" s="67" t="s">
        <v>72</v>
      </c>
      <c r="J84" s="67" t="s">
        <v>65</v>
      </c>
      <c r="K84" s="67"/>
      <c r="L84" s="67" t="s">
        <v>73</v>
      </c>
      <c r="O84" s="21"/>
      <c r="P84" s="21"/>
      <c r="Q84" s="21"/>
      <c r="R84" s="21"/>
      <c r="S84" s="21"/>
      <c r="T84" s="21"/>
      <c r="U84" s="21"/>
      <c r="V84" s="5"/>
      <c r="Y84" s="5"/>
      <c r="AB84" s="4"/>
      <c r="AE84" s="4"/>
      <c r="AF84" s="5"/>
      <c r="AH84" s="4"/>
      <c r="AO84" s="4"/>
    </row>
    <row r="85" spans="1:41" x14ac:dyDescent="0.2">
      <c r="A85" s="4">
        <f t="shared" si="4"/>
        <v>3.5282874691805691E-3</v>
      </c>
      <c r="B85" s="66" t="s">
        <v>11</v>
      </c>
      <c r="C85" s="67" t="s">
        <v>75</v>
      </c>
      <c r="D85" s="67" t="s">
        <v>7</v>
      </c>
      <c r="E85" s="86" t="s">
        <v>20</v>
      </c>
      <c r="F85" s="67">
        <f t="shared" si="5"/>
        <v>3.344348312019497E-9</v>
      </c>
      <c r="G85" s="67" t="s">
        <v>70</v>
      </c>
      <c r="H85" s="67" t="s">
        <v>71</v>
      </c>
      <c r="I85" s="67" t="s">
        <v>72</v>
      </c>
      <c r="J85" s="67" t="s">
        <v>65</v>
      </c>
      <c r="K85" s="67"/>
      <c r="L85" s="67" t="s">
        <v>73</v>
      </c>
      <c r="O85" s="21"/>
      <c r="P85" s="21"/>
      <c r="Q85" s="21"/>
      <c r="R85" s="21"/>
      <c r="S85" s="21"/>
      <c r="T85" s="21"/>
      <c r="U85" s="21"/>
      <c r="V85" s="5"/>
      <c r="Y85" s="5"/>
      <c r="AB85" s="4"/>
      <c r="AE85" s="4"/>
      <c r="AF85" s="5"/>
      <c r="AH85" s="4"/>
      <c r="AO85" s="4"/>
    </row>
    <row r="86" spans="1:41" x14ac:dyDescent="0.2">
      <c r="A86" s="4">
        <f t="shared" si="4"/>
        <v>225.15074502826346</v>
      </c>
      <c r="B86" s="66" t="s">
        <v>11</v>
      </c>
      <c r="C86" s="67" t="s">
        <v>75</v>
      </c>
      <c r="D86" s="67" t="s">
        <v>7</v>
      </c>
      <c r="E86" s="86" t="s">
        <v>21</v>
      </c>
      <c r="F86" s="67">
        <f t="shared" si="5"/>
        <v>2.1341302846280898E-4</v>
      </c>
      <c r="G86" s="67" t="s">
        <v>70</v>
      </c>
      <c r="H86" s="67" t="s">
        <v>71</v>
      </c>
      <c r="I86" s="67" t="s">
        <v>72</v>
      </c>
      <c r="J86" s="67" t="s">
        <v>65</v>
      </c>
      <c r="K86" s="67"/>
      <c r="L86" s="67" t="s">
        <v>83</v>
      </c>
      <c r="O86" s="21"/>
      <c r="P86" s="21"/>
      <c r="Q86" s="21"/>
      <c r="R86" s="21"/>
      <c r="S86" s="21"/>
      <c r="T86" s="21"/>
      <c r="U86" s="21"/>
      <c r="V86" s="5"/>
      <c r="Y86" s="5"/>
      <c r="AB86" s="4"/>
      <c r="AE86" s="4"/>
      <c r="AF86" s="5"/>
      <c r="AH86" s="4"/>
      <c r="AO86" s="4"/>
    </row>
    <row r="87" spans="1:41" x14ac:dyDescent="0.2">
      <c r="A87" s="87">
        <f>B55</f>
        <v>0.23937623481815945</v>
      </c>
      <c r="B87" s="66" t="s">
        <v>11</v>
      </c>
      <c r="C87" s="67" t="s">
        <v>75</v>
      </c>
      <c r="D87" s="67" t="s">
        <v>109</v>
      </c>
      <c r="E87" s="67" t="s">
        <v>8</v>
      </c>
      <c r="F87" s="67">
        <f t="shared" si="5"/>
        <v>2.2689690504090946E-7</v>
      </c>
      <c r="G87" s="67" t="s">
        <v>70</v>
      </c>
      <c r="H87" s="67" t="s">
        <v>71</v>
      </c>
      <c r="I87" s="67" t="s">
        <v>72</v>
      </c>
      <c r="J87" s="67" t="s">
        <v>65</v>
      </c>
      <c r="K87" s="67" t="s">
        <v>84</v>
      </c>
      <c r="L87" s="67" t="s">
        <v>74</v>
      </c>
      <c r="O87" s="21"/>
      <c r="P87" s="21"/>
      <c r="Q87" s="21"/>
      <c r="R87" s="21"/>
      <c r="S87" s="21"/>
      <c r="T87" s="21"/>
      <c r="U87" s="21"/>
      <c r="V87" s="5"/>
      <c r="Y87" s="5"/>
      <c r="AB87" s="4"/>
      <c r="AE87" s="4"/>
      <c r="AF87" s="5"/>
      <c r="AH87" s="4"/>
      <c r="AO87" s="4"/>
    </row>
    <row r="88" spans="1:41" x14ac:dyDescent="0.2">
      <c r="A88" s="4">
        <f>B56</f>
        <v>1.5741195071704919</v>
      </c>
      <c r="B88" s="66" t="s">
        <v>11</v>
      </c>
      <c r="C88" s="67" t="s">
        <v>75</v>
      </c>
      <c r="D88" s="67" t="s">
        <v>109</v>
      </c>
      <c r="E88" s="86" t="s">
        <v>12</v>
      </c>
      <c r="F88" s="67">
        <f t="shared" si="5"/>
        <v>1.4920564049009401E-6</v>
      </c>
      <c r="G88" s="67" t="s">
        <v>70</v>
      </c>
      <c r="H88" s="67" t="s">
        <v>71</v>
      </c>
      <c r="I88" s="67" t="s">
        <v>72</v>
      </c>
      <c r="J88" s="67" t="s">
        <v>65</v>
      </c>
      <c r="K88" s="67" t="s">
        <v>84</v>
      </c>
      <c r="L88" s="67" t="s">
        <v>74</v>
      </c>
      <c r="O88" s="21"/>
      <c r="P88" s="21"/>
      <c r="Q88" s="21"/>
      <c r="R88" s="21"/>
      <c r="S88" s="21"/>
      <c r="T88" s="21"/>
      <c r="U88" s="21"/>
      <c r="V88" s="5"/>
      <c r="Y88" s="5"/>
      <c r="AB88" s="4"/>
      <c r="AE88" s="4"/>
      <c r="AF88" s="5"/>
      <c r="AH88" s="4"/>
      <c r="AO88" s="4"/>
    </row>
    <row r="89" spans="1:41" x14ac:dyDescent="0.2">
      <c r="A89" s="4">
        <f t="shared" ref="A89:A97" si="6">B57</f>
        <v>3.7064665211461829</v>
      </c>
      <c r="B89" s="66" t="s">
        <v>11</v>
      </c>
      <c r="C89" s="67" t="s">
        <v>75</v>
      </c>
      <c r="D89" s="67" t="s">
        <v>109</v>
      </c>
      <c r="E89" s="86" t="s">
        <v>13</v>
      </c>
      <c r="F89" s="67">
        <f t="shared" si="5"/>
        <v>3.5132384086693679E-6</v>
      </c>
      <c r="G89" s="67" t="s">
        <v>70</v>
      </c>
      <c r="H89" s="67" t="s">
        <v>71</v>
      </c>
      <c r="I89" s="67" t="s">
        <v>72</v>
      </c>
      <c r="J89" s="67" t="s">
        <v>65</v>
      </c>
      <c r="K89" s="67" t="s">
        <v>84</v>
      </c>
      <c r="L89" s="67" t="s">
        <v>74</v>
      </c>
      <c r="O89" s="21"/>
      <c r="P89" s="21"/>
      <c r="Q89" s="21"/>
      <c r="R89" s="21"/>
      <c r="S89" s="21"/>
      <c r="T89" s="21"/>
      <c r="U89" s="21"/>
      <c r="V89" s="5"/>
      <c r="Y89" s="5"/>
      <c r="AB89" s="4"/>
      <c r="AE89" s="4"/>
      <c r="AF89" s="5"/>
      <c r="AH89" s="4"/>
      <c r="AO89" s="4"/>
    </row>
    <row r="90" spans="1:41" x14ac:dyDescent="0.2">
      <c r="A90" s="4">
        <f t="shared" si="6"/>
        <v>0.20520785146924547</v>
      </c>
      <c r="B90" s="66" t="s">
        <v>11</v>
      </c>
      <c r="C90" s="67" t="s">
        <v>75</v>
      </c>
      <c r="D90" s="67" t="s">
        <v>109</v>
      </c>
      <c r="E90" s="86" t="s">
        <v>14</v>
      </c>
      <c r="F90" s="67">
        <f t="shared" si="5"/>
        <v>1.9450981181919004E-7</v>
      </c>
      <c r="G90" s="67" t="s">
        <v>70</v>
      </c>
      <c r="H90" s="67" t="s">
        <v>71</v>
      </c>
      <c r="I90" s="67" t="s">
        <v>72</v>
      </c>
      <c r="J90" s="67" t="s">
        <v>65</v>
      </c>
      <c r="K90" s="67" t="s">
        <v>84</v>
      </c>
      <c r="L90" s="67" t="s">
        <v>74</v>
      </c>
      <c r="O90" s="21"/>
      <c r="P90" s="21"/>
      <c r="Q90" s="21"/>
      <c r="R90" s="21"/>
      <c r="S90" s="21"/>
      <c r="T90" s="21"/>
      <c r="U90" s="21"/>
      <c r="V90" s="5"/>
      <c r="Y90" s="5"/>
      <c r="AB90" s="4"/>
      <c r="AE90" s="4"/>
      <c r="AF90" s="5"/>
      <c r="AH90" s="4"/>
      <c r="AO90" s="4"/>
    </row>
    <row r="91" spans="1:41" x14ac:dyDescent="0.2">
      <c r="A91" s="4">
        <f t="shared" si="6"/>
        <v>0.13883793313538034</v>
      </c>
      <c r="B91" s="66" t="s">
        <v>11</v>
      </c>
      <c r="C91" s="67" t="s">
        <v>75</v>
      </c>
      <c r="D91" s="67" t="s">
        <v>109</v>
      </c>
      <c r="E91" s="86" t="s">
        <v>15</v>
      </c>
      <c r="F91" s="67">
        <f t="shared" si="5"/>
        <v>1.3159993662121361E-7</v>
      </c>
      <c r="G91" s="67" t="s">
        <v>70</v>
      </c>
      <c r="H91" s="67" t="s">
        <v>71</v>
      </c>
      <c r="I91" s="67" t="s">
        <v>72</v>
      </c>
      <c r="J91" s="67" t="s">
        <v>65</v>
      </c>
      <c r="K91" s="67" t="s">
        <v>84</v>
      </c>
      <c r="L91" s="67" t="s">
        <v>74</v>
      </c>
      <c r="O91" s="21"/>
      <c r="P91" s="21"/>
      <c r="Q91" s="21"/>
      <c r="R91" s="21"/>
      <c r="S91" s="21"/>
      <c r="T91" s="21"/>
      <c r="U91" s="21"/>
      <c r="V91" s="5"/>
      <c r="Y91" s="5"/>
      <c r="AB91" s="4"/>
      <c r="AE91" s="4"/>
      <c r="AF91" s="5"/>
      <c r="AH91" s="4"/>
      <c r="AO91" s="4"/>
    </row>
    <row r="92" spans="1:41" x14ac:dyDescent="0.2">
      <c r="A92" s="4">
        <f t="shared" si="6"/>
        <v>1.2110818695169769</v>
      </c>
      <c r="B92" s="66" t="s">
        <v>11</v>
      </c>
      <c r="C92" s="67" t="s">
        <v>75</v>
      </c>
      <c r="D92" s="67" t="s">
        <v>109</v>
      </c>
      <c r="E92" s="86" t="s">
        <v>16</v>
      </c>
      <c r="F92" s="67">
        <f t="shared" si="5"/>
        <v>1.147944900016092E-6</v>
      </c>
      <c r="G92" s="67" t="s">
        <v>70</v>
      </c>
      <c r="H92" s="67" t="s">
        <v>71</v>
      </c>
      <c r="I92" s="67" t="s">
        <v>72</v>
      </c>
      <c r="J92" s="67" t="s">
        <v>65</v>
      </c>
      <c r="K92" s="67" t="s">
        <v>84</v>
      </c>
      <c r="L92" s="67" t="s">
        <v>74</v>
      </c>
      <c r="O92" s="21"/>
      <c r="P92" s="21"/>
      <c r="Q92" s="21"/>
      <c r="R92" s="21"/>
      <c r="S92" s="21"/>
      <c r="T92" s="21"/>
      <c r="U92" s="21"/>
      <c r="V92" s="5"/>
      <c r="Y92" s="5"/>
      <c r="AB92" s="4"/>
      <c r="AE92" s="4"/>
      <c r="AF92" s="5"/>
      <c r="AH92" s="4"/>
      <c r="AO92" s="4"/>
    </row>
    <row r="93" spans="1:41" x14ac:dyDescent="0.2">
      <c r="A93" s="4">
        <f t="shared" si="6"/>
        <v>6.3694219179084632E-2</v>
      </c>
      <c r="B93" s="66" t="s">
        <v>11</v>
      </c>
      <c r="C93" s="67" t="s">
        <v>75</v>
      </c>
      <c r="D93" s="67" t="s">
        <v>109</v>
      </c>
      <c r="E93" s="86" t="s">
        <v>17</v>
      </c>
      <c r="F93" s="67">
        <f t="shared" si="5"/>
        <v>6.0373667468326665E-8</v>
      </c>
      <c r="G93" s="67" t="s">
        <v>70</v>
      </c>
      <c r="H93" s="67" t="s">
        <v>71</v>
      </c>
      <c r="I93" s="67" t="s">
        <v>72</v>
      </c>
      <c r="J93" s="67" t="s">
        <v>65</v>
      </c>
      <c r="K93" s="67" t="s">
        <v>84</v>
      </c>
      <c r="L93" s="67" t="s">
        <v>74</v>
      </c>
      <c r="O93" s="21"/>
      <c r="P93" s="21"/>
      <c r="Q93" s="21"/>
      <c r="R93" s="21"/>
      <c r="S93" s="21"/>
      <c r="T93" s="21"/>
      <c r="U93" s="21"/>
      <c r="V93" s="5"/>
      <c r="Y93" s="5"/>
      <c r="AB93" s="4"/>
      <c r="AE93" s="4"/>
      <c r="AF93" s="5"/>
      <c r="AH93" s="4"/>
      <c r="AO93" s="4"/>
    </row>
    <row r="94" spans="1:41" x14ac:dyDescent="0.2">
      <c r="A94" s="4">
        <f t="shared" si="6"/>
        <v>2.7188975261901373E-2</v>
      </c>
      <c r="B94" s="66" t="s">
        <v>11</v>
      </c>
      <c r="C94" s="67" t="s">
        <v>75</v>
      </c>
      <c r="D94" s="67" t="s">
        <v>109</v>
      </c>
      <c r="E94" s="86" t="s">
        <v>18</v>
      </c>
      <c r="F94" s="67">
        <f t="shared" si="5"/>
        <v>2.5771540532607938E-8</v>
      </c>
      <c r="G94" s="67" t="s">
        <v>70</v>
      </c>
      <c r="H94" s="67" t="s">
        <v>71</v>
      </c>
      <c r="I94" s="67" t="s">
        <v>72</v>
      </c>
      <c r="J94" s="67" t="s">
        <v>65</v>
      </c>
      <c r="K94" s="67" t="s">
        <v>84</v>
      </c>
      <c r="L94" s="67" t="s">
        <v>74</v>
      </c>
      <c r="O94" s="21"/>
      <c r="P94" s="21"/>
      <c r="Q94" s="21"/>
      <c r="R94" s="21"/>
      <c r="S94" s="21"/>
      <c r="T94" s="21"/>
      <c r="U94" s="21"/>
      <c r="V94" s="5"/>
      <c r="Y94" s="5"/>
      <c r="AB94" s="4"/>
      <c r="AE94" s="4"/>
      <c r="AF94" s="5"/>
      <c r="AH94" s="4"/>
      <c r="AO94" s="4"/>
    </row>
    <row r="95" spans="1:41" x14ac:dyDescent="0.2">
      <c r="A95" s="4">
        <f t="shared" si="6"/>
        <v>1.3056681708300184</v>
      </c>
      <c r="B95" s="66" t="s">
        <v>11</v>
      </c>
      <c r="C95" s="67" t="s">
        <v>75</v>
      </c>
      <c r="D95" s="67" t="s">
        <v>109</v>
      </c>
      <c r="E95" s="86" t="s">
        <v>19</v>
      </c>
      <c r="F95" s="67">
        <f t="shared" si="5"/>
        <v>1.2376001619241882E-6</v>
      </c>
      <c r="G95" s="67" t="s">
        <v>70</v>
      </c>
      <c r="H95" s="67" t="s">
        <v>71</v>
      </c>
      <c r="I95" s="67" t="s">
        <v>72</v>
      </c>
      <c r="J95" s="67" t="s">
        <v>65</v>
      </c>
      <c r="K95" s="67" t="s">
        <v>84</v>
      </c>
      <c r="L95" s="67" t="s">
        <v>74</v>
      </c>
      <c r="O95" s="21"/>
      <c r="P95" s="21"/>
      <c r="Q95" s="21"/>
      <c r="R95" s="21"/>
      <c r="S95" s="21"/>
      <c r="T95" s="21"/>
      <c r="U95" s="21"/>
      <c r="V95" s="5"/>
      <c r="Y95" s="5"/>
      <c r="AB95" s="4"/>
      <c r="AE95" s="4"/>
      <c r="AF95" s="5"/>
      <c r="AH95" s="4"/>
      <c r="AO95" s="4"/>
    </row>
    <row r="96" spans="1:41" x14ac:dyDescent="0.2">
      <c r="A96" s="4">
        <f t="shared" si="6"/>
        <v>9.4941709186469863E-3</v>
      </c>
      <c r="B96" s="66" t="s">
        <v>11</v>
      </c>
      <c r="C96" s="67" t="s">
        <v>75</v>
      </c>
      <c r="D96" s="67" t="s">
        <v>109</v>
      </c>
      <c r="E96" s="86" t="s">
        <v>20</v>
      </c>
      <c r="F96" s="67">
        <f t="shared" si="5"/>
        <v>8.9992141408976182E-9</v>
      </c>
      <c r="G96" s="67" t="s">
        <v>70</v>
      </c>
      <c r="H96" s="67" t="s">
        <v>71</v>
      </c>
      <c r="I96" s="67" t="s">
        <v>72</v>
      </c>
      <c r="J96" s="67" t="s">
        <v>65</v>
      </c>
      <c r="K96" s="67" t="s">
        <v>84</v>
      </c>
      <c r="L96" s="67" t="s">
        <v>74</v>
      </c>
      <c r="O96" s="21"/>
      <c r="P96" s="21"/>
      <c r="Q96" s="21"/>
      <c r="R96" s="21"/>
      <c r="S96" s="21"/>
      <c r="T96" s="21"/>
      <c r="U96" s="21"/>
      <c r="V96" s="5"/>
      <c r="Y96" s="5"/>
      <c r="AB96" s="4"/>
      <c r="AE96" s="4"/>
      <c r="AF96" s="5"/>
      <c r="AH96" s="4"/>
      <c r="AO96" s="4"/>
    </row>
    <row r="97" spans="1:41" x14ac:dyDescent="0.2">
      <c r="A97" s="4">
        <f t="shared" si="6"/>
        <v>757.83444163742934</v>
      </c>
      <c r="B97" s="66" t="s">
        <v>11</v>
      </c>
      <c r="C97" s="67" t="s">
        <v>75</v>
      </c>
      <c r="D97" s="67" t="s">
        <v>109</v>
      </c>
      <c r="E97" s="86" t="s">
        <v>21</v>
      </c>
      <c r="F97" s="67">
        <f t="shared" si="5"/>
        <v>7.1832648496438802E-4</v>
      </c>
      <c r="G97" s="67" t="s">
        <v>70</v>
      </c>
      <c r="H97" s="67" t="s">
        <v>71</v>
      </c>
      <c r="I97" s="67" t="s">
        <v>72</v>
      </c>
      <c r="J97" s="67" t="s">
        <v>65</v>
      </c>
      <c r="K97" s="67" t="s">
        <v>84</v>
      </c>
      <c r="L97" s="67" t="s">
        <v>93</v>
      </c>
      <c r="O97" s="21"/>
      <c r="P97" s="21"/>
      <c r="Q97" s="21"/>
      <c r="R97" s="21"/>
      <c r="S97" s="21"/>
      <c r="T97" s="21"/>
      <c r="U97" s="21"/>
      <c r="V97" s="5"/>
      <c r="Y97" s="5"/>
      <c r="AB97" s="4"/>
      <c r="AE97" s="4"/>
      <c r="AF97" s="5"/>
      <c r="AH97" s="4"/>
      <c r="AO97" s="4"/>
    </row>
    <row r="98" spans="1:41" x14ac:dyDescent="0.2">
      <c r="A98" s="4">
        <f t="shared" ref="A98:A100" si="7">C55</f>
        <v>0</v>
      </c>
      <c r="B98" s="66" t="s">
        <v>11</v>
      </c>
      <c r="C98" s="67" t="s">
        <v>110</v>
      </c>
      <c r="D98" s="67" t="s">
        <v>109</v>
      </c>
      <c r="E98" s="67" t="s">
        <v>8</v>
      </c>
      <c r="F98" s="67">
        <f t="shared" si="5"/>
        <v>0</v>
      </c>
      <c r="G98" s="67" t="s">
        <v>70</v>
      </c>
      <c r="H98" s="67" t="s">
        <v>71</v>
      </c>
      <c r="I98" s="67" t="s">
        <v>72</v>
      </c>
      <c r="J98" s="67" t="s">
        <v>65</v>
      </c>
      <c r="K98" s="67" t="s">
        <v>76</v>
      </c>
      <c r="L98" s="67" t="s">
        <v>74</v>
      </c>
      <c r="O98" s="21"/>
      <c r="P98" s="21"/>
      <c r="Q98" s="21"/>
      <c r="R98" s="21"/>
      <c r="S98" s="21"/>
      <c r="T98" s="21"/>
      <c r="U98" s="21"/>
    </row>
    <row r="99" spans="1:41" x14ac:dyDescent="0.2">
      <c r="A99" s="4">
        <f t="shared" si="7"/>
        <v>0</v>
      </c>
      <c r="B99" s="66" t="s">
        <v>11</v>
      </c>
      <c r="C99" s="67" t="s">
        <v>110</v>
      </c>
      <c r="D99" s="67" t="s">
        <v>109</v>
      </c>
      <c r="E99" s="86" t="s">
        <v>12</v>
      </c>
      <c r="F99" s="67">
        <f t="shared" si="5"/>
        <v>0</v>
      </c>
      <c r="G99" s="67" t="s">
        <v>70</v>
      </c>
      <c r="H99" s="67" t="s">
        <v>71</v>
      </c>
      <c r="I99" s="67" t="s">
        <v>72</v>
      </c>
      <c r="J99" s="67" t="s">
        <v>65</v>
      </c>
      <c r="K99" s="67" t="s">
        <v>76</v>
      </c>
      <c r="L99" s="67" t="s">
        <v>74</v>
      </c>
      <c r="O99" s="21"/>
      <c r="P99" s="21"/>
      <c r="Q99" s="21"/>
      <c r="R99" s="21"/>
      <c r="S99" s="21"/>
      <c r="T99" s="21"/>
      <c r="U99" s="21"/>
    </row>
    <row r="100" spans="1:41" x14ac:dyDescent="0.2">
      <c r="A100" s="4">
        <f t="shared" si="7"/>
        <v>0</v>
      </c>
      <c r="B100" s="66" t="s">
        <v>11</v>
      </c>
      <c r="C100" s="67" t="s">
        <v>110</v>
      </c>
      <c r="D100" s="67" t="s">
        <v>109</v>
      </c>
      <c r="E100" s="86" t="s">
        <v>13</v>
      </c>
      <c r="F100" s="67">
        <f t="shared" si="5"/>
        <v>0</v>
      </c>
      <c r="G100" s="67" t="s">
        <v>70</v>
      </c>
      <c r="H100" s="67" t="s">
        <v>71</v>
      </c>
      <c r="I100" s="67" t="s">
        <v>72</v>
      </c>
      <c r="J100" s="67" t="s">
        <v>65</v>
      </c>
      <c r="K100" s="67" t="s">
        <v>76</v>
      </c>
      <c r="L100" s="67" t="s">
        <v>74</v>
      </c>
    </row>
    <row r="101" spans="1:41" x14ac:dyDescent="0.2">
      <c r="A101" s="4">
        <f>I57</f>
        <v>11.9</v>
      </c>
      <c r="B101" s="66" t="s">
        <v>11</v>
      </c>
      <c r="C101" s="67" t="s">
        <v>111</v>
      </c>
      <c r="D101" s="67" t="s">
        <v>114</v>
      </c>
      <c r="E101" s="86" t="s">
        <v>14</v>
      </c>
      <c r="F101" s="67">
        <f t="shared" si="5"/>
        <v>1.127962085308057E-5</v>
      </c>
      <c r="G101" s="67" t="s">
        <v>70</v>
      </c>
      <c r="H101" s="67" t="s">
        <v>71</v>
      </c>
      <c r="I101" s="67" t="s">
        <v>72</v>
      </c>
      <c r="J101" s="67" t="s">
        <v>65</v>
      </c>
      <c r="K101" s="67" t="s">
        <v>86</v>
      </c>
      <c r="L101" s="67" t="s">
        <v>74</v>
      </c>
    </row>
    <row r="102" spans="1:41" x14ac:dyDescent="0.2">
      <c r="A102" s="4">
        <f>H57</f>
        <v>0.29899999999999999</v>
      </c>
      <c r="B102" s="66" t="s">
        <v>11</v>
      </c>
      <c r="C102" s="67" t="s">
        <v>112</v>
      </c>
      <c r="D102" s="67" t="s">
        <v>114</v>
      </c>
      <c r="E102" s="86" t="s">
        <v>14</v>
      </c>
      <c r="F102" s="67">
        <f t="shared" si="5"/>
        <v>2.8341232227488154E-7</v>
      </c>
      <c r="G102" s="67" t="s">
        <v>70</v>
      </c>
      <c r="H102" s="67" t="s">
        <v>71</v>
      </c>
      <c r="I102" s="67" t="s">
        <v>72</v>
      </c>
      <c r="J102" s="67" t="s">
        <v>65</v>
      </c>
      <c r="K102" s="67" t="s">
        <v>87</v>
      </c>
      <c r="L102" s="67"/>
    </row>
    <row r="103" spans="1:41" x14ac:dyDescent="0.2">
      <c r="A103" s="4">
        <f>I60</f>
        <v>1.4898800000000001</v>
      </c>
      <c r="B103" s="66" t="s">
        <v>11</v>
      </c>
      <c r="C103" s="67" t="s">
        <v>111</v>
      </c>
      <c r="D103" s="67" t="s">
        <v>114</v>
      </c>
      <c r="E103" s="86" t="s">
        <v>15</v>
      </c>
      <c r="F103" s="67">
        <f t="shared" si="5"/>
        <v>1.4122085308056874E-6</v>
      </c>
      <c r="G103" s="67" t="s">
        <v>70</v>
      </c>
      <c r="H103" s="67" t="s">
        <v>71</v>
      </c>
      <c r="I103" s="67" t="s">
        <v>72</v>
      </c>
      <c r="J103" s="67" t="s">
        <v>65</v>
      </c>
      <c r="K103" s="67" t="s">
        <v>86</v>
      </c>
      <c r="L103" s="67" t="s">
        <v>74</v>
      </c>
    </row>
    <row r="104" spans="1:41" x14ac:dyDescent="0.2">
      <c r="A104" s="4">
        <f>H60</f>
        <v>1.89865E-2</v>
      </c>
      <c r="B104" s="66" t="s">
        <v>11</v>
      </c>
      <c r="C104" s="67" t="s">
        <v>112</v>
      </c>
      <c r="D104" s="67" t="s">
        <v>114</v>
      </c>
      <c r="E104" s="86" t="s">
        <v>85</v>
      </c>
      <c r="F104" s="67">
        <f t="shared" si="5"/>
        <v>1.7996682464454976E-8</v>
      </c>
      <c r="G104" s="67" t="s">
        <v>70</v>
      </c>
      <c r="H104" s="67" t="s">
        <v>71</v>
      </c>
      <c r="I104" s="67" t="s">
        <v>72</v>
      </c>
      <c r="J104" s="67" t="s">
        <v>65</v>
      </c>
      <c r="K104" s="67" t="s">
        <v>87</v>
      </c>
      <c r="L104" s="67"/>
    </row>
    <row r="105" spans="1:41" x14ac:dyDescent="0.2">
      <c r="A105" s="4">
        <f>C60</f>
        <v>0</v>
      </c>
      <c r="B105" s="66" t="s">
        <v>11</v>
      </c>
      <c r="C105" s="67" t="s">
        <v>110</v>
      </c>
      <c r="D105" s="67" t="s">
        <v>114</v>
      </c>
      <c r="E105" s="86" t="s">
        <v>16</v>
      </c>
      <c r="F105" s="67">
        <f t="shared" si="5"/>
        <v>0</v>
      </c>
      <c r="G105" s="67" t="s">
        <v>70</v>
      </c>
      <c r="H105" s="67" t="s">
        <v>71</v>
      </c>
      <c r="I105" s="67" t="s">
        <v>72</v>
      </c>
      <c r="J105" s="67" t="s">
        <v>65</v>
      </c>
      <c r="K105" s="67" t="s">
        <v>76</v>
      </c>
      <c r="L105" s="67" t="s">
        <v>74</v>
      </c>
    </row>
    <row r="106" spans="1:41" x14ac:dyDescent="0.2">
      <c r="A106" s="4">
        <f>C61</f>
        <v>0</v>
      </c>
      <c r="B106" s="66" t="s">
        <v>11</v>
      </c>
      <c r="C106" s="67" t="s">
        <v>110</v>
      </c>
      <c r="D106" s="67" t="s">
        <v>114</v>
      </c>
      <c r="E106" s="86" t="s">
        <v>17</v>
      </c>
      <c r="F106" s="67">
        <f t="shared" si="5"/>
        <v>0</v>
      </c>
      <c r="G106" s="67" t="s">
        <v>70</v>
      </c>
      <c r="H106" s="67" t="s">
        <v>71</v>
      </c>
      <c r="I106" s="67" t="s">
        <v>72</v>
      </c>
      <c r="J106" s="67" t="s">
        <v>65</v>
      </c>
      <c r="K106" s="67" t="s">
        <v>76</v>
      </c>
      <c r="L106" s="67" t="s">
        <v>74</v>
      </c>
    </row>
    <row r="107" spans="1:41" x14ac:dyDescent="0.2">
      <c r="A107" s="4">
        <f>C62</f>
        <v>0</v>
      </c>
      <c r="B107" s="66" t="s">
        <v>11</v>
      </c>
      <c r="C107" s="67" t="s">
        <v>110</v>
      </c>
      <c r="D107" s="67" t="s">
        <v>114</v>
      </c>
      <c r="E107" s="86" t="s">
        <v>18</v>
      </c>
      <c r="F107" s="67">
        <f t="shared" si="5"/>
        <v>0</v>
      </c>
      <c r="G107" s="67" t="s">
        <v>70</v>
      </c>
      <c r="H107" s="67" t="s">
        <v>71</v>
      </c>
      <c r="I107" s="67" t="s">
        <v>72</v>
      </c>
      <c r="J107" s="67" t="s">
        <v>65</v>
      </c>
      <c r="K107" s="67" t="s">
        <v>76</v>
      </c>
      <c r="L107" s="67" t="s">
        <v>74</v>
      </c>
    </row>
    <row r="108" spans="1:41" x14ac:dyDescent="0.2">
      <c r="A108" s="4">
        <f>42.6+6.92</f>
        <v>49.52</v>
      </c>
      <c r="B108" s="66" t="s">
        <v>11</v>
      </c>
      <c r="C108" s="67" t="s">
        <v>111</v>
      </c>
      <c r="D108" s="67" t="s">
        <v>114</v>
      </c>
      <c r="E108" s="86" t="s">
        <v>19</v>
      </c>
      <c r="F108" s="67">
        <f t="shared" si="5"/>
        <v>4.6938388625592424E-5</v>
      </c>
      <c r="G108" s="67" t="s">
        <v>70</v>
      </c>
      <c r="H108" s="67" t="s">
        <v>71</v>
      </c>
      <c r="I108" s="67" t="s">
        <v>72</v>
      </c>
      <c r="J108" s="67" t="s">
        <v>65</v>
      </c>
      <c r="K108" s="67" t="s">
        <v>86</v>
      </c>
      <c r="L108" s="67"/>
    </row>
    <row r="109" spans="1:41" x14ac:dyDescent="0.2">
      <c r="A109" s="4">
        <f>278.7+42+38.6</f>
        <v>359.3</v>
      </c>
      <c r="B109" s="66" t="s">
        <v>11</v>
      </c>
      <c r="C109" s="67" t="s">
        <v>112</v>
      </c>
      <c r="D109" s="67" t="s">
        <v>114</v>
      </c>
      <c r="E109" s="86" t="s">
        <v>19</v>
      </c>
      <c r="F109" s="67">
        <f t="shared" si="5"/>
        <v>3.4056872037914693E-4</v>
      </c>
      <c r="G109" s="67" t="s">
        <v>70</v>
      </c>
      <c r="H109" s="67" t="s">
        <v>71</v>
      </c>
      <c r="I109" s="67" t="s">
        <v>72</v>
      </c>
      <c r="J109" s="67" t="s">
        <v>65</v>
      </c>
      <c r="K109" s="67" t="s">
        <v>87</v>
      </c>
      <c r="L109" s="67" t="s">
        <v>74</v>
      </c>
    </row>
    <row r="110" spans="1:41" x14ac:dyDescent="0.2">
      <c r="A110" s="4">
        <f>C64</f>
        <v>0</v>
      </c>
      <c r="B110" s="66" t="s">
        <v>11</v>
      </c>
      <c r="C110" s="67" t="s">
        <v>110</v>
      </c>
      <c r="D110" s="67" t="s">
        <v>109</v>
      </c>
      <c r="E110" s="86" t="s">
        <v>20</v>
      </c>
      <c r="F110" s="67">
        <f t="shared" si="5"/>
        <v>0</v>
      </c>
      <c r="G110" s="67" t="s">
        <v>70</v>
      </c>
      <c r="H110" s="67" t="s">
        <v>71</v>
      </c>
      <c r="I110" s="67" t="s">
        <v>72</v>
      </c>
      <c r="J110" s="67" t="s">
        <v>65</v>
      </c>
      <c r="K110" s="67" t="s">
        <v>76</v>
      </c>
      <c r="L110" s="67" t="s">
        <v>74</v>
      </c>
    </row>
    <row r="111" spans="1:41" x14ac:dyDescent="0.2">
      <c r="A111" s="4">
        <f>C65</f>
        <v>0</v>
      </c>
      <c r="B111" s="66" t="s">
        <v>11</v>
      </c>
      <c r="C111" s="67" t="s">
        <v>110</v>
      </c>
      <c r="D111" s="67" t="s">
        <v>109</v>
      </c>
      <c r="E111" s="86" t="s">
        <v>21</v>
      </c>
      <c r="F111" s="67">
        <f t="shared" si="5"/>
        <v>0</v>
      </c>
      <c r="G111" s="67" t="s">
        <v>70</v>
      </c>
      <c r="H111" s="67" t="s">
        <v>71</v>
      </c>
      <c r="I111" s="67" t="s">
        <v>72</v>
      </c>
      <c r="J111" s="67" t="s">
        <v>65</v>
      </c>
      <c r="K111" s="67" t="s">
        <v>76</v>
      </c>
      <c r="L111" s="67" t="s">
        <v>94</v>
      </c>
    </row>
    <row r="112" spans="1:41" x14ac:dyDescent="0.2">
      <c r="A112" s="4">
        <f t="shared" ref="A112:A122" si="8">D55</f>
        <v>6.7766237651818404</v>
      </c>
      <c r="B112" s="66" t="s">
        <v>11</v>
      </c>
      <c r="C112" s="67" t="s">
        <v>113</v>
      </c>
      <c r="D112" s="67" t="s">
        <v>114</v>
      </c>
      <c r="E112" s="67" t="s">
        <v>8</v>
      </c>
      <c r="F112" s="67">
        <f t="shared" si="5"/>
        <v>6.4233400617837354E-6</v>
      </c>
      <c r="G112" s="67" t="s">
        <v>70</v>
      </c>
      <c r="H112" s="67" t="s">
        <v>71</v>
      </c>
      <c r="I112" s="67" t="s">
        <v>72</v>
      </c>
      <c r="J112" s="67" t="s">
        <v>65</v>
      </c>
      <c r="K112" s="67" t="s">
        <v>77</v>
      </c>
      <c r="L112" s="67" t="s">
        <v>74</v>
      </c>
    </row>
    <row r="113" spans="1:12" x14ac:dyDescent="0.2">
      <c r="A113" s="4">
        <f t="shared" si="8"/>
        <v>0</v>
      </c>
      <c r="B113" s="66" t="s">
        <v>11</v>
      </c>
      <c r="C113" s="67" t="s">
        <v>113</v>
      </c>
      <c r="D113" s="67" t="s">
        <v>114</v>
      </c>
      <c r="E113" s="86" t="s">
        <v>12</v>
      </c>
      <c r="F113" s="67">
        <f t="shared" si="5"/>
        <v>0</v>
      </c>
      <c r="G113" s="67" t="s">
        <v>70</v>
      </c>
      <c r="H113" s="67" t="s">
        <v>71</v>
      </c>
      <c r="I113" s="67" t="s">
        <v>72</v>
      </c>
      <c r="J113" s="67" t="s">
        <v>65</v>
      </c>
      <c r="K113" s="67" t="s">
        <v>77</v>
      </c>
      <c r="L113" s="67" t="s">
        <v>74</v>
      </c>
    </row>
    <row r="114" spans="1:12" x14ac:dyDescent="0.2">
      <c r="A114" s="4">
        <f t="shared" si="8"/>
        <v>0</v>
      </c>
      <c r="B114" s="66" t="s">
        <v>11</v>
      </c>
      <c r="C114" s="67" t="s">
        <v>113</v>
      </c>
      <c r="D114" s="67" t="s">
        <v>114</v>
      </c>
      <c r="E114" s="86" t="s">
        <v>13</v>
      </c>
      <c r="F114" s="67">
        <f t="shared" si="5"/>
        <v>0</v>
      </c>
      <c r="G114" s="67" t="s">
        <v>70</v>
      </c>
      <c r="H114" s="67" t="s">
        <v>71</v>
      </c>
      <c r="I114" s="67" t="s">
        <v>72</v>
      </c>
      <c r="J114" s="67" t="s">
        <v>65</v>
      </c>
      <c r="K114" s="67" t="s">
        <v>77</v>
      </c>
      <c r="L114" s="67" t="s">
        <v>74</v>
      </c>
    </row>
    <row r="115" spans="1:12" x14ac:dyDescent="0.2">
      <c r="A115" s="4">
        <f t="shared" si="8"/>
        <v>0</v>
      </c>
      <c r="B115" s="66" t="s">
        <v>11</v>
      </c>
      <c r="C115" s="67" t="s">
        <v>113</v>
      </c>
      <c r="D115" s="67" t="s">
        <v>114</v>
      </c>
      <c r="E115" s="86" t="s">
        <v>14</v>
      </c>
      <c r="F115" s="67">
        <f t="shared" si="5"/>
        <v>0</v>
      </c>
      <c r="G115" s="67" t="s">
        <v>70</v>
      </c>
      <c r="H115" s="67" t="s">
        <v>71</v>
      </c>
      <c r="I115" s="67" t="s">
        <v>72</v>
      </c>
      <c r="J115" s="67" t="s">
        <v>65</v>
      </c>
      <c r="K115" s="67" t="s">
        <v>77</v>
      </c>
      <c r="L115" s="67" t="s">
        <v>74</v>
      </c>
    </row>
    <row r="116" spans="1:12" x14ac:dyDescent="0.2">
      <c r="A116" s="4">
        <f t="shared" si="8"/>
        <v>0</v>
      </c>
      <c r="B116" s="66" t="s">
        <v>11</v>
      </c>
      <c r="C116" s="67" t="s">
        <v>113</v>
      </c>
      <c r="D116" s="67" t="s">
        <v>114</v>
      </c>
      <c r="E116" s="86" t="s">
        <v>15</v>
      </c>
      <c r="F116" s="67">
        <f t="shared" si="5"/>
        <v>0</v>
      </c>
      <c r="G116" s="67" t="s">
        <v>70</v>
      </c>
      <c r="H116" s="67" t="s">
        <v>71</v>
      </c>
      <c r="I116" s="67" t="s">
        <v>72</v>
      </c>
      <c r="J116" s="67" t="s">
        <v>65</v>
      </c>
      <c r="K116" s="67" t="s">
        <v>77</v>
      </c>
      <c r="L116" s="67" t="s">
        <v>74</v>
      </c>
    </row>
    <row r="117" spans="1:12" x14ac:dyDescent="0.2">
      <c r="A117" s="4">
        <f t="shared" si="8"/>
        <v>5.5299181304830229</v>
      </c>
      <c r="B117" s="66" t="s">
        <v>11</v>
      </c>
      <c r="C117" s="67" t="s">
        <v>113</v>
      </c>
      <c r="D117" s="67" t="s">
        <v>114</v>
      </c>
      <c r="E117" s="86" t="s">
        <v>16</v>
      </c>
      <c r="F117" s="67">
        <f t="shared" si="5"/>
        <v>5.2416285596995474E-6</v>
      </c>
      <c r="G117" s="67" t="s">
        <v>70</v>
      </c>
      <c r="H117" s="67" t="s">
        <v>71</v>
      </c>
      <c r="I117" s="67" t="s">
        <v>72</v>
      </c>
      <c r="J117" s="67" t="s">
        <v>65</v>
      </c>
      <c r="K117" s="67" t="s">
        <v>77</v>
      </c>
      <c r="L117" s="67" t="s">
        <v>74</v>
      </c>
    </row>
    <row r="118" spans="1:12" x14ac:dyDescent="0.2">
      <c r="A118" s="4">
        <f t="shared" si="8"/>
        <v>0</v>
      </c>
      <c r="B118" s="66" t="s">
        <v>11</v>
      </c>
      <c r="C118" s="67" t="s">
        <v>113</v>
      </c>
      <c r="D118" s="67" t="s">
        <v>114</v>
      </c>
      <c r="E118" s="86" t="s">
        <v>17</v>
      </c>
      <c r="F118" s="67">
        <f t="shared" si="5"/>
        <v>0</v>
      </c>
      <c r="G118" s="67" t="s">
        <v>70</v>
      </c>
      <c r="H118" s="67" t="s">
        <v>71</v>
      </c>
      <c r="I118" s="67" t="s">
        <v>72</v>
      </c>
      <c r="J118" s="67" t="s">
        <v>65</v>
      </c>
      <c r="K118" s="67" t="s">
        <v>77</v>
      </c>
      <c r="L118" s="67" t="s">
        <v>74</v>
      </c>
    </row>
    <row r="119" spans="1:12" x14ac:dyDescent="0.2">
      <c r="A119" s="4">
        <f t="shared" si="8"/>
        <v>0</v>
      </c>
      <c r="B119" s="66" t="s">
        <v>11</v>
      </c>
      <c r="C119" s="67" t="s">
        <v>113</v>
      </c>
      <c r="D119" s="67" t="s">
        <v>114</v>
      </c>
      <c r="E119" s="86" t="s">
        <v>18</v>
      </c>
      <c r="F119" s="67">
        <f t="shared" si="5"/>
        <v>0</v>
      </c>
      <c r="G119" s="67" t="s">
        <v>70</v>
      </c>
      <c r="H119" s="67" t="s">
        <v>71</v>
      </c>
      <c r="I119" s="67" t="s">
        <v>72</v>
      </c>
      <c r="J119" s="67" t="s">
        <v>65</v>
      </c>
      <c r="K119" s="67" t="s">
        <v>77</v>
      </c>
      <c r="L119" s="67" t="s">
        <v>74</v>
      </c>
    </row>
    <row r="120" spans="1:12" x14ac:dyDescent="0.2">
      <c r="A120" s="4">
        <f t="shared" si="8"/>
        <v>0</v>
      </c>
      <c r="B120" s="66" t="s">
        <v>11</v>
      </c>
      <c r="C120" s="67" t="s">
        <v>113</v>
      </c>
      <c r="D120" s="67" t="s">
        <v>114</v>
      </c>
      <c r="E120" s="86" t="s">
        <v>19</v>
      </c>
      <c r="F120" s="67">
        <f t="shared" si="5"/>
        <v>0</v>
      </c>
      <c r="G120" s="67" t="s">
        <v>70</v>
      </c>
      <c r="H120" s="67" t="s">
        <v>71</v>
      </c>
      <c r="I120" s="67" t="s">
        <v>72</v>
      </c>
      <c r="J120" s="67" t="s">
        <v>65</v>
      </c>
      <c r="K120" s="67" t="s">
        <v>77</v>
      </c>
      <c r="L120" s="67" t="s">
        <v>74</v>
      </c>
    </row>
    <row r="121" spans="1:12" x14ac:dyDescent="0.2">
      <c r="A121" s="4">
        <f t="shared" si="8"/>
        <v>0</v>
      </c>
      <c r="B121" s="66" t="s">
        <v>11</v>
      </c>
      <c r="C121" s="67" t="s">
        <v>113</v>
      </c>
      <c r="D121" s="67" t="s">
        <v>114</v>
      </c>
      <c r="E121" s="86" t="s">
        <v>20</v>
      </c>
      <c r="F121" s="67">
        <f t="shared" si="5"/>
        <v>0</v>
      </c>
      <c r="G121" s="67" t="s">
        <v>70</v>
      </c>
      <c r="H121" s="67" t="s">
        <v>71</v>
      </c>
      <c r="I121" s="67" t="s">
        <v>72</v>
      </c>
      <c r="J121" s="67" t="s">
        <v>65</v>
      </c>
      <c r="K121" s="67" t="s">
        <v>77</v>
      </c>
      <c r="L121" s="67" t="s">
        <v>74</v>
      </c>
    </row>
    <row r="122" spans="1:12" x14ac:dyDescent="0.2">
      <c r="A122" s="4">
        <f t="shared" si="8"/>
        <v>0</v>
      </c>
      <c r="B122" s="66" t="s">
        <v>11</v>
      </c>
      <c r="C122" s="67" t="s">
        <v>113</v>
      </c>
      <c r="D122" s="67" t="s">
        <v>114</v>
      </c>
      <c r="E122" s="86" t="s">
        <v>21</v>
      </c>
      <c r="F122" s="67">
        <f t="shared" si="5"/>
        <v>0</v>
      </c>
      <c r="G122" s="67" t="s">
        <v>70</v>
      </c>
      <c r="H122" s="67" t="s">
        <v>71</v>
      </c>
      <c r="I122" s="67" t="s">
        <v>72</v>
      </c>
      <c r="J122" s="67" t="s">
        <v>65</v>
      </c>
      <c r="K122" s="67" t="s">
        <v>77</v>
      </c>
      <c r="L122" s="67" t="s">
        <v>95</v>
      </c>
    </row>
  </sheetData>
  <mergeCells count="2">
    <mergeCell ref="B41:G41"/>
    <mergeCell ref="A68:L68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86BEB-8489-8446-A01F-0DFB02085909}">
  <dimension ref="A1:L107"/>
  <sheetViews>
    <sheetView tabSelected="1" workbookViewId="0">
      <selection sqref="A1:B1048576"/>
    </sheetView>
  </sheetViews>
  <sheetFormatPr baseColWidth="10" defaultRowHeight="15" x14ac:dyDescent="0.2"/>
  <sheetData>
    <row r="1" spans="1:12" s="96" customFormat="1" x14ac:dyDescent="0.2">
      <c r="A1" s="96" t="s">
        <v>121</v>
      </c>
      <c r="B1" s="96" t="s">
        <v>122</v>
      </c>
      <c r="C1" s="96" t="s">
        <v>108</v>
      </c>
      <c r="D1" s="96" t="s">
        <v>96</v>
      </c>
      <c r="E1" s="96" t="s">
        <v>61</v>
      </c>
      <c r="F1" s="96" t="s">
        <v>4</v>
      </c>
      <c r="G1" s="96" t="s">
        <v>5</v>
      </c>
      <c r="H1" s="96" t="s">
        <v>62</v>
      </c>
      <c r="I1" s="96" t="s">
        <v>63</v>
      </c>
      <c r="J1" s="96" t="s">
        <v>59</v>
      </c>
      <c r="K1" s="96" t="s">
        <v>60</v>
      </c>
      <c r="L1" s="96" t="s">
        <v>64</v>
      </c>
    </row>
    <row r="2" spans="1:12" x14ac:dyDescent="0.2">
      <c r="A2" t="s">
        <v>119</v>
      </c>
      <c r="B2">
        <v>0.31</v>
      </c>
      <c r="C2" t="s">
        <v>75</v>
      </c>
      <c r="D2" t="s">
        <v>99</v>
      </c>
      <c r="E2" t="s">
        <v>99</v>
      </c>
      <c r="F2">
        <v>4.9345417925478207E-4</v>
      </c>
      <c r="G2" t="s">
        <v>66</v>
      </c>
      <c r="H2" t="s">
        <v>67</v>
      </c>
      <c r="I2" t="s">
        <v>68</v>
      </c>
      <c r="J2" t="s">
        <v>65</v>
      </c>
      <c r="L2" t="s">
        <v>103</v>
      </c>
    </row>
    <row r="3" spans="1:12" x14ac:dyDescent="0.2">
      <c r="A3" t="s">
        <v>119</v>
      </c>
      <c r="B3">
        <v>0.31</v>
      </c>
      <c r="C3" t="s">
        <v>75</v>
      </c>
      <c r="D3" t="s">
        <v>100</v>
      </c>
      <c r="E3" t="s">
        <v>100</v>
      </c>
      <c r="F3">
        <v>3.9476334340382566E-3</v>
      </c>
      <c r="G3" t="s">
        <v>66</v>
      </c>
      <c r="H3" t="s">
        <v>67</v>
      </c>
      <c r="I3" t="s">
        <v>68</v>
      </c>
      <c r="J3" t="s">
        <v>65</v>
      </c>
      <c r="L3" t="s">
        <v>104</v>
      </c>
    </row>
    <row r="4" spans="1:12" x14ac:dyDescent="0.2">
      <c r="A4" t="s">
        <v>119</v>
      </c>
      <c r="B4">
        <v>0.31</v>
      </c>
      <c r="C4" t="s">
        <v>75</v>
      </c>
      <c r="D4" t="s">
        <v>101</v>
      </c>
      <c r="E4" t="s">
        <v>101</v>
      </c>
      <c r="F4">
        <v>2.1148036253776367E-4</v>
      </c>
      <c r="G4" t="s">
        <v>66</v>
      </c>
      <c r="H4" t="s">
        <v>67</v>
      </c>
      <c r="I4" t="s">
        <v>68</v>
      </c>
      <c r="J4" t="s">
        <v>65</v>
      </c>
      <c r="L4" t="s">
        <v>105</v>
      </c>
    </row>
    <row r="5" spans="1:12" x14ac:dyDescent="0.2">
      <c r="A5" t="s">
        <v>119</v>
      </c>
      <c r="B5">
        <v>0.31</v>
      </c>
      <c r="C5" t="s">
        <v>75</v>
      </c>
      <c r="D5" t="s">
        <v>102</v>
      </c>
      <c r="E5" t="s">
        <v>102</v>
      </c>
      <c r="F5">
        <v>7.0493454179254567E-5</v>
      </c>
      <c r="G5" t="s">
        <v>66</v>
      </c>
      <c r="H5" t="s">
        <v>67</v>
      </c>
      <c r="I5" t="s">
        <v>68</v>
      </c>
      <c r="J5" t="s">
        <v>65</v>
      </c>
      <c r="L5" t="s">
        <v>106</v>
      </c>
    </row>
    <row r="6" spans="1:12" x14ac:dyDescent="0.2">
      <c r="A6" t="s">
        <v>119</v>
      </c>
      <c r="B6">
        <v>0.31</v>
      </c>
      <c r="C6" t="s">
        <v>75</v>
      </c>
      <c r="D6" t="s">
        <v>81</v>
      </c>
      <c r="E6" t="s">
        <v>81</v>
      </c>
      <c r="F6">
        <v>6.344410876132911E-4</v>
      </c>
      <c r="G6" t="s">
        <v>66</v>
      </c>
      <c r="H6" t="s">
        <v>67</v>
      </c>
      <c r="I6" t="s">
        <v>68</v>
      </c>
      <c r="J6" t="s">
        <v>65</v>
      </c>
      <c r="L6" t="s">
        <v>107</v>
      </c>
    </row>
    <row r="7" spans="1:12" x14ac:dyDescent="0.2">
      <c r="A7" t="s">
        <v>119</v>
      </c>
      <c r="B7">
        <v>0.31</v>
      </c>
      <c r="C7" t="s">
        <v>75</v>
      </c>
      <c r="D7" t="s">
        <v>7</v>
      </c>
      <c r="E7" t="s">
        <v>7</v>
      </c>
      <c r="F7">
        <v>1.6918429003021094E-3</v>
      </c>
      <c r="G7" t="s">
        <v>66</v>
      </c>
      <c r="H7" t="s">
        <v>67</v>
      </c>
      <c r="I7" t="s">
        <v>68</v>
      </c>
      <c r="J7" t="s">
        <v>65</v>
      </c>
      <c r="L7" t="s">
        <v>82</v>
      </c>
    </row>
    <row r="8" spans="1:12" x14ac:dyDescent="0.2">
      <c r="A8" t="s">
        <v>119</v>
      </c>
      <c r="B8">
        <v>0.31</v>
      </c>
      <c r="C8" t="s">
        <v>75</v>
      </c>
      <c r="D8" t="s">
        <v>7</v>
      </c>
      <c r="E8" t="s">
        <v>8</v>
      </c>
      <c r="F8">
        <v>2.4125420599805428E-8</v>
      </c>
      <c r="G8" t="s">
        <v>70</v>
      </c>
      <c r="H8" t="s">
        <v>71</v>
      </c>
      <c r="I8" t="s">
        <v>72</v>
      </c>
      <c r="J8" t="s">
        <v>65</v>
      </c>
      <c r="L8" t="s">
        <v>73</v>
      </c>
    </row>
    <row r="9" spans="1:12" x14ac:dyDescent="0.2">
      <c r="A9" t="s">
        <v>119</v>
      </c>
      <c r="B9">
        <v>0.31</v>
      </c>
      <c r="C9" t="s">
        <v>75</v>
      </c>
      <c r="D9" t="s">
        <v>7</v>
      </c>
      <c r="E9" t="s">
        <v>12</v>
      </c>
      <c r="F9">
        <v>7.6445604700257981E-8</v>
      </c>
      <c r="G9" t="s">
        <v>70</v>
      </c>
      <c r="H9" t="s">
        <v>71</v>
      </c>
      <c r="I9" t="s">
        <v>72</v>
      </c>
      <c r="J9" t="s">
        <v>65</v>
      </c>
      <c r="L9" t="s">
        <v>73</v>
      </c>
    </row>
    <row r="10" spans="1:12" x14ac:dyDescent="0.2">
      <c r="A10" t="s">
        <v>119</v>
      </c>
      <c r="B10">
        <v>0.31</v>
      </c>
      <c r="C10" t="s">
        <v>75</v>
      </c>
      <c r="D10" t="s">
        <v>7</v>
      </c>
      <c r="E10" t="s">
        <v>13</v>
      </c>
      <c r="F10">
        <v>1.4974645824066979E-7</v>
      </c>
      <c r="G10" t="s">
        <v>70</v>
      </c>
      <c r="H10" t="s">
        <v>71</v>
      </c>
      <c r="I10" t="s">
        <v>72</v>
      </c>
      <c r="J10" t="s">
        <v>65</v>
      </c>
      <c r="L10" t="s">
        <v>73</v>
      </c>
    </row>
    <row r="11" spans="1:12" x14ac:dyDescent="0.2">
      <c r="A11" t="s">
        <v>119</v>
      </c>
      <c r="B11">
        <v>0.31</v>
      </c>
      <c r="C11" t="s">
        <v>75</v>
      </c>
      <c r="D11" t="s">
        <v>7</v>
      </c>
      <c r="E11" t="s">
        <v>14</v>
      </c>
      <c r="F11">
        <v>2.6896959415096075E-8</v>
      </c>
      <c r="G11" t="s">
        <v>70</v>
      </c>
      <c r="H11" t="s">
        <v>71</v>
      </c>
      <c r="I11" t="s">
        <v>72</v>
      </c>
      <c r="J11" t="s">
        <v>65</v>
      </c>
      <c r="L11" t="s">
        <v>73</v>
      </c>
    </row>
    <row r="12" spans="1:12" x14ac:dyDescent="0.2">
      <c r="A12" t="s">
        <v>119</v>
      </c>
      <c r="B12">
        <v>0.31</v>
      </c>
      <c r="C12" t="s">
        <v>75</v>
      </c>
      <c r="D12" t="s">
        <v>7</v>
      </c>
      <c r="E12" t="s">
        <v>15</v>
      </c>
      <c r="F12">
        <v>1.1653950060432221E-8</v>
      </c>
      <c r="G12" t="s">
        <v>70</v>
      </c>
      <c r="H12" t="s">
        <v>71</v>
      </c>
      <c r="I12" t="s">
        <v>72</v>
      </c>
      <c r="J12" t="s">
        <v>65</v>
      </c>
      <c r="L12" t="s">
        <v>73</v>
      </c>
    </row>
    <row r="13" spans="1:12" x14ac:dyDescent="0.2">
      <c r="A13" t="s">
        <v>119</v>
      </c>
      <c r="B13">
        <v>0.31</v>
      </c>
      <c r="C13" t="s">
        <v>75</v>
      </c>
      <c r="D13" t="s">
        <v>7</v>
      </c>
      <c r="E13" t="s">
        <v>16</v>
      </c>
      <c r="F13">
        <v>3.6829083348831648E-7</v>
      </c>
      <c r="G13" t="s">
        <v>70</v>
      </c>
      <c r="H13" t="s">
        <v>71</v>
      </c>
      <c r="I13" t="s">
        <v>72</v>
      </c>
      <c r="J13" t="s">
        <v>65</v>
      </c>
      <c r="L13" t="s">
        <v>73</v>
      </c>
    </row>
    <row r="14" spans="1:12" x14ac:dyDescent="0.2">
      <c r="A14" t="s">
        <v>119</v>
      </c>
      <c r="B14">
        <v>0.31</v>
      </c>
      <c r="C14" t="s">
        <v>75</v>
      </c>
      <c r="D14" t="s">
        <v>7</v>
      </c>
      <c r="E14" t="s">
        <v>17</v>
      </c>
      <c r="F14">
        <v>9.5711708897901858E-10</v>
      </c>
      <c r="G14" t="s">
        <v>70</v>
      </c>
      <c r="H14" t="s">
        <v>71</v>
      </c>
      <c r="I14" t="s">
        <v>72</v>
      </c>
      <c r="J14" t="s">
        <v>65</v>
      </c>
      <c r="L14" t="s">
        <v>73</v>
      </c>
    </row>
    <row r="15" spans="1:12" x14ac:dyDescent="0.2">
      <c r="A15" t="s">
        <v>119</v>
      </c>
      <c r="B15">
        <v>0.31</v>
      </c>
      <c r="C15" t="s">
        <v>75</v>
      </c>
      <c r="D15" t="s">
        <v>7</v>
      </c>
      <c r="E15" t="s">
        <v>18</v>
      </c>
      <c r="F15">
        <v>2.2592892639463476E-9</v>
      </c>
      <c r="G15" t="s">
        <v>70</v>
      </c>
      <c r="H15" t="s">
        <v>71</v>
      </c>
      <c r="I15" t="s">
        <v>72</v>
      </c>
      <c r="J15" t="s">
        <v>65</v>
      </c>
      <c r="L15" t="s">
        <v>73</v>
      </c>
    </row>
    <row r="16" spans="1:12" x14ac:dyDescent="0.2">
      <c r="A16" t="s">
        <v>119</v>
      </c>
      <c r="B16">
        <v>0.31</v>
      </c>
      <c r="C16" t="s">
        <v>75</v>
      </c>
      <c r="D16" t="s">
        <v>7</v>
      </c>
      <c r="E16" t="s">
        <v>19</v>
      </c>
      <c r="F16">
        <v>4.2328995973388087E-7</v>
      </c>
      <c r="G16" t="s">
        <v>70</v>
      </c>
      <c r="H16" t="s">
        <v>71</v>
      </c>
      <c r="I16" t="s">
        <v>72</v>
      </c>
      <c r="J16" t="s">
        <v>65</v>
      </c>
      <c r="L16" t="s">
        <v>73</v>
      </c>
    </row>
    <row r="17" spans="1:12" x14ac:dyDescent="0.2">
      <c r="A17" t="s">
        <v>119</v>
      </c>
      <c r="B17">
        <v>0.31</v>
      </c>
      <c r="C17" t="s">
        <v>75</v>
      </c>
      <c r="D17" t="s">
        <v>7</v>
      </c>
      <c r="E17" t="s">
        <v>20</v>
      </c>
      <c r="F17">
        <v>3.344348312019497E-9</v>
      </c>
      <c r="G17" t="s">
        <v>70</v>
      </c>
      <c r="H17" t="s">
        <v>71</v>
      </c>
      <c r="I17" t="s">
        <v>72</v>
      </c>
      <c r="J17" t="s">
        <v>65</v>
      </c>
      <c r="L17" t="s">
        <v>73</v>
      </c>
    </row>
    <row r="18" spans="1:12" x14ac:dyDescent="0.2">
      <c r="A18" t="s">
        <v>119</v>
      </c>
      <c r="B18">
        <v>0.31</v>
      </c>
      <c r="C18" t="s">
        <v>75</v>
      </c>
      <c r="D18" t="s">
        <v>7</v>
      </c>
      <c r="E18" t="s">
        <v>21</v>
      </c>
      <c r="F18">
        <v>2.1341302846280898E-4</v>
      </c>
      <c r="G18" t="s">
        <v>70</v>
      </c>
      <c r="H18" t="s">
        <v>71</v>
      </c>
      <c r="I18" t="s">
        <v>72</v>
      </c>
      <c r="J18" t="s">
        <v>65</v>
      </c>
      <c r="L18" t="s">
        <v>83</v>
      </c>
    </row>
    <row r="19" spans="1:12" x14ac:dyDescent="0.2">
      <c r="A19" t="s">
        <v>119</v>
      </c>
      <c r="B19">
        <v>0.31</v>
      </c>
      <c r="C19" t="s">
        <v>75</v>
      </c>
      <c r="D19" t="s">
        <v>109</v>
      </c>
      <c r="E19" t="s">
        <v>8</v>
      </c>
      <c r="F19">
        <v>1.9689279767432803E-7</v>
      </c>
      <c r="G19" t="s">
        <v>70</v>
      </c>
      <c r="H19" t="s">
        <v>71</v>
      </c>
      <c r="I19" t="s">
        <v>72</v>
      </c>
      <c r="J19" t="s">
        <v>65</v>
      </c>
      <c r="L19" t="s">
        <v>74</v>
      </c>
    </row>
    <row r="20" spans="1:12" x14ac:dyDescent="0.2">
      <c r="A20" t="s">
        <v>119</v>
      </c>
      <c r="B20">
        <v>0.31</v>
      </c>
      <c r="C20" t="s">
        <v>75</v>
      </c>
      <c r="D20" t="s">
        <v>109</v>
      </c>
      <c r="E20" t="s">
        <v>12</v>
      </c>
      <c r="F20">
        <v>1.3309590279781248E-6</v>
      </c>
      <c r="G20" t="s">
        <v>70</v>
      </c>
      <c r="H20" t="s">
        <v>71</v>
      </c>
      <c r="I20" t="s">
        <v>72</v>
      </c>
      <c r="J20" t="s">
        <v>65</v>
      </c>
      <c r="L20" t="s">
        <v>74</v>
      </c>
    </row>
    <row r="21" spans="1:12" x14ac:dyDescent="0.2">
      <c r="A21" t="s">
        <v>119</v>
      </c>
      <c r="B21">
        <v>0.31</v>
      </c>
      <c r="C21" t="s">
        <v>75</v>
      </c>
      <c r="D21" t="s">
        <v>109</v>
      </c>
      <c r="E21" t="s">
        <v>13</v>
      </c>
      <c r="F21">
        <v>3.450871325960919E-6</v>
      </c>
      <c r="G21" t="s">
        <v>70</v>
      </c>
      <c r="H21" t="s">
        <v>71</v>
      </c>
      <c r="I21" t="s">
        <v>72</v>
      </c>
      <c r="J21" t="s">
        <v>65</v>
      </c>
      <c r="L21" t="s">
        <v>74</v>
      </c>
    </row>
    <row r="22" spans="1:12" x14ac:dyDescent="0.2">
      <c r="A22" t="s">
        <v>119</v>
      </c>
      <c r="B22">
        <v>0.31</v>
      </c>
      <c r="C22" t="s">
        <v>75</v>
      </c>
      <c r="D22" t="s">
        <v>109</v>
      </c>
      <c r="E22" t="s">
        <v>14</v>
      </c>
      <c r="F22">
        <v>1.7992820644475225E-7</v>
      </c>
      <c r="G22" t="s">
        <v>70</v>
      </c>
      <c r="H22" t="s">
        <v>71</v>
      </c>
      <c r="I22" t="s">
        <v>72</v>
      </c>
      <c r="J22" t="s">
        <v>65</v>
      </c>
      <c r="L22" t="s">
        <v>74</v>
      </c>
    </row>
    <row r="23" spans="1:12" x14ac:dyDescent="0.2">
      <c r="A23" t="s">
        <v>119</v>
      </c>
      <c r="B23">
        <v>0.31</v>
      </c>
      <c r="C23" t="s">
        <v>75</v>
      </c>
      <c r="D23" t="s">
        <v>109</v>
      </c>
      <c r="E23" t="s">
        <v>15</v>
      </c>
      <c r="F23">
        <v>1.235206377348025E-7</v>
      </c>
      <c r="G23" t="s">
        <v>70</v>
      </c>
      <c r="H23" t="s">
        <v>71</v>
      </c>
      <c r="I23" t="s">
        <v>72</v>
      </c>
      <c r="J23" t="s">
        <v>65</v>
      </c>
      <c r="L23" t="s">
        <v>74</v>
      </c>
    </row>
    <row r="24" spans="1:12" x14ac:dyDescent="0.2">
      <c r="A24" t="s">
        <v>119</v>
      </c>
      <c r="B24">
        <v>0.31</v>
      </c>
      <c r="C24" t="s">
        <v>75</v>
      </c>
      <c r="D24" t="s">
        <v>109</v>
      </c>
      <c r="E24" t="s">
        <v>16</v>
      </c>
      <c r="F24">
        <v>1.0598573897447384E-6</v>
      </c>
      <c r="G24" t="s">
        <v>70</v>
      </c>
      <c r="H24" t="s">
        <v>71</v>
      </c>
      <c r="I24" t="s">
        <v>72</v>
      </c>
      <c r="J24" t="s">
        <v>65</v>
      </c>
      <c r="L24" t="s">
        <v>74</v>
      </c>
    </row>
    <row r="25" spans="1:12" x14ac:dyDescent="0.2">
      <c r="A25" t="s">
        <v>119</v>
      </c>
      <c r="B25">
        <v>0.31</v>
      </c>
      <c r="C25" t="s">
        <v>75</v>
      </c>
      <c r="D25" t="s">
        <v>109</v>
      </c>
      <c r="E25" t="s">
        <v>17</v>
      </c>
      <c r="F25">
        <v>5.9853274075755293E-8</v>
      </c>
      <c r="G25" t="s">
        <v>70</v>
      </c>
      <c r="H25" t="s">
        <v>71</v>
      </c>
      <c r="I25" t="s">
        <v>72</v>
      </c>
      <c r="J25" t="s">
        <v>65</v>
      </c>
      <c r="L25" t="s">
        <v>74</v>
      </c>
    </row>
    <row r="26" spans="1:12" x14ac:dyDescent="0.2">
      <c r="A26" t="s">
        <v>119</v>
      </c>
      <c r="B26">
        <v>0.31</v>
      </c>
      <c r="C26" t="s">
        <v>75</v>
      </c>
      <c r="D26" t="s">
        <v>109</v>
      </c>
      <c r="E26" t="s">
        <v>18</v>
      </c>
      <c r="F26">
        <v>2.4762649060308798E-8</v>
      </c>
      <c r="G26" t="s">
        <v>70</v>
      </c>
      <c r="H26" t="s">
        <v>71</v>
      </c>
      <c r="I26" t="s">
        <v>72</v>
      </c>
      <c r="J26" t="s">
        <v>65</v>
      </c>
      <c r="L26" t="s">
        <v>74</v>
      </c>
    </row>
    <row r="27" spans="1:12" x14ac:dyDescent="0.2">
      <c r="A27" t="s">
        <v>119</v>
      </c>
      <c r="B27">
        <v>0.31</v>
      </c>
      <c r="C27" t="s">
        <v>75</v>
      </c>
      <c r="D27" t="s">
        <v>109</v>
      </c>
      <c r="E27" t="s">
        <v>19</v>
      </c>
      <c r="F27">
        <v>1.040653997005451E-6</v>
      </c>
      <c r="G27" t="s">
        <v>70</v>
      </c>
      <c r="H27" t="s">
        <v>71</v>
      </c>
      <c r="I27" t="s">
        <v>72</v>
      </c>
      <c r="J27" t="s">
        <v>65</v>
      </c>
      <c r="L27" t="s">
        <v>74</v>
      </c>
    </row>
    <row r="28" spans="1:12" x14ac:dyDescent="0.2">
      <c r="A28" t="s">
        <v>119</v>
      </c>
      <c r="B28">
        <v>0.31</v>
      </c>
      <c r="C28" t="s">
        <v>75</v>
      </c>
      <c r="D28" t="s">
        <v>109</v>
      </c>
      <c r="E28" t="s">
        <v>20</v>
      </c>
      <c r="F28">
        <v>8.5366566140725842E-9</v>
      </c>
      <c r="G28" t="s">
        <v>70</v>
      </c>
      <c r="H28" t="s">
        <v>71</v>
      </c>
      <c r="I28" t="s">
        <v>72</v>
      </c>
      <c r="J28" t="s">
        <v>65</v>
      </c>
      <c r="L28" t="s">
        <v>74</v>
      </c>
    </row>
    <row r="29" spans="1:12" x14ac:dyDescent="0.2">
      <c r="A29" t="s">
        <v>119</v>
      </c>
      <c r="B29">
        <v>0.31</v>
      </c>
      <c r="C29" t="s">
        <v>75</v>
      </c>
      <c r="D29" t="s">
        <v>109</v>
      </c>
      <c r="E29" t="s">
        <v>21</v>
      </c>
      <c r="F29">
        <v>6.8282739948346302E-4</v>
      </c>
      <c r="G29" t="s">
        <v>70</v>
      </c>
      <c r="H29" t="s">
        <v>71</v>
      </c>
      <c r="I29" t="s">
        <v>72</v>
      </c>
      <c r="J29" t="s">
        <v>65</v>
      </c>
      <c r="L29" t="s">
        <v>93</v>
      </c>
    </row>
    <row r="30" spans="1:12" x14ac:dyDescent="0.2">
      <c r="A30" t="s">
        <v>119</v>
      </c>
      <c r="B30">
        <v>0.31</v>
      </c>
      <c r="C30" t="s">
        <v>110</v>
      </c>
      <c r="D30" t="s">
        <v>109</v>
      </c>
      <c r="E30" t="s">
        <v>8</v>
      </c>
      <c r="F30">
        <v>0</v>
      </c>
      <c r="G30" t="s">
        <v>70</v>
      </c>
      <c r="H30" t="s">
        <v>71</v>
      </c>
      <c r="I30" t="s">
        <v>72</v>
      </c>
      <c r="J30" t="s">
        <v>65</v>
      </c>
      <c r="L30" t="s">
        <v>74</v>
      </c>
    </row>
    <row r="31" spans="1:12" x14ac:dyDescent="0.2">
      <c r="A31" t="s">
        <v>119</v>
      </c>
      <c r="B31">
        <v>0.31</v>
      </c>
      <c r="C31" t="s">
        <v>110</v>
      </c>
      <c r="D31" t="s">
        <v>109</v>
      </c>
      <c r="E31" t="s">
        <v>12</v>
      </c>
      <c r="F31">
        <v>0</v>
      </c>
      <c r="G31" t="s">
        <v>70</v>
      </c>
      <c r="H31" t="s">
        <v>71</v>
      </c>
      <c r="I31" t="s">
        <v>72</v>
      </c>
      <c r="J31" t="s">
        <v>65</v>
      </c>
      <c r="L31" t="s">
        <v>74</v>
      </c>
    </row>
    <row r="32" spans="1:12" x14ac:dyDescent="0.2">
      <c r="A32" t="s">
        <v>119</v>
      </c>
      <c r="B32">
        <v>0.31</v>
      </c>
      <c r="C32" t="s">
        <v>110</v>
      </c>
      <c r="D32" t="s">
        <v>109</v>
      </c>
      <c r="E32" t="s">
        <v>13</v>
      </c>
      <c r="F32">
        <v>0</v>
      </c>
      <c r="G32" t="s">
        <v>70</v>
      </c>
      <c r="H32" t="s">
        <v>71</v>
      </c>
      <c r="I32" t="s">
        <v>72</v>
      </c>
      <c r="J32" t="s">
        <v>65</v>
      </c>
      <c r="L32" t="s">
        <v>74</v>
      </c>
    </row>
    <row r="33" spans="1:12" x14ac:dyDescent="0.2">
      <c r="A33" t="s">
        <v>119</v>
      </c>
      <c r="B33">
        <v>0.31</v>
      </c>
      <c r="C33" t="s">
        <v>111</v>
      </c>
      <c r="D33" t="s">
        <v>114</v>
      </c>
      <c r="E33" t="s">
        <v>14</v>
      </c>
      <c r="F33">
        <v>1.127962085308057E-5</v>
      </c>
      <c r="G33" t="s">
        <v>70</v>
      </c>
      <c r="H33" t="s">
        <v>71</v>
      </c>
      <c r="I33" t="s">
        <v>72</v>
      </c>
      <c r="J33" t="s">
        <v>65</v>
      </c>
      <c r="K33" t="s">
        <v>116</v>
      </c>
      <c r="L33" t="s">
        <v>74</v>
      </c>
    </row>
    <row r="34" spans="1:12" x14ac:dyDescent="0.2">
      <c r="A34" t="s">
        <v>119</v>
      </c>
      <c r="B34">
        <v>0.31</v>
      </c>
      <c r="C34" t="s">
        <v>112</v>
      </c>
      <c r="D34" t="s">
        <v>114</v>
      </c>
      <c r="E34" t="s">
        <v>14</v>
      </c>
      <c r="F34">
        <v>2.8341232227488154E-7</v>
      </c>
      <c r="G34" t="s">
        <v>70</v>
      </c>
      <c r="H34" t="s">
        <v>71</v>
      </c>
      <c r="I34" t="s">
        <v>72</v>
      </c>
      <c r="J34" t="s">
        <v>65</v>
      </c>
      <c r="K34" t="s">
        <v>116</v>
      </c>
      <c r="L34" t="s">
        <v>74</v>
      </c>
    </row>
    <row r="35" spans="1:12" x14ac:dyDescent="0.2">
      <c r="A35" t="s">
        <v>119</v>
      </c>
      <c r="B35">
        <v>0.31</v>
      </c>
      <c r="C35" t="s">
        <v>111</v>
      </c>
      <c r="D35" t="s">
        <v>114</v>
      </c>
      <c r="E35" t="s">
        <v>15</v>
      </c>
      <c r="F35">
        <v>1.4122085308056874E-6</v>
      </c>
      <c r="G35" t="s">
        <v>70</v>
      </c>
      <c r="H35" t="s">
        <v>71</v>
      </c>
      <c r="I35" t="s">
        <v>72</v>
      </c>
      <c r="J35" t="s">
        <v>65</v>
      </c>
      <c r="K35" t="s">
        <v>118</v>
      </c>
      <c r="L35" t="s">
        <v>74</v>
      </c>
    </row>
    <row r="36" spans="1:12" x14ac:dyDescent="0.2">
      <c r="A36" t="s">
        <v>119</v>
      </c>
      <c r="B36">
        <v>0.31</v>
      </c>
      <c r="C36" t="s">
        <v>112</v>
      </c>
      <c r="D36" t="s">
        <v>114</v>
      </c>
      <c r="E36" t="s">
        <v>85</v>
      </c>
      <c r="F36">
        <v>1.7996682464454976E-8</v>
      </c>
      <c r="G36" t="s">
        <v>70</v>
      </c>
      <c r="H36" t="s">
        <v>71</v>
      </c>
      <c r="I36" t="s">
        <v>72</v>
      </c>
      <c r="J36" t="s">
        <v>65</v>
      </c>
      <c r="K36" t="s">
        <v>118</v>
      </c>
      <c r="L36" t="s">
        <v>74</v>
      </c>
    </row>
    <row r="37" spans="1:12" x14ac:dyDescent="0.2">
      <c r="A37" t="s">
        <v>119</v>
      </c>
      <c r="B37">
        <v>0.31</v>
      </c>
      <c r="C37" t="s">
        <v>110</v>
      </c>
      <c r="D37" t="s">
        <v>114</v>
      </c>
      <c r="E37" t="s">
        <v>16</v>
      </c>
      <c r="F37">
        <v>0</v>
      </c>
      <c r="G37" t="s">
        <v>70</v>
      </c>
      <c r="H37" t="s">
        <v>71</v>
      </c>
      <c r="I37" t="s">
        <v>72</v>
      </c>
      <c r="J37" t="s">
        <v>65</v>
      </c>
      <c r="L37" t="s">
        <v>74</v>
      </c>
    </row>
    <row r="38" spans="1:12" x14ac:dyDescent="0.2">
      <c r="A38" t="s">
        <v>119</v>
      </c>
      <c r="B38">
        <v>0.31</v>
      </c>
      <c r="C38" t="s">
        <v>110</v>
      </c>
      <c r="D38" t="s">
        <v>114</v>
      </c>
      <c r="E38" t="s">
        <v>17</v>
      </c>
      <c r="F38">
        <v>0</v>
      </c>
      <c r="G38" t="s">
        <v>70</v>
      </c>
      <c r="H38" t="s">
        <v>71</v>
      </c>
      <c r="I38" t="s">
        <v>72</v>
      </c>
      <c r="J38" t="s">
        <v>65</v>
      </c>
      <c r="L38" t="s">
        <v>74</v>
      </c>
    </row>
    <row r="39" spans="1:12" x14ac:dyDescent="0.2">
      <c r="A39" t="s">
        <v>119</v>
      </c>
      <c r="B39">
        <v>0.31</v>
      </c>
      <c r="C39" t="s">
        <v>110</v>
      </c>
      <c r="D39" t="s">
        <v>114</v>
      </c>
      <c r="E39" t="s">
        <v>18</v>
      </c>
      <c r="F39">
        <v>0</v>
      </c>
      <c r="G39" t="s">
        <v>70</v>
      </c>
      <c r="H39" t="s">
        <v>71</v>
      </c>
      <c r="I39" t="s">
        <v>72</v>
      </c>
      <c r="J39" t="s">
        <v>65</v>
      </c>
      <c r="L39" t="s">
        <v>74</v>
      </c>
    </row>
    <row r="40" spans="1:12" x14ac:dyDescent="0.2">
      <c r="A40" t="s">
        <v>119</v>
      </c>
      <c r="B40">
        <v>0.31</v>
      </c>
      <c r="C40" t="s">
        <v>111</v>
      </c>
      <c r="D40" t="s">
        <v>114</v>
      </c>
      <c r="E40" t="s">
        <v>19</v>
      </c>
      <c r="F40">
        <v>4.6938388625592424E-5</v>
      </c>
      <c r="G40" t="s">
        <v>70</v>
      </c>
      <c r="H40" t="s">
        <v>71</v>
      </c>
      <c r="I40" t="s">
        <v>72</v>
      </c>
      <c r="J40" t="s">
        <v>65</v>
      </c>
      <c r="K40" t="s">
        <v>117</v>
      </c>
      <c r="L40" t="s">
        <v>74</v>
      </c>
    </row>
    <row r="41" spans="1:12" x14ac:dyDescent="0.2">
      <c r="A41" t="s">
        <v>119</v>
      </c>
      <c r="B41">
        <v>0.31</v>
      </c>
      <c r="C41" t="s">
        <v>112</v>
      </c>
      <c r="D41" t="s">
        <v>114</v>
      </c>
      <c r="E41" t="s">
        <v>19</v>
      </c>
      <c r="F41">
        <v>3.4056872037914693E-4</v>
      </c>
      <c r="G41" t="s">
        <v>70</v>
      </c>
      <c r="H41" t="s">
        <v>71</v>
      </c>
      <c r="I41" t="s">
        <v>72</v>
      </c>
      <c r="J41" t="s">
        <v>65</v>
      </c>
      <c r="K41" t="s">
        <v>117</v>
      </c>
      <c r="L41" t="s">
        <v>74</v>
      </c>
    </row>
    <row r="42" spans="1:12" x14ac:dyDescent="0.2">
      <c r="A42" t="s">
        <v>119</v>
      </c>
      <c r="B42">
        <v>0.31</v>
      </c>
      <c r="C42" t="s">
        <v>110</v>
      </c>
      <c r="D42" t="s">
        <v>109</v>
      </c>
      <c r="E42" t="s">
        <v>20</v>
      </c>
      <c r="F42">
        <v>0</v>
      </c>
      <c r="G42" t="s">
        <v>70</v>
      </c>
      <c r="H42" t="s">
        <v>71</v>
      </c>
      <c r="I42" t="s">
        <v>72</v>
      </c>
      <c r="J42" t="s">
        <v>65</v>
      </c>
      <c r="L42" t="s">
        <v>74</v>
      </c>
    </row>
    <row r="43" spans="1:12" x14ac:dyDescent="0.2">
      <c r="A43" t="s">
        <v>119</v>
      </c>
      <c r="B43">
        <v>0.31</v>
      </c>
      <c r="C43" t="s">
        <v>110</v>
      </c>
      <c r="D43" t="s">
        <v>109</v>
      </c>
      <c r="E43" t="s">
        <v>21</v>
      </c>
      <c r="F43">
        <v>0</v>
      </c>
      <c r="G43" t="s">
        <v>70</v>
      </c>
      <c r="H43" t="s">
        <v>71</v>
      </c>
      <c r="I43" t="s">
        <v>72</v>
      </c>
      <c r="J43" t="s">
        <v>65</v>
      </c>
      <c r="L43" t="s">
        <v>115</v>
      </c>
    </row>
    <row r="44" spans="1:12" x14ac:dyDescent="0.2">
      <c r="A44" t="s">
        <v>119</v>
      </c>
      <c r="B44">
        <v>0.31</v>
      </c>
      <c r="C44" t="s">
        <v>113</v>
      </c>
      <c r="D44" t="s">
        <v>114</v>
      </c>
      <c r="E44" t="s">
        <v>8</v>
      </c>
      <c r="F44">
        <v>6.4533441691503172E-6</v>
      </c>
      <c r="G44" t="s">
        <v>70</v>
      </c>
      <c r="H44" t="s">
        <v>71</v>
      </c>
      <c r="I44" t="s">
        <v>72</v>
      </c>
      <c r="J44" t="s">
        <v>65</v>
      </c>
      <c r="L44" t="s">
        <v>74</v>
      </c>
    </row>
    <row r="45" spans="1:12" x14ac:dyDescent="0.2">
      <c r="A45" t="s">
        <v>119</v>
      </c>
      <c r="B45">
        <v>0.31</v>
      </c>
      <c r="C45" t="s">
        <v>113</v>
      </c>
      <c r="D45" t="s">
        <v>114</v>
      </c>
      <c r="E45" t="s">
        <v>12</v>
      </c>
      <c r="F45">
        <v>0</v>
      </c>
      <c r="G45" t="s">
        <v>70</v>
      </c>
      <c r="H45" t="s">
        <v>71</v>
      </c>
      <c r="I45" t="s">
        <v>72</v>
      </c>
      <c r="J45" t="s">
        <v>65</v>
      </c>
      <c r="L45" t="s">
        <v>74</v>
      </c>
    </row>
    <row r="46" spans="1:12" x14ac:dyDescent="0.2">
      <c r="A46" t="s">
        <v>119</v>
      </c>
      <c r="B46">
        <v>0.31</v>
      </c>
      <c r="C46" t="s">
        <v>113</v>
      </c>
      <c r="D46" t="s">
        <v>114</v>
      </c>
      <c r="E46" t="s">
        <v>13</v>
      </c>
      <c r="F46">
        <v>0</v>
      </c>
      <c r="G46" t="s">
        <v>70</v>
      </c>
      <c r="H46" t="s">
        <v>71</v>
      </c>
      <c r="I46" t="s">
        <v>72</v>
      </c>
      <c r="J46" t="s">
        <v>65</v>
      </c>
      <c r="L46" t="s">
        <v>74</v>
      </c>
    </row>
    <row r="47" spans="1:12" x14ac:dyDescent="0.2">
      <c r="A47" t="s">
        <v>119</v>
      </c>
      <c r="B47">
        <v>0.31</v>
      </c>
      <c r="C47" t="s">
        <v>113</v>
      </c>
      <c r="D47" t="s">
        <v>114</v>
      </c>
      <c r="E47" t="s">
        <v>14</v>
      </c>
      <c r="F47">
        <v>0</v>
      </c>
      <c r="G47" t="s">
        <v>70</v>
      </c>
      <c r="H47" t="s">
        <v>71</v>
      </c>
      <c r="I47" t="s">
        <v>72</v>
      </c>
      <c r="J47" t="s">
        <v>65</v>
      </c>
      <c r="L47" t="s">
        <v>74</v>
      </c>
    </row>
    <row r="48" spans="1:12" x14ac:dyDescent="0.2">
      <c r="A48" t="s">
        <v>119</v>
      </c>
      <c r="B48">
        <v>0.31</v>
      </c>
      <c r="C48" t="s">
        <v>113</v>
      </c>
      <c r="D48" t="s">
        <v>114</v>
      </c>
      <c r="E48" t="s">
        <v>15</v>
      </c>
      <c r="F48">
        <v>0</v>
      </c>
      <c r="G48" t="s">
        <v>70</v>
      </c>
      <c r="H48" t="s">
        <v>71</v>
      </c>
      <c r="I48" t="s">
        <v>72</v>
      </c>
      <c r="J48" t="s">
        <v>65</v>
      </c>
      <c r="L48" t="s">
        <v>74</v>
      </c>
    </row>
    <row r="49" spans="1:12" x14ac:dyDescent="0.2">
      <c r="A49" t="s">
        <v>119</v>
      </c>
      <c r="B49">
        <v>0.31</v>
      </c>
      <c r="C49" t="s">
        <v>113</v>
      </c>
      <c r="D49" t="s">
        <v>114</v>
      </c>
      <c r="E49" t="s">
        <v>16</v>
      </c>
      <c r="F49">
        <v>5.3297160699709011E-6</v>
      </c>
      <c r="G49" t="s">
        <v>70</v>
      </c>
      <c r="H49" t="s">
        <v>71</v>
      </c>
      <c r="I49" t="s">
        <v>72</v>
      </c>
      <c r="J49" t="s">
        <v>65</v>
      </c>
      <c r="L49" t="s">
        <v>74</v>
      </c>
    </row>
    <row r="50" spans="1:12" x14ac:dyDescent="0.2">
      <c r="A50" t="s">
        <v>119</v>
      </c>
      <c r="B50">
        <v>0.31</v>
      </c>
      <c r="C50" t="s">
        <v>113</v>
      </c>
      <c r="D50" t="s">
        <v>114</v>
      </c>
      <c r="E50" t="s">
        <v>17</v>
      </c>
      <c r="F50">
        <v>0</v>
      </c>
      <c r="G50" t="s">
        <v>70</v>
      </c>
      <c r="H50" t="s">
        <v>71</v>
      </c>
      <c r="I50" t="s">
        <v>72</v>
      </c>
      <c r="J50" t="s">
        <v>65</v>
      </c>
      <c r="L50" t="s">
        <v>74</v>
      </c>
    </row>
    <row r="51" spans="1:12" x14ac:dyDescent="0.2">
      <c r="A51" t="s">
        <v>119</v>
      </c>
      <c r="B51">
        <v>0.31</v>
      </c>
      <c r="C51" t="s">
        <v>113</v>
      </c>
      <c r="D51" t="s">
        <v>114</v>
      </c>
      <c r="E51" t="s">
        <v>18</v>
      </c>
      <c r="F51">
        <v>0</v>
      </c>
      <c r="G51" t="s">
        <v>70</v>
      </c>
      <c r="H51" t="s">
        <v>71</v>
      </c>
      <c r="I51" t="s">
        <v>72</v>
      </c>
      <c r="J51" t="s">
        <v>65</v>
      </c>
      <c r="L51" t="s">
        <v>74</v>
      </c>
    </row>
    <row r="52" spans="1:12" x14ac:dyDescent="0.2">
      <c r="A52" t="s">
        <v>119</v>
      </c>
      <c r="B52">
        <v>0.31</v>
      </c>
      <c r="C52" t="s">
        <v>113</v>
      </c>
      <c r="D52" t="s">
        <v>114</v>
      </c>
      <c r="E52" t="s">
        <v>19</v>
      </c>
      <c r="F52">
        <v>0</v>
      </c>
      <c r="G52" t="s">
        <v>70</v>
      </c>
      <c r="H52" t="s">
        <v>71</v>
      </c>
      <c r="I52" t="s">
        <v>72</v>
      </c>
      <c r="J52" t="s">
        <v>65</v>
      </c>
      <c r="L52" t="s">
        <v>74</v>
      </c>
    </row>
    <row r="53" spans="1:12" x14ac:dyDescent="0.2">
      <c r="A53" t="s">
        <v>119</v>
      </c>
      <c r="B53">
        <v>0.31</v>
      </c>
      <c r="C53" t="s">
        <v>113</v>
      </c>
      <c r="D53" t="s">
        <v>114</v>
      </c>
      <c r="E53" t="s">
        <v>20</v>
      </c>
      <c r="F53">
        <v>0</v>
      </c>
      <c r="G53" t="s">
        <v>70</v>
      </c>
      <c r="H53" t="s">
        <v>71</v>
      </c>
      <c r="I53" t="s">
        <v>72</v>
      </c>
      <c r="J53" t="s">
        <v>65</v>
      </c>
      <c r="L53" t="s">
        <v>74</v>
      </c>
    </row>
    <row r="54" spans="1:12" x14ac:dyDescent="0.2">
      <c r="A54" t="s">
        <v>119</v>
      </c>
      <c r="B54">
        <v>0.31</v>
      </c>
      <c r="C54" t="s">
        <v>113</v>
      </c>
      <c r="D54" t="s">
        <v>114</v>
      </c>
      <c r="E54" t="s">
        <v>21</v>
      </c>
      <c r="F54">
        <v>0</v>
      </c>
      <c r="G54" t="s">
        <v>70</v>
      </c>
      <c r="H54" t="s">
        <v>71</v>
      </c>
      <c r="I54" t="s">
        <v>72</v>
      </c>
      <c r="J54" t="s">
        <v>65</v>
      </c>
      <c r="L54" t="s">
        <v>95</v>
      </c>
    </row>
    <row r="55" spans="1:12" x14ac:dyDescent="0.2">
      <c r="A55" t="s">
        <v>120</v>
      </c>
      <c r="B55">
        <v>0.31</v>
      </c>
      <c r="C55" t="s">
        <v>75</v>
      </c>
      <c r="D55" t="s">
        <v>99</v>
      </c>
      <c r="E55" t="s">
        <v>99</v>
      </c>
      <c r="F55">
        <v>4.9345417925478207E-4</v>
      </c>
      <c r="G55" t="s">
        <v>66</v>
      </c>
      <c r="H55" t="s">
        <v>67</v>
      </c>
      <c r="I55" t="s">
        <v>68</v>
      </c>
      <c r="J55" t="s">
        <v>65</v>
      </c>
      <c r="L55" t="s">
        <v>103</v>
      </c>
    </row>
    <row r="56" spans="1:12" x14ac:dyDescent="0.2">
      <c r="A56" t="s">
        <v>120</v>
      </c>
      <c r="B56">
        <v>0.31</v>
      </c>
      <c r="C56" t="s">
        <v>75</v>
      </c>
      <c r="D56" t="s">
        <v>100</v>
      </c>
      <c r="E56" t="s">
        <v>100</v>
      </c>
      <c r="F56">
        <v>3.9476334340382566E-3</v>
      </c>
      <c r="G56" t="s">
        <v>66</v>
      </c>
      <c r="H56" t="s">
        <v>67</v>
      </c>
      <c r="I56" t="s">
        <v>68</v>
      </c>
      <c r="J56" t="s">
        <v>65</v>
      </c>
      <c r="L56" t="s">
        <v>104</v>
      </c>
    </row>
    <row r="57" spans="1:12" x14ac:dyDescent="0.2">
      <c r="A57" t="s">
        <v>120</v>
      </c>
      <c r="B57">
        <v>0.31</v>
      </c>
      <c r="C57" t="s">
        <v>75</v>
      </c>
      <c r="D57" t="s">
        <v>101</v>
      </c>
      <c r="E57" t="s">
        <v>101</v>
      </c>
      <c r="F57">
        <v>2.1148036253776367E-4</v>
      </c>
      <c r="G57" t="s">
        <v>66</v>
      </c>
      <c r="H57" t="s">
        <v>67</v>
      </c>
      <c r="I57" t="s">
        <v>68</v>
      </c>
      <c r="J57" t="s">
        <v>65</v>
      </c>
      <c r="L57" t="s">
        <v>105</v>
      </c>
    </row>
    <row r="58" spans="1:12" x14ac:dyDescent="0.2">
      <c r="A58" t="s">
        <v>120</v>
      </c>
      <c r="B58">
        <v>0.31</v>
      </c>
      <c r="C58" t="s">
        <v>75</v>
      </c>
      <c r="D58" t="s">
        <v>102</v>
      </c>
      <c r="E58" t="s">
        <v>102</v>
      </c>
      <c r="F58">
        <v>7.0493454179254567E-5</v>
      </c>
      <c r="G58" t="s">
        <v>66</v>
      </c>
      <c r="H58" t="s">
        <v>67</v>
      </c>
      <c r="I58" t="s">
        <v>68</v>
      </c>
      <c r="J58" t="s">
        <v>65</v>
      </c>
      <c r="L58" t="s">
        <v>106</v>
      </c>
    </row>
    <row r="59" spans="1:12" x14ac:dyDescent="0.2">
      <c r="A59" t="s">
        <v>120</v>
      </c>
      <c r="B59">
        <v>0.31</v>
      </c>
      <c r="C59" t="s">
        <v>75</v>
      </c>
      <c r="D59" t="s">
        <v>81</v>
      </c>
      <c r="E59" t="s">
        <v>81</v>
      </c>
      <c r="F59">
        <v>6.344410876132911E-4</v>
      </c>
      <c r="G59" t="s">
        <v>66</v>
      </c>
      <c r="H59" t="s">
        <v>67</v>
      </c>
      <c r="I59" t="s">
        <v>68</v>
      </c>
      <c r="J59" t="s">
        <v>65</v>
      </c>
      <c r="L59" t="s">
        <v>107</v>
      </c>
    </row>
    <row r="60" spans="1:12" x14ac:dyDescent="0.2">
      <c r="A60" t="s">
        <v>120</v>
      </c>
      <c r="B60">
        <v>0.31</v>
      </c>
      <c r="C60" t="s">
        <v>75</v>
      </c>
      <c r="D60" t="s">
        <v>7</v>
      </c>
      <c r="E60" t="s">
        <v>7</v>
      </c>
      <c r="F60">
        <v>1.6918429003021094E-3</v>
      </c>
      <c r="G60" t="s">
        <v>66</v>
      </c>
      <c r="H60" t="s">
        <v>67</v>
      </c>
      <c r="I60" t="s">
        <v>68</v>
      </c>
      <c r="J60" t="s">
        <v>65</v>
      </c>
      <c r="L60" t="s">
        <v>82</v>
      </c>
    </row>
    <row r="61" spans="1:12" x14ac:dyDescent="0.2">
      <c r="A61" t="s">
        <v>120</v>
      </c>
      <c r="B61">
        <v>0.31</v>
      </c>
      <c r="C61" t="s">
        <v>75</v>
      </c>
      <c r="D61" t="s">
        <v>7</v>
      </c>
      <c r="E61" t="s">
        <v>8</v>
      </c>
      <c r="F61">
        <v>2.4125420599805428E-8</v>
      </c>
      <c r="G61" t="s">
        <v>70</v>
      </c>
      <c r="H61" t="s">
        <v>71</v>
      </c>
      <c r="I61" t="s">
        <v>72</v>
      </c>
      <c r="J61" t="s">
        <v>65</v>
      </c>
      <c r="L61" t="s">
        <v>73</v>
      </c>
    </row>
    <row r="62" spans="1:12" x14ac:dyDescent="0.2">
      <c r="A62" t="s">
        <v>120</v>
      </c>
      <c r="B62">
        <v>0.31</v>
      </c>
      <c r="C62" t="s">
        <v>75</v>
      </c>
      <c r="D62" t="s">
        <v>7</v>
      </c>
      <c r="E62" t="s">
        <v>12</v>
      </c>
      <c r="F62">
        <v>7.6445604700257981E-8</v>
      </c>
      <c r="G62" t="s">
        <v>70</v>
      </c>
      <c r="H62" t="s">
        <v>71</v>
      </c>
      <c r="I62" t="s">
        <v>72</v>
      </c>
      <c r="J62" t="s">
        <v>65</v>
      </c>
      <c r="L62" t="s">
        <v>73</v>
      </c>
    </row>
    <row r="63" spans="1:12" x14ac:dyDescent="0.2">
      <c r="A63" t="s">
        <v>120</v>
      </c>
      <c r="B63">
        <v>0.31</v>
      </c>
      <c r="C63" t="s">
        <v>75</v>
      </c>
      <c r="D63" t="s">
        <v>7</v>
      </c>
      <c r="E63" t="s">
        <v>13</v>
      </c>
      <c r="F63">
        <v>1.4974645824066979E-7</v>
      </c>
      <c r="G63" t="s">
        <v>70</v>
      </c>
      <c r="H63" t="s">
        <v>71</v>
      </c>
      <c r="I63" t="s">
        <v>72</v>
      </c>
      <c r="J63" t="s">
        <v>65</v>
      </c>
      <c r="L63" t="s">
        <v>73</v>
      </c>
    </row>
    <row r="64" spans="1:12" x14ac:dyDescent="0.2">
      <c r="A64" t="s">
        <v>120</v>
      </c>
      <c r="B64">
        <v>0.31</v>
      </c>
      <c r="C64" t="s">
        <v>75</v>
      </c>
      <c r="D64" t="s">
        <v>7</v>
      </c>
      <c r="E64" t="s">
        <v>14</v>
      </c>
      <c r="F64">
        <v>2.6896959415096075E-8</v>
      </c>
      <c r="G64" t="s">
        <v>70</v>
      </c>
      <c r="H64" t="s">
        <v>71</v>
      </c>
      <c r="I64" t="s">
        <v>72</v>
      </c>
      <c r="J64" t="s">
        <v>65</v>
      </c>
      <c r="L64" t="s">
        <v>73</v>
      </c>
    </row>
    <row r="65" spans="1:12" x14ac:dyDescent="0.2">
      <c r="A65" t="s">
        <v>120</v>
      </c>
      <c r="B65">
        <v>0.31</v>
      </c>
      <c r="C65" t="s">
        <v>75</v>
      </c>
      <c r="D65" t="s">
        <v>7</v>
      </c>
      <c r="E65" t="s">
        <v>15</v>
      </c>
      <c r="F65">
        <v>1.1653950060432221E-8</v>
      </c>
      <c r="G65" t="s">
        <v>70</v>
      </c>
      <c r="H65" t="s">
        <v>71</v>
      </c>
      <c r="I65" t="s">
        <v>72</v>
      </c>
      <c r="J65" t="s">
        <v>65</v>
      </c>
      <c r="L65" t="s">
        <v>73</v>
      </c>
    </row>
    <row r="66" spans="1:12" x14ac:dyDescent="0.2">
      <c r="A66" t="s">
        <v>120</v>
      </c>
      <c r="B66">
        <v>0.31</v>
      </c>
      <c r="C66" t="s">
        <v>75</v>
      </c>
      <c r="D66" t="s">
        <v>7</v>
      </c>
      <c r="E66" t="s">
        <v>16</v>
      </c>
      <c r="F66">
        <v>3.6829083348831648E-7</v>
      </c>
      <c r="G66" t="s">
        <v>70</v>
      </c>
      <c r="H66" t="s">
        <v>71</v>
      </c>
      <c r="I66" t="s">
        <v>72</v>
      </c>
      <c r="J66" t="s">
        <v>65</v>
      </c>
      <c r="L66" t="s">
        <v>73</v>
      </c>
    </row>
    <row r="67" spans="1:12" x14ac:dyDescent="0.2">
      <c r="A67" t="s">
        <v>120</v>
      </c>
      <c r="B67">
        <v>0.31</v>
      </c>
      <c r="C67" t="s">
        <v>75</v>
      </c>
      <c r="D67" t="s">
        <v>7</v>
      </c>
      <c r="E67" t="s">
        <v>17</v>
      </c>
      <c r="F67">
        <v>9.5711708897901858E-10</v>
      </c>
      <c r="G67" t="s">
        <v>70</v>
      </c>
      <c r="H67" t="s">
        <v>71</v>
      </c>
      <c r="I67" t="s">
        <v>72</v>
      </c>
      <c r="J67" t="s">
        <v>65</v>
      </c>
      <c r="L67" t="s">
        <v>73</v>
      </c>
    </row>
    <row r="68" spans="1:12" x14ac:dyDescent="0.2">
      <c r="A68" t="s">
        <v>120</v>
      </c>
      <c r="B68">
        <v>0.31</v>
      </c>
      <c r="C68" t="s">
        <v>75</v>
      </c>
      <c r="D68" t="s">
        <v>7</v>
      </c>
      <c r="E68" t="s">
        <v>18</v>
      </c>
      <c r="F68">
        <v>2.2592892639463476E-9</v>
      </c>
      <c r="G68" t="s">
        <v>70</v>
      </c>
      <c r="H68" t="s">
        <v>71</v>
      </c>
      <c r="I68" t="s">
        <v>72</v>
      </c>
      <c r="J68" t="s">
        <v>65</v>
      </c>
      <c r="L68" t="s">
        <v>73</v>
      </c>
    </row>
    <row r="69" spans="1:12" x14ac:dyDescent="0.2">
      <c r="A69" t="s">
        <v>120</v>
      </c>
      <c r="B69">
        <v>0.31</v>
      </c>
      <c r="C69" t="s">
        <v>75</v>
      </c>
      <c r="D69" t="s">
        <v>7</v>
      </c>
      <c r="E69" t="s">
        <v>19</v>
      </c>
      <c r="F69">
        <v>4.2328995973388087E-7</v>
      </c>
      <c r="G69" t="s">
        <v>70</v>
      </c>
      <c r="H69" t="s">
        <v>71</v>
      </c>
      <c r="I69" t="s">
        <v>72</v>
      </c>
      <c r="J69" t="s">
        <v>65</v>
      </c>
      <c r="L69" t="s">
        <v>73</v>
      </c>
    </row>
    <row r="70" spans="1:12" x14ac:dyDescent="0.2">
      <c r="A70" t="s">
        <v>120</v>
      </c>
      <c r="B70">
        <v>0.31</v>
      </c>
      <c r="C70" t="s">
        <v>75</v>
      </c>
      <c r="D70" t="s">
        <v>7</v>
      </c>
      <c r="E70" t="s">
        <v>20</v>
      </c>
      <c r="F70">
        <v>3.344348312019497E-9</v>
      </c>
      <c r="G70" t="s">
        <v>70</v>
      </c>
      <c r="H70" t="s">
        <v>71</v>
      </c>
      <c r="I70" t="s">
        <v>72</v>
      </c>
      <c r="J70" t="s">
        <v>65</v>
      </c>
      <c r="L70" t="s">
        <v>73</v>
      </c>
    </row>
    <row r="71" spans="1:12" x14ac:dyDescent="0.2">
      <c r="A71" t="s">
        <v>120</v>
      </c>
      <c r="B71">
        <v>0.31</v>
      </c>
      <c r="C71" t="s">
        <v>75</v>
      </c>
      <c r="D71" t="s">
        <v>7</v>
      </c>
      <c r="E71" t="s">
        <v>21</v>
      </c>
      <c r="F71">
        <v>2.1341302846280898E-4</v>
      </c>
      <c r="G71" t="s">
        <v>70</v>
      </c>
      <c r="H71" t="s">
        <v>71</v>
      </c>
      <c r="I71" t="s">
        <v>72</v>
      </c>
      <c r="J71" t="s">
        <v>65</v>
      </c>
      <c r="L71" t="s">
        <v>83</v>
      </c>
    </row>
    <row r="72" spans="1:12" x14ac:dyDescent="0.2">
      <c r="A72" t="s">
        <v>120</v>
      </c>
      <c r="B72">
        <v>0.31</v>
      </c>
      <c r="C72" t="s">
        <v>75</v>
      </c>
      <c r="D72" t="s">
        <v>109</v>
      </c>
      <c r="E72" t="s">
        <v>8</v>
      </c>
      <c r="F72">
        <v>2.2689690504090946E-7</v>
      </c>
      <c r="G72" t="s">
        <v>70</v>
      </c>
      <c r="H72" t="s">
        <v>71</v>
      </c>
      <c r="I72" t="s">
        <v>72</v>
      </c>
      <c r="J72" t="s">
        <v>65</v>
      </c>
      <c r="L72" t="s">
        <v>74</v>
      </c>
    </row>
    <row r="73" spans="1:12" x14ac:dyDescent="0.2">
      <c r="A73" t="s">
        <v>120</v>
      </c>
      <c r="B73">
        <v>0.31</v>
      </c>
      <c r="C73" t="s">
        <v>75</v>
      </c>
      <c r="D73" t="s">
        <v>109</v>
      </c>
      <c r="E73" t="s">
        <v>12</v>
      </c>
      <c r="F73">
        <v>1.4920564049009401E-6</v>
      </c>
      <c r="G73" t="s">
        <v>70</v>
      </c>
      <c r="H73" t="s">
        <v>71</v>
      </c>
      <c r="I73" t="s">
        <v>72</v>
      </c>
      <c r="J73" t="s">
        <v>65</v>
      </c>
      <c r="L73" t="s">
        <v>74</v>
      </c>
    </row>
    <row r="74" spans="1:12" x14ac:dyDescent="0.2">
      <c r="A74" t="s">
        <v>120</v>
      </c>
      <c r="B74">
        <v>0.31</v>
      </c>
      <c r="C74" t="s">
        <v>75</v>
      </c>
      <c r="D74" t="s">
        <v>109</v>
      </c>
      <c r="E74" t="s">
        <v>13</v>
      </c>
      <c r="F74">
        <v>3.5132384086693679E-6</v>
      </c>
      <c r="G74" t="s">
        <v>70</v>
      </c>
      <c r="H74" t="s">
        <v>71</v>
      </c>
      <c r="I74" t="s">
        <v>72</v>
      </c>
      <c r="J74" t="s">
        <v>65</v>
      </c>
      <c r="L74" t="s">
        <v>74</v>
      </c>
    </row>
    <row r="75" spans="1:12" x14ac:dyDescent="0.2">
      <c r="A75" t="s">
        <v>120</v>
      </c>
      <c r="B75">
        <v>0.31</v>
      </c>
      <c r="C75" t="s">
        <v>75</v>
      </c>
      <c r="D75" t="s">
        <v>109</v>
      </c>
      <c r="E75" t="s">
        <v>14</v>
      </c>
      <c r="F75">
        <v>1.9450981181919004E-7</v>
      </c>
      <c r="G75" t="s">
        <v>70</v>
      </c>
      <c r="H75" t="s">
        <v>71</v>
      </c>
      <c r="I75" t="s">
        <v>72</v>
      </c>
      <c r="J75" t="s">
        <v>65</v>
      </c>
      <c r="L75" t="s">
        <v>74</v>
      </c>
    </row>
    <row r="76" spans="1:12" x14ac:dyDescent="0.2">
      <c r="A76" t="s">
        <v>120</v>
      </c>
      <c r="B76">
        <v>0.31</v>
      </c>
      <c r="C76" t="s">
        <v>75</v>
      </c>
      <c r="D76" t="s">
        <v>109</v>
      </c>
      <c r="E76" t="s">
        <v>15</v>
      </c>
      <c r="F76">
        <v>1.3159993662121361E-7</v>
      </c>
      <c r="G76" t="s">
        <v>70</v>
      </c>
      <c r="H76" t="s">
        <v>71</v>
      </c>
      <c r="I76" t="s">
        <v>72</v>
      </c>
      <c r="J76" t="s">
        <v>65</v>
      </c>
      <c r="L76" t="s">
        <v>74</v>
      </c>
    </row>
    <row r="77" spans="1:12" x14ac:dyDescent="0.2">
      <c r="A77" t="s">
        <v>120</v>
      </c>
      <c r="B77">
        <v>0.31</v>
      </c>
      <c r="C77" t="s">
        <v>75</v>
      </c>
      <c r="D77" t="s">
        <v>109</v>
      </c>
      <c r="E77" t="s">
        <v>16</v>
      </c>
      <c r="F77">
        <v>1.147944900016092E-6</v>
      </c>
      <c r="G77" t="s">
        <v>70</v>
      </c>
      <c r="H77" t="s">
        <v>71</v>
      </c>
      <c r="I77" t="s">
        <v>72</v>
      </c>
      <c r="J77" t="s">
        <v>65</v>
      </c>
      <c r="L77" t="s">
        <v>74</v>
      </c>
    </row>
    <row r="78" spans="1:12" x14ac:dyDescent="0.2">
      <c r="A78" t="s">
        <v>120</v>
      </c>
      <c r="B78">
        <v>0.31</v>
      </c>
      <c r="C78" t="s">
        <v>75</v>
      </c>
      <c r="D78" t="s">
        <v>109</v>
      </c>
      <c r="E78" t="s">
        <v>17</v>
      </c>
      <c r="F78">
        <v>6.0373667468326665E-8</v>
      </c>
      <c r="G78" t="s">
        <v>70</v>
      </c>
      <c r="H78" t="s">
        <v>71</v>
      </c>
      <c r="I78" t="s">
        <v>72</v>
      </c>
      <c r="J78" t="s">
        <v>65</v>
      </c>
      <c r="L78" t="s">
        <v>74</v>
      </c>
    </row>
    <row r="79" spans="1:12" x14ac:dyDescent="0.2">
      <c r="A79" t="s">
        <v>120</v>
      </c>
      <c r="B79">
        <v>0.31</v>
      </c>
      <c r="C79" t="s">
        <v>75</v>
      </c>
      <c r="D79" t="s">
        <v>109</v>
      </c>
      <c r="E79" t="s">
        <v>18</v>
      </c>
      <c r="F79">
        <v>2.5771540532607938E-8</v>
      </c>
      <c r="G79" t="s">
        <v>70</v>
      </c>
      <c r="H79" t="s">
        <v>71</v>
      </c>
      <c r="I79" t="s">
        <v>72</v>
      </c>
      <c r="J79" t="s">
        <v>65</v>
      </c>
      <c r="L79" t="s">
        <v>74</v>
      </c>
    </row>
    <row r="80" spans="1:12" x14ac:dyDescent="0.2">
      <c r="A80" t="s">
        <v>120</v>
      </c>
      <c r="B80">
        <v>0.31</v>
      </c>
      <c r="C80" t="s">
        <v>75</v>
      </c>
      <c r="D80" t="s">
        <v>109</v>
      </c>
      <c r="E80" t="s">
        <v>19</v>
      </c>
      <c r="F80">
        <v>1.2376001619241882E-6</v>
      </c>
      <c r="G80" t="s">
        <v>70</v>
      </c>
      <c r="H80" t="s">
        <v>71</v>
      </c>
      <c r="I80" t="s">
        <v>72</v>
      </c>
      <c r="J80" t="s">
        <v>65</v>
      </c>
      <c r="L80" t="s">
        <v>74</v>
      </c>
    </row>
    <row r="81" spans="1:12" x14ac:dyDescent="0.2">
      <c r="A81" t="s">
        <v>120</v>
      </c>
      <c r="B81">
        <v>0.31</v>
      </c>
      <c r="C81" t="s">
        <v>75</v>
      </c>
      <c r="D81" t="s">
        <v>109</v>
      </c>
      <c r="E81" t="s">
        <v>20</v>
      </c>
      <c r="F81">
        <v>8.9992141408976182E-9</v>
      </c>
      <c r="G81" t="s">
        <v>70</v>
      </c>
      <c r="H81" t="s">
        <v>71</v>
      </c>
      <c r="I81" t="s">
        <v>72</v>
      </c>
      <c r="J81" t="s">
        <v>65</v>
      </c>
      <c r="L81" t="s">
        <v>74</v>
      </c>
    </row>
    <row r="82" spans="1:12" x14ac:dyDescent="0.2">
      <c r="A82" t="s">
        <v>120</v>
      </c>
      <c r="B82">
        <v>0.31</v>
      </c>
      <c r="C82" t="s">
        <v>75</v>
      </c>
      <c r="D82" t="s">
        <v>109</v>
      </c>
      <c r="E82" t="s">
        <v>21</v>
      </c>
      <c r="F82">
        <v>7.1832648496438802E-4</v>
      </c>
      <c r="G82" t="s">
        <v>70</v>
      </c>
      <c r="H82" t="s">
        <v>71</v>
      </c>
      <c r="I82" t="s">
        <v>72</v>
      </c>
      <c r="J82" t="s">
        <v>65</v>
      </c>
      <c r="L82" t="s">
        <v>93</v>
      </c>
    </row>
    <row r="83" spans="1:12" x14ac:dyDescent="0.2">
      <c r="A83" t="s">
        <v>120</v>
      </c>
      <c r="B83">
        <v>0.31</v>
      </c>
      <c r="C83" t="s">
        <v>110</v>
      </c>
      <c r="D83" t="s">
        <v>109</v>
      </c>
      <c r="E83" t="s">
        <v>8</v>
      </c>
      <c r="F83">
        <v>0</v>
      </c>
      <c r="G83" t="s">
        <v>70</v>
      </c>
      <c r="H83" t="s">
        <v>71</v>
      </c>
      <c r="I83" t="s">
        <v>72</v>
      </c>
      <c r="J83" t="s">
        <v>65</v>
      </c>
      <c r="L83" t="s">
        <v>74</v>
      </c>
    </row>
    <row r="84" spans="1:12" x14ac:dyDescent="0.2">
      <c r="A84" t="s">
        <v>120</v>
      </c>
      <c r="B84">
        <v>0.31</v>
      </c>
      <c r="C84" t="s">
        <v>110</v>
      </c>
      <c r="D84" t="s">
        <v>109</v>
      </c>
      <c r="E84" t="s">
        <v>12</v>
      </c>
      <c r="F84">
        <v>0</v>
      </c>
      <c r="G84" t="s">
        <v>70</v>
      </c>
      <c r="H84" t="s">
        <v>71</v>
      </c>
      <c r="I84" t="s">
        <v>72</v>
      </c>
      <c r="J84" t="s">
        <v>65</v>
      </c>
      <c r="L84" t="s">
        <v>74</v>
      </c>
    </row>
    <row r="85" spans="1:12" x14ac:dyDescent="0.2">
      <c r="A85" t="s">
        <v>120</v>
      </c>
      <c r="B85">
        <v>0.31</v>
      </c>
      <c r="C85" t="s">
        <v>110</v>
      </c>
      <c r="D85" t="s">
        <v>109</v>
      </c>
      <c r="E85" t="s">
        <v>13</v>
      </c>
      <c r="F85">
        <v>0</v>
      </c>
      <c r="G85" t="s">
        <v>70</v>
      </c>
      <c r="H85" t="s">
        <v>71</v>
      </c>
      <c r="I85" t="s">
        <v>72</v>
      </c>
      <c r="J85" t="s">
        <v>65</v>
      </c>
      <c r="L85" t="s">
        <v>74</v>
      </c>
    </row>
    <row r="86" spans="1:12" x14ac:dyDescent="0.2">
      <c r="A86" t="s">
        <v>120</v>
      </c>
      <c r="B86">
        <v>0.31</v>
      </c>
      <c r="C86" t="s">
        <v>111</v>
      </c>
      <c r="D86" t="s">
        <v>114</v>
      </c>
      <c r="E86" t="s">
        <v>14</v>
      </c>
      <c r="F86">
        <v>1.127962085308057E-5</v>
      </c>
      <c r="G86" t="s">
        <v>70</v>
      </c>
      <c r="H86" t="s">
        <v>71</v>
      </c>
      <c r="I86" t="s">
        <v>72</v>
      </c>
      <c r="J86" t="s">
        <v>65</v>
      </c>
      <c r="K86" t="s">
        <v>116</v>
      </c>
      <c r="L86" t="s">
        <v>74</v>
      </c>
    </row>
    <row r="87" spans="1:12" x14ac:dyDescent="0.2">
      <c r="A87" t="s">
        <v>120</v>
      </c>
      <c r="B87">
        <v>0.31</v>
      </c>
      <c r="C87" t="s">
        <v>112</v>
      </c>
      <c r="D87" t="s">
        <v>114</v>
      </c>
      <c r="E87" t="s">
        <v>14</v>
      </c>
      <c r="F87">
        <v>2.8341232227488154E-7</v>
      </c>
      <c r="G87" t="s">
        <v>70</v>
      </c>
      <c r="H87" t="s">
        <v>71</v>
      </c>
      <c r="I87" t="s">
        <v>72</v>
      </c>
      <c r="J87" t="s">
        <v>65</v>
      </c>
      <c r="K87" t="s">
        <v>116</v>
      </c>
    </row>
    <row r="88" spans="1:12" x14ac:dyDescent="0.2">
      <c r="A88" t="s">
        <v>120</v>
      </c>
      <c r="B88">
        <v>0.31</v>
      </c>
      <c r="C88" t="s">
        <v>111</v>
      </c>
      <c r="D88" t="s">
        <v>114</v>
      </c>
      <c r="E88" t="s">
        <v>15</v>
      </c>
      <c r="F88">
        <v>1.4122085308056874E-6</v>
      </c>
      <c r="G88" t="s">
        <v>70</v>
      </c>
      <c r="H88" t="s">
        <v>71</v>
      </c>
      <c r="I88" t="s">
        <v>72</v>
      </c>
      <c r="J88" t="s">
        <v>65</v>
      </c>
      <c r="K88" t="s">
        <v>118</v>
      </c>
      <c r="L88" t="s">
        <v>74</v>
      </c>
    </row>
    <row r="89" spans="1:12" x14ac:dyDescent="0.2">
      <c r="A89" t="s">
        <v>120</v>
      </c>
      <c r="B89">
        <v>0.31</v>
      </c>
      <c r="C89" t="s">
        <v>112</v>
      </c>
      <c r="D89" t="s">
        <v>114</v>
      </c>
      <c r="E89" t="s">
        <v>85</v>
      </c>
      <c r="F89">
        <v>1.7996682464454976E-8</v>
      </c>
      <c r="G89" t="s">
        <v>70</v>
      </c>
      <c r="H89" t="s">
        <v>71</v>
      </c>
      <c r="I89" t="s">
        <v>72</v>
      </c>
      <c r="J89" t="s">
        <v>65</v>
      </c>
      <c r="K89" t="s">
        <v>118</v>
      </c>
    </row>
    <row r="90" spans="1:12" x14ac:dyDescent="0.2">
      <c r="A90" t="s">
        <v>120</v>
      </c>
      <c r="B90">
        <v>0.31</v>
      </c>
      <c r="C90" t="s">
        <v>110</v>
      </c>
      <c r="D90" t="s">
        <v>114</v>
      </c>
      <c r="E90" t="s">
        <v>16</v>
      </c>
      <c r="F90">
        <v>0</v>
      </c>
      <c r="G90" t="s">
        <v>70</v>
      </c>
      <c r="H90" t="s">
        <v>71</v>
      </c>
      <c r="I90" t="s">
        <v>72</v>
      </c>
      <c r="J90" t="s">
        <v>65</v>
      </c>
      <c r="L90" t="s">
        <v>74</v>
      </c>
    </row>
    <row r="91" spans="1:12" x14ac:dyDescent="0.2">
      <c r="A91" t="s">
        <v>120</v>
      </c>
      <c r="B91">
        <v>0.31</v>
      </c>
      <c r="C91" t="s">
        <v>110</v>
      </c>
      <c r="D91" t="s">
        <v>114</v>
      </c>
      <c r="E91" t="s">
        <v>17</v>
      </c>
      <c r="F91">
        <v>0</v>
      </c>
      <c r="G91" t="s">
        <v>70</v>
      </c>
      <c r="H91" t="s">
        <v>71</v>
      </c>
      <c r="I91" t="s">
        <v>72</v>
      </c>
      <c r="J91" t="s">
        <v>65</v>
      </c>
      <c r="L91" t="s">
        <v>74</v>
      </c>
    </row>
    <row r="92" spans="1:12" x14ac:dyDescent="0.2">
      <c r="A92" t="s">
        <v>120</v>
      </c>
      <c r="B92">
        <v>0.31</v>
      </c>
      <c r="C92" t="s">
        <v>110</v>
      </c>
      <c r="D92" t="s">
        <v>114</v>
      </c>
      <c r="E92" t="s">
        <v>18</v>
      </c>
      <c r="F92">
        <v>0</v>
      </c>
      <c r="G92" t="s">
        <v>70</v>
      </c>
      <c r="H92" t="s">
        <v>71</v>
      </c>
      <c r="I92" t="s">
        <v>72</v>
      </c>
      <c r="J92" t="s">
        <v>65</v>
      </c>
      <c r="L92" t="s">
        <v>74</v>
      </c>
    </row>
    <row r="93" spans="1:12" x14ac:dyDescent="0.2">
      <c r="A93" t="s">
        <v>120</v>
      </c>
      <c r="B93">
        <v>0.31</v>
      </c>
      <c r="C93" t="s">
        <v>111</v>
      </c>
      <c r="D93" t="s">
        <v>114</v>
      </c>
      <c r="E93" t="s">
        <v>19</v>
      </c>
      <c r="F93">
        <v>4.6938388625592424E-5</v>
      </c>
      <c r="G93" t="s">
        <v>70</v>
      </c>
      <c r="H93" t="s">
        <v>71</v>
      </c>
      <c r="I93" t="s">
        <v>72</v>
      </c>
      <c r="J93" t="s">
        <v>65</v>
      </c>
      <c r="K93" t="s">
        <v>118</v>
      </c>
    </row>
    <row r="94" spans="1:12" x14ac:dyDescent="0.2">
      <c r="A94" t="s">
        <v>120</v>
      </c>
      <c r="B94">
        <v>0.31</v>
      </c>
      <c r="C94" t="s">
        <v>112</v>
      </c>
      <c r="D94" t="s">
        <v>114</v>
      </c>
      <c r="E94" t="s">
        <v>19</v>
      </c>
      <c r="F94">
        <v>3.4056872037914693E-4</v>
      </c>
      <c r="G94" t="s">
        <v>70</v>
      </c>
      <c r="H94" t="s">
        <v>71</v>
      </c>
      <c r="I94" t="s">
        <v>72</v>
      </c>
      <c r="J94" t="s">
        <v>65</v>
      </c>
      <c r="K94" t="s">
        <v>118</v>
      </c>
      <c r="L94" t="s">
        <v>74</v>
      </c>
    </row>
    <row r="95" spans="1:12" x14ac:dyDescent="0.2">
      <c r="A95" t="s">
        <v>120</v>
      </c>
      <c r="B95">
        <v>0.31</v>
      </c>
      <c r="C95" t="s">
        <v>110</v>
      </c>
      <c r="D95" t="s">
        <v>109</v>
      </c>
      <c r="E95" t="s">
        <v>20</v>
      </c>
      <c r="F95">
        <v>0</v>
      </c>
      <c r="G95" t="s">
        <v>70</v>
      </c>
      <c r="H95" t="s">
        <v>71</v>
      </c>
      <c r="I95" t="s">
        <v>72</v>
      </c>
      <c r="J95" t="s">
        <v>65</v>
      </c>
      <c r="L95" t="s">
        <v>74</v>
      </c>
    </row>
    <row r="96" spans="1:12" x14ac:dyDescent="0.2">
      <c r="A96" t="s">
        <v>120</v>
      </c>
      <c r="B96">
        <v>0.31</v>
      </c>
      <c r="C96" t="s">
        <v>110</v>
      </c>
      <c r="D96" t="s">
        <v>109</v>
      </c>
      <c r="E96" t="s">
        <v>21</v>
      </c>
      <c r="F96">
        <v>0</v>
      </c>
      <c r="G96" t="s">
        <v>70</v>
      </c>
      <c r="H96" t="s">
        <v>71</v>
      </c>
      <c r="I96" t="s">
        <v>72</v>
      </c>
      <c r="J96" t="s">
        <v>65</v>
      </c>
      <c r="L96" t="s">
        <v>94</v>
      </c>
    </row>
    <row r="97" spans="1:12" x14ac:dyDescent="0.2">
      <c r="A97" t="s">
        <v>120</v>
      </c>
      <c r="B97">
        <v>0.31</v>
      </c>
      <c r="C97" t="s">
        <v>113</v>
      </c>
      <c r="D97" t="s">
        <v>114</v>
      </c>
      <c r="E97" t="s">
        <v>8</v>
      </c>
      <c r="F97">
        <v>6.4233400617837354E-6</v>
      </c>
      <c r="G97" t="s">
        <v>70</v>
      </c>
      <c r="H97" t="s">
        <v>71</v>
      </c>
      <c r="I97" t="s">
        <v>72</v>
      </c>
      <c r="J97" t="s">
        <v>65</v>
      </c>
      <c r="L97" t="s">
        <v>74</v>
      </c>
    </row>
    <row r="98" spans="1:12" x14ac:dyDescent="0.2">
      <c r="A98" t="s">
        <v>120</v>
      </c>
      <c r="B98">
        <v>0.31</v>
      </c>
      <c r="C98" t="s">
        <v>113</v>
      </c>
      <c r="D98" t="s">
        <v>114</v>
      </c>
      <c r="E98" t="s">
        <v>12</v>
      </c>
      <c r="F98">
        <v>0</v>
      </c>
      <c r="G98" t="s">
        <v>70</v>
      </c>
      <c r="H98" t="s">
        <v>71</v>
      </c>
      <c r="I98" t="s">
        <v>72</v>
      </c>
      <c r="J98" t="s">
        <v>65</v>
      </c>
      <c r="L98" t="s">
        <v>74</v>
      </c>
    </row>
    <row r="99" spans="1:12" x14ac:dyDescent="0.2">
      <c r="A99" t="s">
        <v>120</v>
      </c>
      <c r="B99">
        <v>0.31</v>
      </c>
      <c r="C99" t="s">
        <v>113</v>
      </c>
      <c r="D99" t="s">
        <v>114</v>
      </c>
      <c r="E99" t="s">
        <v>13</v>
      </c>
      <c r="F99">
        <v>0</v>
      </c>
      <c r="G99" t="s">
        <v>70</v>
      </c>
      <c r="H99" t="s">
        <v>71</v>
      </c>
      <c r="I99" t="s">
        <v>72</v>
      </c>
      <c r="J99" t="s">
        <v>65</v>
      </c>
      <c r="L99" t="s">
        <v>74</v>
      </c>
    </row>
    <row r="100" spans="1:12" x14ac:dyDescent="0.2">
      <c r="A100" t="s">
        <v>120</v>
      </c>
      <c r="B100">
        <v>0.31</v>
      </c>
      <c r="C100" t="s">
        <v>113</v>
      </c>
      <c r="D100" t="s">
        <v>114</v>
      </c>
      <c r="E100" t="s">
        <v>14</v>
      </c>
      <c r="F100">
        <v>0</v>
      </c>
      <c r="G100" t="s">
        <v>70</v>
      </c>
      <c r="H100" t="s">
        <v>71</v>
      </c>
      <c r="I100" t="s">
        <v>72</v>
      </c>
      <c r="J100" t="s">
        <v>65</v>
      </c>
      <c r="L100" t="s">
        <v>74</v>
      </c>
    </row>
    <row r="101" spans="1:12" x14ac:dyDescent="0.2">
      <c r="A101" t="s">
        <v>120</v>
      </c>
      <c r="B101">
        <v>0.31</v>
      </c>
      <c r="C101" t="s">
        <v>113</v>
      </c>
      <c r="D101" t="s">
        <v>114</v>
      </c>
      <c r="E101" t="s">
        <v>15</v>
      </c>
      <c r="F101">
        <v>0</v>
      </c>
      <c r="G101" t="s">
        <v>70</v>
      </c>
      <c r="H101" t="s">
        <v>71</v>
      </c>
      <c r="I101" t="s">
        <v>72</v>
      </c>
      <c r="J101" t="s">
        <v>65</v>
      </c>
      <c r="L101" t="s">
        <v>74</v>
      </c>
    </row>
    <row r="102" spans="1:12" x14ac:dyDescent="0.2">
      <c r="A102" t="s">
        <v>120</v>
      </c>
      <c r="B102">
        <v>0.31</v>
      </c>
      <c r="C102" t="s">
        <v>113</v>
      </c>
      <c r="D102" t="s">
        <v>114</v>
      </c>
      <c r="E102" t="s">
        <v>16</v>
      </c>
      <c r="F102">
        <v>5.2416285596995474E-6</v>
      </c>
      <c r="G102" t="s">
        <v>70</v>
      </c>
      <c r="H102" t="s">
        <v>71</v>
      </c>
      <c r="I102" t="s">
        <v>72</v>
      </c>
      <c r="J102" t="s">
        <v>65</v>
      </c>
      <c r="L102" t="s">
        <v>74</v>
      </c>
    </row>
    <row r="103" spans="1:12" x14ac:dyDescent="0.2">
      <c r="A103" t="s">
        <v>120</v>
      </c>
      <c r="B103">
        <v>0.31</v>
      </c>
      <c r="C103" t="s">
        <v>113</v>
      </c>
      <c r="D103" t="s">
        <v>114</v>
      </c>
      <c r="E103" t="s">
        <v>17</v>
      </c>
      <c r="F103">
        <v>0</v>
      </c>
      <c r="G103" t="s">
        <v>70</v>
      </c>
      <c r="H103" t="s">
        <v>71</v>
      </c>
      <c r="I103" t="s">
        <v>72</v>
      </c>
      <c r="J103" t="s">
        <v>65</v>
      </c>
      <c r="L103" t="s">
        <v>74</v>
      </c>
    </row>
    <row r="104" spans="1:12" x14ac:dyDescent="0.2">
      <c r="A104" t="s">
        <v>120</v>
      </c>
      <c r="B104">
        <v>0.31</v>
      </c>
      <c r="C104" t="s">
        <v>113</v>
      </c>
      <c r="D104" t="s">
        <v>114</v>
      </c>
      <c r="E104" t="s">
        <v>18</v>
      </c>
      <c r="F104">
        <v>0</v>
      </c>
      <c r="G104" t="s">
        <v>70</v>
      </c>
      <c r="H104" t="s">
        <v>71</v>
      </c>
      <c r="I104" t="s">
        <v>72</v>
      </c>
      <c r="J104" t="s">
        <v>65</v>
      </c>
      <c r="L104" t="s">
        <v>74</v>
      </c>
    </row>
    <row r="105" spans="1:12" x14ac:dyDescent="0.2">
      <c r="A105" t="s">
        <v>120</v>
      </c>
      <c r="B105">
        <v>0.31</v>
      </c>
      <c r="C105" t="s">
        <v>113</v>
      </c>
      <c r="D105" t="s">
        <v>114</v>
      </c>
      <c r="E105" t="s">
        <v>19</v>
      </c>
      <c r="F105">
        <v>0</v>
      </c>
      <c r="G105" t="s">
        <v>70</v>
      </c>
      <c r="H105" t="s">
        <v>71</v>
      </c>
      <c r="I105" t="s">
        <v>72</v>
      </c>
      <c r="J105" t="s">
        <v>65</v>
      </c>
      <c r="L105" t="s">
        <v>74</v>
      </c>
    </row>
    <row r="106" spans="1:12" x14ac:dyDescent="0.2">
      <c r="A106" t="s">
        <v>120</v>
      </c>
      <c r="B106">
        <v>0.31</v>
      </c>
      <c r="C106" t="s">
        <v>113</v>
      </c>
      <c r="D106" t="s">
        <v>114</v>
      </c>
      <c r="E106" t="s">
        <v>20</v>
      </c>
      <c r="F106">
        <v>0</v>
      </c>
      <c r="G106" t="s">
        <v>70</v>
      </c>
      <c r="H106" t="s">
        <v>71</v>
      </c>
      <c r="I106" t="s">
        <v>72</v>
      </c>
      <c r="J106" t="s">
        <v>65</v>
      </c>
      <c r="L106" t="s">
        <v>74</v>
      </c>
    </row>
    <row r="107" spans="1:12" x14ac:dyDescent="0.2">
      <c r="A107" t="s">
        <v>120</v>
      </c>
      <c r="B107">
        <v>0.31</v>
      </c>
      <c r="C107" t="s">
        <v>113</v>
      </c>
      <c r="D107" t="s">
        <v>114</v>
      </c>
      <c r="E107" t="s">
        <v>21</v>
      </c>
      <c r="F107">
        <v>0</v>
      </c>
      <c r="G107" t="s">
        <v>70</v>
      </c>
      <c r="H107" t="s">
        <v>71</v>
      </c>
      <c r="I107" t="s">
        <v>72</v>
      </c>
      <c r="J107" t="s">
        <v>65</v>
      </c>
      <c r="L107" t="s">
        <v>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EA580CFC828C478E67364B2862E2B0" ma:contentTypeVersion="1" ma:contentTypeDescription="Create a new document." ma:contentTypeScope="" ma:versionID="e8938924e7ee03795dcdfe2821aaa2ea">
  <xsd:schema xmlns:xsd="http://www.w3.org/2001/XMLSchema" xmlns:xs="http://www.w3.org/2001/XMLSchema" xmlns:p="http://schemas.microsoft.com/office/2006/metadata/properties" xmlns:ns2="78cdcaa8-6946-45cf-a66b-9f9603c7bbc2" targetNamespace="http://schemas.microsoft.com/office/2006/metadata/properties" ma:root="true" ma:fieldsID="0d1fbeeeabc4c36224373e6e59b14568" ns2:_="">
    <xsd:import namespace="78cdcaa8-6946-45cf-a66b-9f9603c7bbc2"/>
    <xsd:element name="properties">
      <xsd:complexType>
        <xsd:sequence>
          <xsd:element name="documentManagement">
            <xsd:complexType>
              <xsd:all>
                <xsd:element ref="ns2:MPI_x0020_Classification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dcaa8-6946-45cf-a66b-9f9603c7bbc2" elementFormDefault="qualified">
    <xsd:import namespace="http://schemas.microsoft.com/office/2006/documentManagement/types"/>
    <xsd:import namespace="http://schemas.microsoft.com/office/infopath/2007/PartnerControls"/>
    <xsd:element name="MPI_x0020_Classification" ma:index="8" ma:displayName="MPI Classification" ma:default="Not Classified" ma:format="Dropdown" ma:internalName="MPI_x0020_Classification" ma:readOnly="false">
      <xsd:simpleType>
        <xsd:restriction base="dms:Choice">
          <xsd:enumeration value="Not Classified"/>
          <xsd:enumeration value="Proprietary"/>
          <xsd:enumeration value="Private"/>
          <xsd:enumeration value="Restricted Distribution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 ma:index="9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PI_x0020_Classification xmlns="78cdcaa8-6946-45cf-a66b-9f9603c7bbc2">Not Classified</MPI_x0020_Classification>
  </documentManagement>
</p:properties>
</file>

<file path=customXml/itemProps1.xml><?xml version="1.0" encoding="utf-8"?>
<ds:datastoreItem xmlns:ds="http://schemas.openxmlformats.org/officeDocument/2006/customXml" ds:itemID="{145913FC-CFAB-47F9-B2E2-79BD7256EDD2}"/>
</file>

<file path=customXml/itemProps2.xml><?xml version="1.0" encoding="utf-8"?>
<ds:datastoreItem xmlns:ds="http://schemas.openxmlformats.org/officeDocument/2006/customXml" ds:itemID="{5A1EE3FF-9582-4957-9538-EF2D6F72C187}"/>
</file>

<file path=customXml/itemProps3.xml><?xml version="1.0" encoding="utf-8"?>
<ds:datastoreItem xmlns:ds="http://schemas.openxmlformats.org/officeDocument/2006/customXml" ds:itemID="{17970CE7-35A5-4173-81A8-3C3BC7F325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 en&amp;em for coal well infrastr</vt:lpstr>
      <vt:lpstr>w en&amp;em for coal well infr</vt:lpstr>
      <vt:lpstr>final table for SESAME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2020-08-27T18:01:14Z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-2087272722</vt:i4>
  </property>
  <property fmtid="{D5CDD505-2E9C-101B-9397-08002B2CF9AE}" pid="3" name="_NewReviewCycle">
    <vt:lpwstr/>
  </property>
  <property fmtid="{D5CDD505-2E9C-101B-9397-08002B2CF9AE}" pid="4" name="ContentTypeId">
    <vt:lpwstr>0x010100CFEA580CFC828C478E67364B2862E2B0</vt:lpwstr>
  </property>
</Properties>
</file>