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iji\Dropbox (MIT)\Seiji\SESAME\sesame-org\sesame-core\tea\electricity\storage\"/>
    </mc:Choice>
  </mc:AlternateContent>
  <xr:revisionPtr revIDLastSave="0" documentId="13_ncr:1_{DA9EDDAC-4F88-4337-990C-B887C4B8D8FA}" xr6:coauthVersionLast="47" xr6:coauthVersionMax="47" xr10:uidLastSave="{00000000-0000-0000-0000-000000000000}"/>
  <bookViews>
    <workbookView xWindow="28680" yWindow="345" windowWidth="25440" windowHeight="15540" xr2:uid="{CAC832E2-482B-4707-A1AE-9ED2587F637D}"/>
  </bookViews>
  <sheets>
    <sheet name="Inputs &amp; Outputs" sheetId="1" r:id="rId1"/>
    <sheet name="Formatting" sheetId="2" r:id="rId2"/>
    <sheet name="Condition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J31" i="1"/>
  <c r="J30" i="1"/>
  <c r="J29" i="1"/>
  <c r="J28" i="1"/>
  <c r="K18" i="2" s="1"/>
  <c r="J27" i="1"/>
  <c r="J26" i="1"/>
  <c r="J25" i="1"/>
  <c r="J24" i="1"/>
  <c r="K14" i="2" s="1"/>
  <c r="J23" i="1"/>
  <c r="J21" i="1"/>
  <c r="J20" i="1"/>
  <c r="G31" i="1"/>
  <c r="G30" i="1"/>
  <c r="G29" i="1"/>
  <c r="G28" i="1"/>
  <c r="H18" i="2" s="1"/>
  <c r="G27" i="1"/>
  <c r="G26" i="1"/>
  <c r="G25" i="1"/>
  <c r="G24" i="1"/>
  <c r="H14" i="2" s="1"/>
  <c r="G23" i="1"/>
  <c r="G21" i="1"/>
  <c r="G20" i="1"/>
  <c r="D31" i="1"/>
  <c r="E21" i="2" s="1"/>
  <c r="D30" i="1"/>
  <c r="D29" i="1"/>
  <c r="D28" i="1"/>
  <c r="E18" i="2" s="1"/>
  <c r="D27" i="1"/>
  <c r="D26" i="1"/>
  <c r="D25" i="1"/>
  <c r="D24" i="1"/>
  <c r="E14" i="2" s="1"/>
  <c r="D23" i="1"/>
  <c r="D21" i="1"/>
  <c r="E11" i="2" s="1"/>
  <c r="D20" i="1"/>
  <c r="E10" i="2"/>
  <c r="D14" i="1"/>
  <c r="E4" i="2" s="1"/>
  <c r="K21" i="2"/>
  <c r="K20" i="2"/>
  <c r="K19" i="2"/>
  <c r="K17" i="2"/>
  <c r="K16" i="2"/>
  <c r="K15" i="2"/>
  <c r="K13" i="2"/>
  <c r="K11" i="2"/>
  <c r="K10" i="2"/>
  <c r="K9" i="2"/>
  <c r="K8" i="2"/>
  <c r="K7" i="2"/>
  <c r="K6" i="2"/>
  <c r="K5" i="2"/>
  <c r="K4" i="2"/>
  <c r="H21" i="2"/>
  <c r="H20" i="2"/>
  <c r="H19" i="2"/>
  <c r="H17" i="2"/>
  <c r="H16" i="2"/>
  <c r="H15" i="2"/>
  <c r="H13" i="2"/>
  <c r="H11" i="2"/>
  <c r="H10" i="2"/>
  <c r="H9" i="2"/>
  <c r="H8" i="2"/>
  <c r="H7" i="2"/>
  <c r="H6" i="2"/>
  <c r="H5" i="2"/>
  <c r="H4" i="2"/>
  <c r="J17" i="1"/>
  <c r="J16" i="1"/>
  <c r="J15" i="1"/>
  <c r="G17" i="1"/>
  <c r="G16" i="1"/>
  <c r="G15" i="1"/>
  <c r="J14" i="1"/>
  <c r="G14" i="1"/>
  <c r="N3" i="3"/>
  <c r="N4" i="3"/>
  <c r="N5" i="3"/>
  <c r="N6" i="3"/>
  <c r="E9" i="2"/>
  <c r="E8" i="2"/>
  <c r="D17" i="1"/>
  <c r="E7" i="2" s="1"/>
  <c r="D16" i="1"/>
  <c r="E6" i="2" s="1"/>
  <c r="D15" i="1"/>
  <c r="E5" i="2" s="1"/>
  <c r="E20" i="2"/>
  <c r="E19" i="2"/>
  <c r="E17" i="2"/>
  <c r="E16" i="2"/>
  <c r="E15" i="2"/>
  <c r="E13" i="2"/>
  <c r="K2" i="2"/>
  <c r="H2" i="2"/>
  <c r="E2" i="2"/>
  <c r="E27" i="2" l="1"/>
  <c r="D35" i="1" s="1"/>
  <c r="H27" i="2"/>
  <c r="K27" i="2"/>
  <c r="J35" i="1" s="1"/>
</calcChain>
</file>

<file path=xl/sharedStrings.xml><?xml version="1.0" encoding="utf-8"?>
<sst xmlns="http://schemas.openxmlformats.org/spreadsheetml/2006/main" count="90" uniqueCount="56">
  <si>
    <t>duration_charge</t>
  </si>
  <si>
    <t>duration_discharge</t>
  </si>
  <si>
    <t>cycles</t>
  </si>
  <si>
    <t>lifetime_ss</t>
  </si>
  <si>
    <t>finance_source_ss</t>
  </si>
  <si>
    <t>user_defined</t>
  </si>
  <si>
    <t>capex_power_charge</t>
  </si>
  <si>
    <t>capex_power_discharge</t>
  </si>
  <si>
    <t>capex_energy</t>
  </si>
  <si>
    <t>FOM_discharge</t>
  </si>
  <si>
    <t>FOM_charge</t>
  </si>
  <si>
    <t>FOM_storage</t>
  </si>
  <si>
    <t>VOM</t>
  </si>
  <si>
    <t>eta_charge</t>
  </si>
  <si>
    <t>eta_discharge</t>
  </si>
  <si>
    <t>Custom costs</t>
  </si>
  <si>
    <t>General inputs</t>
  </si>
  <si>
    <t>:</t>
  </si>
  <si>
    <t>'</t>
  </si>
  <si>
    <t>{</t>
  </si>
  <si>
    <t>}</t>
  </si>
  <si>
    <t>'ATB'</t>
  </si>
  <si>
    <t>Steps</t>
  </si>
  <si>
    <t>Modify values for cells shaded in blue</t>
  </si>
  <si>
    <t>Copy text from cells shaded in green. Paste into .py file</t>
  </si>
  <si>
    <t>'Literature'</t>
  </si>
  <si>
    <t>cost_source_ss</t>
  </si>
  <si>
    <t>cost_scenario</t>
  </si>
  <si>
    <t>'MIT - 2020 estimate'</t>
  </si>
  <si>
    <t>'Today'</t>
  </si>
  <si>
    <t>'MIT - 2050 estimate'</t>
  </si>
  <si>
    <t>'Moderate'</t>
  </si>
  <si>
    <t>'MIT estimate'</t>
  </si>
  <si>
    <t>,</t>
  </si>
  <si>
    <t>Inputs</t>
  </si>
  <si>
    <t>Outputs</t>
  </si>
  <si>
    <t>Thermal</t>
  </si>
  <si>
    <t>Compressed Air</t>
  </si>
  <si>
    <t>Output</t>
  </si>
  <si>
    <t>input_equal_to</t>
  </si>
  <si>
    <t>input_not_equal_to</t>
  </si>
  <si>
    <t>input_greater_than</t>
  </si>
  <si>
    <t>input_included_in</t>
  </si>
  <si>
    <t>Conditionals (class)</t>
  </si>
  <si>
    <t>conditionals.</t>
  </si>
  <si>
    <t>storage_tech</t>
  </si>
  <si>
    <t>(</t>
  </si>
  <si>
    <t>)</t>
  </si>
  <si>
    <t>var_name</t>
  </si>
  <si>
    <t>Individual technologies</t>
  </si>
  <si>
    <t>var_val</t>
  </si>
  <si>
    <t>concatenated</t>
  </si>
  <si>
    <t>create structure</t>
  </si>
  <si>
    <t>Conditional(s) for default value</t>
  </si>
  <si>
    <t>[]</t>
  </si>
  <si>
    <t>Li-ion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</si>
</sst>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3" borderId="0" xfId="0" applyFill="1"/>
    <xf numFmtId="0" fontId="0" fillId="3" borderId="0" xfId="0" quotePrefix="1" applyFill="1"/>
    <xf numFmtId="0" fontId="0" fillId="0" borderId="0" xfId="0" applyBorder="1"/>
    <xf numFmtId="0" fontId="0" fillId="0" borderId="0" xfId="0" quotePrefix="1" applyBorder="1"/>
    <xf numFmtId="0" fontId="0" fillId="0" borderId="0" xfId="0" applyNumberFormat="1" applyBorder="1"/>
    <xf numFmtId="0" fontId="0" fillId="0" borderId="1" xfId="0" applyBorder="1"/>
    <xf numFmtId="0" fontId="0" fillId="2" borderId="0" xfId="0" applyFill="1" applyAlignment="1">
      <alignment vertical="top" wrapText="1"/>
    </xf>
    <xf numFmtId="49" fontId="0" fillId="0" borderId="0" xfId="0" quotePrefix="1" applyNumberFormat="1" applyBorder="1"/>
    <xf numFmtId="0" fontId="0" fillId="0" borderId="0" xfId="0" applyFill="1" applyAlignment="1">
      <alignment vertical="top" wrapText="1"/>
    </xf>
    <xf numFmtId="0" fontId="0" fillId="0" borderId="0" xfId="0" applyFill="1"/>
    <xf numFmtId="0" fontId="0" fillId="0" borderId="0" xfId="0" quotePrefix="1" applyFill="1"/>
    <xf numFmtId="0" fontId="0" fillId="0" borderId="0" xfId="0" quotePrefix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4190-D8D2-4F2B-97F1-931E2332E259}">
  <dimension ref="A1:J35"/>
  <sheetViews>
    <sheetView tabSelected="1" topLeftCell="E19" workbookViewId="0">
      <selection activeCell="J35" sqref="J35"/>
    </sheetView>
  </sheetViews>
  <sheetFormatPr defaultRowHeight="15" x14ac:dyDescent="0.25"/>
  <cols>
    <col min="1" max="1" width="4" customWidth="1"/>
    <col min="2" max="2" width="22.7109375" bestFit="1" customWidth="1"/>
    <col min="3" max="3" width="35.7109375" customWidth="1"/>
    <col min="4" max="4" width="130.7109375" customWidth="1"/>
    <col min="5" max="5" width="4.42578125" style="11" customWidth="1"/>
    <col min="6" max="6" width="35.7109375" customWidth="1"/>
    <col min="7" max="7" width="130.7109375" customWidth="1"/>
    <col min="8" max="8" width="5.140625" style="11" customWidth="1"/>
    <col min="9" max="9" width="35.7109375" customWidth="1"/>
    <col min="10" max="10" width="130.7109375" customWidth="1"/>
  </cols>
  <sheetData>
    <row r="1" spans="1:10" x14ac:dyDescent="0.25">
      <c r="A1" s="1" t="s">
        <v>22</v>
      </c>
    </row>
    <row r="2" spans="1:10" x14ac:dyDescent="0.25">
      <c r="A2">
        <v>1</v>
      </c>
      <c r="B2" t="s">
        <v>23</v>
      </c>
    </row>
    <row r="3" spans="1:10" x14ac:dyDescent="0.25">
      <c r="A3">
        <v>2</v>
      </c>
      <c r="B3" t="s">
        <v>24</v>
      </c>
    </row>
    <row r="5" spans="1:10" x14ac:dyDescent="0.25">
      <c r="A5" t="s">
        <v>43</v>
      </c>
    </row>
    <row r="6" spans="1:10" x14ac:dyDescent="0.25">
      <c r="C6" t="s">
        <v>39</v>
      </c>
      <c r="E6"/>
    </row>
    <row r="7" spans="1:10" x14ac:dyDescent="0.25">
      <c r="C7" t="s">
        <v>40</v>
      </c>
    </row>
    <row r="8" spans="1:10" x14ac:dyDescent="0.25">
      <c r="C8" t="s">
        <v>41</v>
      </c>
    </row>
    <row r="9" spans="1:10" x14ac:dyDescent="0.25">
      <c r="C9" t="s">
        <v>42</v>
      </c>
    </row>
    <row r="11" spans="1:10" x14ac:dyDescent="0.25">
      <c r="A11" s="16" t="s">
        <v>34</v>
      </c>
      <c r="B11" s="17"/>
      <c r="C11" s="17"/>
      <c r="D11" s="17"/>
      <c r="E11" s="17"/>
      <c r="F11" s="17"/>
      <c r="G11" s="17"/>
      <c r="H11" s="17"/>
      <c r="I11" s="18"/>
    </row>
    <row r="12" spans="1:10" x14ac:dyDescent="0.25">
      <c r="A12" t="s">
        <v>16</v>
      </c>
      <c r="D12" s="15" t="s">
        <v>53</v>
      </c>
    </row>
    <row r="13" spans="1:10" x14ac:dyDescent="0.25">
      <c r="B13" t="s">
        <v>45</v>
      </c>
      <c r="C13" t="s">
        <v>55</v>
      </c>
      <c r="F13" t="s">
        <v>36</v>
      </c>
      <c r="I13" t="s">
        <v>37</v>
      </c>
    </row>
    <row r="14" spans="1:10" x14ac:dyDescent="0.25">
      <c r="B14" t="s">
        <v>0</v>
      </c>
      <c r="C14" s="2">
        <v>4</v>
      </c>
      <c r="D14" s="2" t="str">
        <f>"["&amp;
_xlfn.CONCAT("(","'",$C$6,"',","'",$B$13,"',","'",$C$13,"'",")")
&amp;"]"</f>
        <v>[('input_equal_to','storage_tech','Li-ion battery')]</v>
      </c>
      <c r="F14" s="2">
        <v>6</v>
      </c>
      <c r="G14" s="2" t="str">
        <f>"["&amp;
_xlfn.CONCAT("(","'",$C$6,"',","'",$B$13,"',","'",$F$13,"'",")")
&amp;"]"</f>
        <v>[('input_equal_to','storage_tech','Thermal')]</v>
      </c>
      <c r="I14" s="2">
        <v>6</v>
      </c>
      <c r="J14" s="2" t="str">
        <f>"["&amp;
_xlfn.CONCAT("(","'",$C$6,"',","'",$B$13,"',","'",$I$13,"'",")")
&amp;"]"</f>
        <v>[('input_equal_to','storage_tech','Compressed Air')]</v>
      </c>
    </row>
    <row r="15" spans="1:10" x14ac:dyDescent="0.25">
      <c r="B15" t="s">
        <v>1</v>
      </c>
      <c r="C15" s="2">
        <v>4</v>
      </c>
      <c r="D15" s="2" t="str">
        <f t="shared" ref="D15:D17" si="0">"["&amp;
_xlfn.CONCAT("(","'",$C$6,"',","'",$B$13,"',","'",$C$13,"'",")")
&amp;"]"</f>
        <v>[('input_equal_to','storage_tech','Li-ion battery')]</v>
      </c>
      <c r="F15" s="2">
        <v>10</v>
      </c>
      <c r="G15" s="2" t="str">
        <f t="shared" ref="G15:G17" si="1">"["&amp;
_xlfn.CONCAT("(","'",$C$6,"',","'",$B$13,"',","'",$F$13,"'",")")
&amp;"]"</f>
        <v>[('input_equal_to','storage_tech','Thermal')]</v>
      </c>
      <c r="I15" s="2">
        <v>10</v>
      </c>
      <c r="J15" s="2" t="str">
        <f t="shared" ref="J15:J17" si="2">"["&amp;
_xlfn.CONCAT("(","'",$C$6,"',","'",$B$13,"',","'",$I$13,"'",")")
&amp;"]"</f>
        <v>[('input_equal_to','storage_tech','Compressed Air')]</v>
      </c>
    </row>
    <row r="16" spans="1:10" x14ac:dyDescent="0.25">
      <c r="B16" t="s">
        <v>2</v>
      </c>
      <c r="C16" s="2">
        <v>1</v>
      </c>
      <c r="D16" s="2" t="str">
        <f t="shared" si="0"/>
        <v>[('input_equal_to','storage_tech','Li-ion battery')]</v>
      </c>
      <c r="F16" s="2">
        <v>1</v>
      </c>
      <c r="G16" s="2" t="str">
        <f t="shared" si="1"/>
        <v>[('input_equal_to','storage_tech','Thermal')]</v>
      </c>
      <c r="I16" s="2">
        <v>1</v>
      </c>
      <c r="J16" s="2" t="str">
        <f t="shared" si="2"/>
        <v>[('input_equal_to','storage_tech','Compressed Air')]</v>
      </c>
    </row>
    <row r="17" spans="1:10" x14ac:dyDescent="0.25">
      <c r="B17" t="s">
        <v>3</v>
      </c>
      <c r="C17" s="2">
        <v>15</v>
      </c>
      <c r="D17" s="2" t="str">
        <f t="shared" si="0"/>
        <v>[('input_equal_to','storage_tech','Li-ion battery')]</v>
      </c>
      <c r="F17" s="2">
        <v>30</v>
      </c>
      <c r="G17" s="2" t="str">
        <f t="shared" si="1"/>
        <v>[('input_equal_to','storage_tech','Thermal')]</v>
      </c>
      <c r="I17" s="2">
        <v>30</v>
      </c>
      <c r="J17" s="2" t="str">
        <f t="shared" si="2"/>
        <v>[('input_equal_to','storage_tech','Compressed Air')]</v>
      </c>
    </row>
    <row r="18" spans="1:10" x14ac:dyDescent="0.25">
      <c r="B18" t="s">
        <v>4</v>
      </c>
      <c r="C18" s="3" t="s">
        <v>21</v>
      </c>
      <c r="D18" s="2" t="s">
        <v>54</v>
      </c>
      <c r="E18" s="12"/>
      <c r="F18" s="3" t="s">
        <v>21</v>
      </c>
      <c r="G18" s="2" t="s">
        <v>54</v>
      </c>
      <c r="H18" s="12"/>
      <c r="I18" s="3" t="s">
        <v>21</v>
      </c>
      <c r="J18" s="2" t="s">
        <v>54</v>
      </c>
    </row>
    <row r="19" spans="1:10" x14ac:dyDescent="0.25">
      <c r="B19" t="s">
        <v>5</v>
      </c>
      <c r="C19" s="2" t="s">
        <v>25</v>
      </c>
      <c r="D19" s="2" t="s">
        <v>54</v>
      </c>
      <c r="F19" s="2" t="s">
        <v>25</v>
      </c>
      <c r="G19" s="2" t="s">
        <v>54</v>
      </c>
      <c r="I19" s="2" t="s">
        <v>25</v>
      </c>
      <c r="J19" s="2" t="s">
        <v>54</v>
      </c>
    </row>
    <row r="20" spans="1:10" x14ac:dyDescent="0.25">
      <c r="B20" t="s">
        <v>26</v>
      </c>
      <c r="C20" s="2" t="s">
        <v>28</v>
      </c>
      <c r="D20" s="2" t="str">
        <f>"["&amp;
_xlfn.CONCAT("(","'",$C$6,"',","'",$B$13,"',","'",$C$13,"'",")")
&amp;"]"</f>
        <v>[('input_equal_to','storage_tech','Li-ion battery')]</v>
      </c>
      <c r="F20" s="3" t="s">
        <v>30</v>
      </c>
      <c r="G20" s="2" t="str">
        <f t="shared" ref="G20:G21" si="3">"["&amp;
_xlfn.CONCAT("(","'",$C$6,"',","'",$B$13,"',","'",$F$13,"'",")")
&amp;"]"</f>
        <v>[('input_equal_to','storage_tech','Thermal')]</v>
      </c>
      <c r="H20" s="12"/>
      <c r="I20" s="2" t="s">
        <v>32</v>
      </c>
      <c r="J20" s="2" t="str">
        <f t="shared" ref="J20:J21" si="4">"["&amp;
_xlfn.CONCAT("(","'",$C$6,"',","'",$B$13,"',","'",$I$13,"'",")")
&amp;"]"</f>
        <v>[('input_equal_to','storage_tech','Compressed Air')]</v>
      </c>
    </row>
    <row r="21" spans="1:10" x14ac:dyDescent="0.25">
      <c r="B21" t="s">
        <v>27</v>
      </c>
      <c r="C21" s="2" t="s">
        <v>29</v>
      </c>
      <c r="D21" s="2" t="str">
        <f>"["&amp;
_xlfn.CONCAT("(","'",$C$6,"',","'",$B$13,"',","'",$C$13,"'",")")
&amp;"]"</f>
        <v>[('input_equal_to','storage_tech','Li-ion battery')]</v>
      </c>
      <c r="F21" s="2" t="s">
        <v>31</v>
      </c>
      <c r="G21" s="2" t="str">
        <f t="shared" si="3"/>
        <v>[('input_equal_to','storage_tech','Thermal')]</v>
      </c>
      <c r="I21" s="2">
        <v>2020</v>
      </c>
      <c r="J21" s="2" t="str">
        <f t="shared" si="4"/>
        <v>[('input_equal_to','storage_tech','Compressed Air')]</v>
      </c>
    </row>
    <row r="22" spans="1:10" x14ac:dyDescent="0.25">
      <c r="A22" t="s">
        <v>15</v>
      </c>
    </row>
    <row r="23" spans="1:10" x14ac:dyDescent="0.25">
      <c r="B23" t="s">
        <v>6</v>
      </c>
      <c r="C23" s="2">
        <v>0</v>
      </c>
      <c r="D23" s="2" t="str">
        <f t="shared" ref="D23:D31" si="5">"["&amp;
_xlfn.CONCAT("(","'",$C$6,"',","'",$B$13,"',","'",$C$13,"'",")")
&amp;"]"</f>
        <v>[('input_equal_to','storage_tech','Li-ion battery')]</v>
      </c>
      <c r="F23" s="2">
        <v>3.34</v>
      </c>
      <c r="G23" s="2" t="str">
        <f t="shared" ref="G23:G31" si="6">"["&amp;
_xlfn.CONCAT("(","'",$C$6,"',","'",$B$13,"',","'",$F$13,"'",")")
&amp;"]"</f>
        <v>[('input_equal_to','storage_tech','Thermal')]</v>
      </c>
      <c r="I23" s="2">
        <v>452</v>
      </c>
      <c r="J23" s="2" t="str">
        <f t="shared" ref="J23:J31" si="7">"["&amp;
_xlfn.CONCAT("(","'",$C$6,"',","'",$B$13,"',","'",$I$13,"'",")")
&amp;"]"</f>
        <v>[('input_equal_to','storage_tech','Compressed Air')]</v>
      </c>
    </row>
    <row r="24" spans="1:10" x14ac:dyDescent="0.25">
      <c r="B24" t="s">
        <v>7</v>
      </c>
      <c r="C24" s="2">
        <v>298</v>
      </c>
      <c r="D24" s="2" t="str">
        <f t="shared" si="5"/>
        <v>[('input_equal_to','storage_tech','Li-ion battery')]</v>
      </c>
      <c r="F24" s="2">
        <v>706</v>
      </c>
      <c r="G24" s="2" t="str">
        <f t="shared" si="6"/>
        <v>[('input_equal_to','storage_tech','Thermal')]</v>
      </c>
      <c r="I24" s="2">
        <v>617</v>
      </c>
      <c r="J24" s="2" t="str">
        <f t="shared" si="7"/>
        <v>[('input_equal_to','storage_tech','Compressed Air')]</v>
      </c>
    </row>
    <row r="25" spans="1:10" x14ac:dyDescent="0.25">
      <c r="B25" t="s">
        <v>8</v>
      </c>
      <c r="C25" s="2">
        <v>237</v>
      </c>
      <c r="D25" s="2" t="str">
        <f t="shared" si="5"/>
        <v>[('input_equal_to','storage_tech','Li-ion battery')]</v>
      </c>
      <c r="F25" s="2">
        <v>5.4</v>
      </c>
      <c r="G25" s="2" t="str">
        <f t="shared" si="6"/>
        <v>[('input_equal_to','storage_tech','Thermal')]</v>
      </c>
      <c r="I25" s="2">
        <v>53.2</v>
      </c>
      <c r="J25" s="2" t="str">
        <f t="shared" si="7"/>
        <v>[('input_equal_to','storage_tech','Compressed Air')]</v>
      </c>
    </row>
    <row r="26" spans="1:10" x14ac:dyDescent="0.25">
      <c r="B26" t="s">
        <v>9</v>
      </c>
      <c r="C26" s="2">
        <v>7.45</v>
      </c>
      <c r="D26" s="2" t="str">
        <f t="shared" si="5"/>
        <v>[('input_equal_to','storage_tech','Li-ion battery')]</v>
      </c>
      <c r="F26" s="2">
        <v>3.93</v>
      </c>
      <c r="G26" s="2" t="str">
        <f t="shared" si="6"/>
        <v>[('input_equal_to','storage_tech','Thermal')]</v>
      </c>
      <c r="I26" s="2">
        <v>8.6999999999999993</v>
      </c>
      <c r="J26" s="2" t="str">
        <f t="shared" si="7"/>
        <v>[('input_equal_to','storage_tech','Compressed Air')]</v>
      </c>
    </row>
    <row r="27" spans="1:10" x14ac:dyDescent="0.25">
      <c r="B27" t="s">
        <v>10</v>
      </c>
      <c r="C27" s="2">
        <v>0</v>
      </c>
      <c r="D27" s="2" t="str">
        <f t="shared" si="5"/>
        <v>[('input_equal_to','storage_tech','Li-ion battery')]</v>
      </c>
      <c r="F27" s="2">
        <v>0.08</v>
      </c>
      <c r="G27" s="2" t="str">
        <f t="shared" si="6"/>
        <v>[('input_equal_to','storage_tech','Thermal')]</v>
      </c>
      <c r="I27" s="2">
        <v>0</v>
      </c>
      <c r="J27" s="2" t="str">
        <f t="shared" si="7"/>
        <v>[('input_equal_to','storage_tech','Compressed Air')]</v>
      </c>
    </row>
    <row r="28" spans="1:10" x14ac:dyDescent="0.25">
      <c r="B28" t="s">
        <v>11</v>
      </c>
      <c r="C28" s="2">
        <v>5.92</v>
      </c>
      <c r="D28" s="2" t="str">
        <f t="shared" si="5"/>
        <v>[('input_equal_to','storage_tech','Li-ion battery')]</v>
      </c>
      <c r="F28" s="2">
        <v>0.03</v>
      </c>
      <c r="G28" s="2" t="str">
        <f t="shared" si="6"/>
        <v>[('input_equal_to','storage_tech','Thermal')]</v>
      </c>
      <c r="I28" s="2">
        <v>0</v>
      </c>
      <c r="J28" s="2" t="str">
        <f t="shared" si="7"/>
        <v>[('input_equal_to','storage_tech','Compressed Air')]</v>
      </c>
    </row>
    <row r="29" spans="1:10" x14ac:dyDescent="0.25">
      <c r="B29" t="s">
        <v>12</v>
      </c>
      <c r="C29" s="2">
        <v>0.03</v>
      </c>
      <c r="D29" s="2" t="str">
        <f t="shared" si="5"/>
        <v>[('input_equal_to','storage_tech','Li-ion battery')]</v>
      </c>
      <c r="F29" s="2">
        <v>0</v>
      </c>
      <c r="G29" s="2" t="str">
        <f t="shared" si="6"/>
        <v>[('input_equal_to','storage_tech','Thermal')]</v>
      </c>
      <c r="I29" s="2">
        <v>0</v>
      </c>
      <c r="J29" s="2" t="str">
        <f t="shared" si="7"/>
        <v>[('input_equal_to','storage_tech','Compressed Air')]</v>
      </c>
    </row>
    <row r="30" spans="1:10" x14ac:dyDescent="0.25">
      <c r="B30" t="s">
        <v>13</v>
      </c>
      <c r="C30" s="2">
        <v>0.92</v>
      </c>
      <c r="D30" s="2" t="str">
        <f t="shared" si="5"/>
        <v>[('input_equal_to','storage_tech','Li-ion battery')]</v>
      </c>
      <c r="F30" s="2">
        <v>0.995</v>
      </c>
      <c r="G30" s="2" t="str">
        <f t="shared" si="6"/>
        <v>[('input_equal_to','storage_tech','Thermal')]</v>
      </c>
      <c r="I30" s="2">
        <v>0.73699999999999999</v>
      </c>
      <c r="J30" s="2" t="str">
        <f t="shared" si="7"/>
        <v>[('input_equal_to','storage_tech','Compressed Air')]</v>
      </c>
    </row>
    <row r="31" spans="1:10" x14ac:dyDescent="0.25">
      <c r="B31" t="s">
        <v>14</v>
      </c>
      <c r="C31" s="2">
        <v>0.92</v>
      </c>
      <c r="D31" s="2" t="str">
        <f t="shared" si="5"/>
        <v>[('input_equal_to','storage_tech','Li-ion battery')]</v>
      </c>
      <c r="F31" s="2">
        <v>0.5</v>
      </c>
      <c r="G31" s="2" t="str">
        <f t="shared" si="6"/>
        <v>[('input_equal_to','storage_tech','Thermal')]</v>
      </c>
      <c r="I31" s="2">
        <v>0.79500000000000004</v>
      </c>
      <c r="J31" s="2" t="str">
        <f t="shared" si="7"/>
        <v>[('input_equal_to','storage_tech','Compressed Air')]</v>
      </c>
    </row>
    <row r="34" spans="1:10" x14ac:dyDescent="0.25">
      <c r="A34" s="16" t="s">
        <v>35</v>
      </c>
      <c r="B34" s="17"/>
      <c r="C34" s="17"/>
      <c r="D34" s="17"/>
      <c r="E34" s="17"/>
      <c r="F34" s="17"/>
      <c r="G34" s="17"/>
      <c r="H34" s="17"/>
      <c r="I34" s="18"/>
    </row>
    <row r="35" spans="1:10" ht="285" x14ac:dyDescent="0.25">
      <c r="D35" s="8" t="str">
        <f>Formatting!E27</f>
        <v>{
'duration_charge': (4,[('input_equal_to','storage_tech','Li-ion battery')]),
'duration_discharge': (4,[('input_equal_to','storage_tech','Li-ion battery')]),
'cycles': (1,[('input_equal_to','storage_tech','Li-ion battery')]),
'lifetime_ss': (15,[('input_equal_to','storage_tech','Li-ion battery')]),
'finance_source_ss': ('ATB',[]),
'user_defined': ('Literature',[]),
'cost_source_ss': ('MIT - 2020 estimate',[('input_equal_to','storage_tech','Li-ion battery')]),
'cost_scenario': ('Today',[('input_equal_to','storage_tech','Li-ion battery')]),
'capex_power_charge': (0,[('input_equal_to','storage_tech','Li-ion battery')]),
'capex_power_discharge': (298,[('input_equal_to','storage_tech','Li-ion battery')]),
'capex_energy': (237,[('input_equal_to','storage_tech','Li-ion battery')]),
'FOM_discharge': (7.45,[('input_equal_to','storage_tech','Li-ion battery')]),
'FOM_charge': (0,[('input_equal_to','storage_tech','Li-ion battery')]),
'FOM_storage': (5.92,[('input_equal_to','storage_tech','Li-ion battery')]),
'VOM': (0.03,[('input_equal_to','storage_tech','Li-ion battery')]),
'eta_charge': (0.92,[('input_equal_to','storage_tech','Li-ion battery')]),
'eta_discharge': (0.92,[('input_equal_to','storage_tech','Li-ion battery')])
}</v>
      </c>
      <c r="E35" s="10"/>
      <c r="G35" s="8" t="str">
        <f>Formatting!H27</f>
        <v>{
'duration_charge': (6,[('input_equal_to','storage_tech','Thermal')]),
'duration_discharge': (10,[('input_equal_to','storage_tech','Thermal')]),
'cycles': (1,[('input_equal_to','storage_tech','Thermal')]),
'lifetime_ss': (30,[('input_equal_to','storage_tech','Thermal')]),
'finance_source_ss': ('ATB',[]),
'user_defined': ('Literature',[]),
'cost_source_ss': ('MIT - 2050 estimate',[('input_equal_to','storage_tech','Thermal')]),
'cost_scenario': ('Moderate',[('input_equal_to','storage_tech','Thermal')]),
'capex_power_charge': (3.34,[('input_equal_to','storage_tech','Thermal')]),
'capex_power_discharge': (706,[('input_equal_to','storage_tech','Thermal')]),
'capex_energy': (5.4,[('input_equal_to','storage_tech','Thermal')]),
'FOM_discharge': (3.93,[('input_equal_to','storage_tech','Thermal')]),
'FOM_charge': (0.08,[('input_equal_to','storage_tech','Thermal')]),
'FOM_storage': (0.03,[('input_equal_to','storage_tech','Thermal')]),
'VOM': (0,[('input_equal_to','storage_tech','Thermal')]),
'eta_charge': (0.995,[('input_equal_to','storage_tech','Thermal')]),
'eta_discharge': (0.5,[('input_equal_to','storage_tech','Thermal')])
}</v>
      </c>
      <c r="H35" s="10"/>
      <c r="J35" s="8" t="str">
        <f>Formatting!K27</f>
        <v>{
'duration_charge': (6,[('input_equal_to','storage_tech','Compressed Air')]),
'duration_discharge': (10,[('input_equal_to','storage_tech','Compressed Air')]),
'cycles': (1,[('input_equal_to','storage_tech','Compressed Air')]),
'lifetime_ss': (30,[('input_equal_to','storage_tech','Compressed Air')]),
'finance_source_ss': ('ATB',[]),
'user_defined': ('Literature',[]),
'cost_source_ss': ('MIT estimate',[('input_equal_to','storage_tech','Compressed Air')]),
'cost_scenario': (2020,[('input_equal_to','storage_tech','Compressed Air')]),
'capex_power_charge': (452,[('input_equal_to','storage_tech','Compressed Air')]),
'capex_power_discharge': (617,[('input_equal_to','storage_tech','Compressed Air')]),
'capex_energy': (53.2,[('input_equal_to','storage_tech','Compressed Air')]),
'FOM_discharge': (8.7,[('input_equal_to','storage_tech','Compressed Air')]),
'FOM_charge': (0,[('input_equal_to','storage_tech','Compressed Air')]),
'FOM_storage': (0,[('input_equal_to','storage_tech','Compressed Air')]),
'VOM': (0,[('input_equal_to','storage_tech','Compressed Air')]),
'eta_charge': (0.737,[('input_equal_to','storage_tech','Compressed Air')]),
'eta_discharge': (0.795,[('input_equal_to','storage_tech','Compressed Air')])
}</v>
      </c>
    </row>
  </sheetData>
  <mergeCells count="2">
    <mergeCell ref="A11:I11"/>
    <mergeCell ref="A34:I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8F1F-CE3D-4705-9E34-DBB3C29728EC}">
  <dimension ref="A1:K27"/>
  <sheetViews>
    <sheetView topLeftCell="A16" workbookViewId="0">
      <selection activeCell="E27" sqref="E27"/>
    </sheetView>
  </sheetViews>
  <sheetFormatPr defaultRowHeight="15" x14ac:dyDescent="0.25"/>
  <cols>
    <col min="1" max="1" width="4.85546875" customWidth="1"/>
    <col min="2" max="2" width="12.42578125" bestFit="1" customWidth="1"/>
    <col min="3" max="3" width="18.85546875" bestFit="1" customWidth="1"/>
    <col min="4" max="4" width="3.85546875" customWidth="1"/>
    <col min="5" max="5" width="124.5703125" bestFit="1" customWidth="1"/>
    <col min="6" max="7" width="5.7109375" customWidth="1"/>
    <col min="8" max="8" width="119" bestFit="1" customWidth="1"/>
    <col min="9" max="10" width="5.7109375" customWidth="1"/>
    <col min="11" max="11" width="115.42578125" customWidth="1"/>
    <col min="16" max="16" width="17.7109375" bestFit="1" customWidth="1"/>
  </cols>
  <sheetData>
    <row r="1" spans="1:11" x14ac:dyDescent="0.25">
      <c r="A1" s="1" t="s">
        <v>49</v>
      </c>
    </row>
    <row r="2" spans="1:11" x14ac:dyDescent="0.25">
      <c r="E2" s="1" t="str">
        <f>'Inputs &amp; Outputs'!C13</f>
        <v>Li-ion battery</v>
      </c>
      <c r="H2" s="1" t="str">
        <f>'Inputs &amp; Outputs'!F13</f>
        <v>Thermal</v>
      </c>
      <c r="K2" s="1" t="str">
        <f>'Inputs &amp; Outputs'!I13</f>
        <v>Compressed Air</v>
      </c>
    </row>
    <row r="3" spans="1:11" x14ac:dyDescent="0.25">
      <c r="B3" s="4" t="s">
        <v>19</v>
      </c>
      <c r="C3" s="4"/>
      <c r="D3" s="4"/>
      <c r="E3" s="4"/>
      <c r="H3" s="4"/>
      <c r="K3" s="4"/>
    </row>
    <row r="4" spans="1:11" x14ac:dyDescent="0.25">
      <c r="B4" s="9" t="s">
        <v>18</v>
      </c>
      <c r="C4" s="4" t="s">
        <v>17</v>
      </c>
      <c r="D4" s="5" t="s">
        <v>33</v>
      </c>
      <c r="E4" s="6" t="str">
        <f>_xlfn.CONCAT($B$4,'Inputs &amp; Outputs'!$B14,$B$4,$C$4," (",'Inputs &amp; Outputs'!C14,",",'Inputs &amp; Outputs'!D14,")",$D4)</f>
        <v>'duration_charge': (4,[('input_equal_to','storage_tech','Li-ion battery')]),</v>
      </c>
      <c r="H4" s="6" t="str">
        <f>_xlfn.CONCAT($B$4,'Inputs &amp; Outputs'!$B14,$B$4,$C$4," (",'Inputs &amp; Outputs'!F14,",",'Inputs &amp; Outputs'!G14,")",$D4)</f>
        <v>'duration_charge': (6,[('input_equal_to','storage_tech','Thermal')]),</v>
      </c>
      <c r="K4" s="6" t="str">
        <f>_xlfn.CONCAT($B$4,'Inputs &amp; Outputs'!$B14,$B$4,$C$4," (",'Inputs &amp; Outputs'!I14,",",'Inputs &amp; Outputs'!J14,")",$D4)</f>
        <v>'duration_charge': (6,[('input_equal_to','storage_tech','Compressed Air')]),</v>
      </c>
    </row>
    <row r="5" spans="1:11" x14ac:dyDescent="0.25">
      <c r="B5" s="4"/>
      <c r="C5" s="4"/>
      <c r="D5" s="5" t="s">
        <v>33</v>
      </c>
      <c r="E5" s="6" t="str">
        <f>_xlfn.CONCAT($B$4,'Inputs &amp; Outputs'!$B15,$B$4,$C$4," (",'Inputs &amp; Outputs'!C15,",",'Inputs &amp; Outputs'!D15,")",$D5)</f>
        <v>'duration_discharge': (4,[('input_equal_to','storage_tech','Li-ion battery')]),</v>
      </c>
      <c r="H5" s="6" t="str">
        <f>_xlfn.CONCAT($B$4,'Inputs &amp; Outputs'!$B15,$B$4,$C$4," (",'Inputs &amp; Outputs'!F15,",",'Inputs &amp; Outputs'!G15,")",$D5)</f>
        <v>'duration_discharge': (10,[('input_equal_to','storage_tech','Thermal')]),</v>
      </c>
      <c r="K5" s="6" t="str">
        <f>_xlfn.CONCAT($B$4,'Inputs &amp; Outputs'!$B15,$B$4,$C$4," (",'Inputs &amp; Outputs'!I15,",",'Inputs &amp; Outputs'!J15,")",$D5)</f>
        <v>'duration_discharge': (10,[('input_equal_to','storage_tech','Compressed Air')]),</v>
      </c>
    </row>
    <row r="6" spans="1:11" x14ac:dyDescent="0.25">
      <c r="B6" s="4"/>
      <c r="C6" s="4"/>
      <c r="D6" s="5" t="s">
        <v>33</v>
      </c>
      <c r="E6" s="6" t="str">
        <f>_xlfn.CONCAT($B$4,'Inputs &amp; Outputs'!$B16,$B$4,$C$4," (",'Inputs &amp; Outputs'!C16,",",'Inputs &amp; Outputs'!D16,")",$D6)</f>
        <v>'cycles': (1,[('input_equal_to','storage_tech','Li-ion battery')]),</v>
      </c>
      <c r="H6" s="6" t="str">
        <f>_xlfn.CONCAT($B$4,'Inputs &amp; Outputs'!$B16,$B$4,$C$4," (",'Inputs &amp; Outputs'!F16,",",'Inputs &amp; Outputs'!G16,")",$D6)</f>
        <v>'cycles': (1,[('input_equal_to','storage_tech','Thermal')]),</v>
      </c>
      <c r="K6" s="6" t="str">
        <f>_xlfn.CONCAT($B$4,'Inputs &amp; Outputs'!$B16,$B$4,$C$4," (",'Inputs &amp; Outputs'!I16,",",'Inputs &amp; Outputs'!J16,")",$D6)</f>
        <v>'cycles': (1,[('input_equal_to','storage_tech','Compressed Air')]),</v>
      </c>
    </row>
    <row r="7" spans="1:11" x14ac:dyDescent="0.25">
      <c r="B7" s="4"/>
      <c r="C7" s="4"/>
      <c r="D7" s="5" t="s">
        <v>33</v>
      </c>
      <c r="E7" s="6" t="str">
        <f>_xlfn.CONCAT($B$4,'Inputs &amp; Outputs'!$B17,$B$4,$C$4," (",'Inputs &amp; Outputs'!C17,",",'Inputs &amp; Outputs'!D17,")",$D7)</f>
        <v>'lifetime_ss': (15,[('input_equal_to','storage_tech','Li-ion battery')]),</v>
      </c>
      <c r="H7" s="6" t="str">
        <f>_xlfn.CONCAT($B$4,'Inputs &amp; Outputs'!$B17,$B$4,$C$4," (",'Inputs &amp; Outputs'!F17,",",'Inputs &amp; Outputs'!G17,")",$D7)</f>
        <v>'lifetime_ss': (30,[('input_equal_to','storage_tech','Thermal')]),</v>
      </c>
      <c r="K7" s="6" t="str">
        <f>_xlfn.CONCAT($B$4,'Inputs &amp; Outputs'!$B17,$B$4,$C$4," (",'Inputs &amp; Outputs'!I17,",",'Inputs &amp; Outputs'!J17,")",$D7)</f>
        <v>'lifetime_ss': (30,[('input_equal_to','storage_tech','Compressed Air')]),</v>
      </c>
    </row>
    <row r="8" spans="1:11" x14ac:dyDescent="0.25">
      <c r="B8" s="4"/>
      <c r="C8" s="4"/>
      <c r="D8" s="5" t="s">
        <v>33</v>
      </c>
      <c r="E8" s="6" t="str">
        <f>_xlfn.CONCAT($B$4,'Inputs &amp; Outputs'!$B18,$B$4,$C$4," (",'Inputs &amp; Outputs'!C18,",",'Inputs &amp; Outputs'!D18,")",$D8)</f>
        <v>'finance_source_ss': ('ATB',[]),</v>
      </c>
      <c r="H8" s="6" t="str">
        <f>_xlfn.CONCAT($B$4,'Inputs &amp; Outputs'!$B18,$B$4,$C$4," (",'Inputs &amp; Outputs'!F18,",",'Inputs &amp; Outputs'!G18,")",$D8)</f>
        <v>'finance_source_ss': ('ATB',[]),</v>
      </c>
      <c r="K8" s="6" t="str">
        <f>_xlfn.CONCAT($B$4,'Inputs &amp; Outputs'!$B18,$B$4,$C$4," (",'Inputs &amp; Outputs'!I18,",",'Inputs &amp; Outputs'!J18,")",$D8)</f>
        <v>'finance_source_ss': ('ATB',[]),</v>
      </c>
    </row>
    <row r="9" spans="1:11" x14ac:dyDescent="0.25">
      <c r="B9" s="4"/>
      <c r="C9" s="4"/>
      <c r="D9" s="5" t="s">
        <v>33</v>
      </c>
      <c r="E9" s="6" t="str">
        <f>_xlfn.CONCAT($B$4,'Inputs &amp; Outputs'!$B19,$B$4,$C$4," (",'Inputs &amp; Outputs'!C19,",",'Inputs &amp; Outputs'!D19,")",$D9)</f>
        <v>'user_defined': ('Literature',[]),</v>
      </c>
      <c r="H9" s="6" t="str">
        <f>_xlfn.CONCAT($B$4,'Inputs &amp; Outputs'!$B19,$B$4,$C$4," (",'Inputs &amp; Outputs'!F19,",",'Inputs &amp; Outputs'!G19,")",$D9)</f>
        <v>'user_defined': ('Literature',[]),</v>
      </c>
      <c r="K9" s="6" t="str">
        <f>_xlfn.CONCAT($B$4,'Inputs &amp; Outputs'!$B19,$B$4,$C$4," (",'Inputs &amp; Outputs'!I19,",",'Inputs &amp; Outputs'!J19,")",$D9)</f>
        <v>'user_defined': ('Literature',[]),</v>
      </c>
    </row>
    <row r="10" spans="1:11" x14ac:dyDescent="0.25">
      <c r="B10" s="4"/>
      <c r="C10" s="4"/>
      <c r="D10" s="5" t="s">
        <v>33</v>
      </c>
      <c r="E10" s="6" t="str">
        <f>_xlfn.CONCAT($B$4,'Inputs &amp; Outputs'!$B20,$B$4,$C$4," (",'Inputs &amp; Outputs'!C20,",",'Inputs &amp; Outputs'!D20,")",$D10)</f>
        <v>'cost_source_ss': ('MIT - 2020 estimate',[('input_equal_to','storage_tech','Li-ion battery')]),</v>
      </c>
      <c r="H10" s="6" t="str">
        <f>_xlfn.CONCAT($B$4,'Inputs &amp; Outputs'!$B20,$B$4,$C$4," (",'Inputs &amp; Outputs'!F20,",",'Inputs &amp; Outputs'!G20,")",$D10)</f>
        <v>'cost_source_ss': ('MIT - 2050 estimate',[('input_equal_to','storage_tech','Thermal')]),</v>
      </c>
      <c r="K10" s="6" t="str">
        <f>_xlfn.CONCAT($B$4,'Inputs &amp; Outputs'!$B20,$B$4,$C$4," (",'Inputs &amp; Outputs'!I20,",",'Inputs &amp; Outputs'!J20,")",$D10)</f>
        <v>'cost_source_ss': ('MIT estimate',[('input_equal_to','storage_tech','Compressed Air')]),</v>
      </c>
    </row>
    <row r="11" spans="1:11" x14ac:dyDescent="0.25">
      <c r="B11" s="4"/>
      <c r="C11" s="4"/>
      <c r="D11" s="5" t="s">
        <v>33</v>
      </c>
      <c r="E11" s="6" t="str">
        <f>_xlfn.CONCAT($B$4,'Inputs &amp; Outputs'!$B21,$B$4,$C$4," (",'Inputs &amp; Outputs'!C21,",",'Inputs &amp; Outputs'!D21,")",$D11)</f>
        <v>'cost_scenario': ('Today',[('input_equal_to','storage_tech','Li-ion battery')]),</v>
      </c>
      <c r="H11" s="6" t="str">
        <f>_xlfn.CONCAT($B$4,'Inputs &amp; Outputs'!$B21,$B$4,$C$4," (",'Inputs &amp; Outputs'!F21,",",'Inputs &amp; Outputs'!G21,")",$D11)</f>
        <v>'cost_scenario': ('Moderate',[('input_equal_to','storage_tech','Thermal')]),</v>
      </c>
      <c r="K11" s="6" t="str">
        <f>_xlfn.CONCAT($B$4,'Inputs &amp; Outputs'!$B21,$B$4,$C$4," (",'Inputs &amp; Outputs'!I21,",",'Inputs &amp; Outputs'!J21,")",$D11)</f>
        <v>'cost_scenario': (2020,[('input_equal_to','storage_tech','Compressed Air')]),</v>
      </c>
    </row>
    <row r="12" spans="1:11" x14ac:dyDescent="0.25">
      <c r="B12" s="4"/>
      <c r="C12" s="4"/>
      <c r="D12" s="5"/>
      <c r="E12" s="6"/>
      <c r="H12" s="6"/>
      <c r="K12" s="6"/>
    </row>
    <row r="13" spans="1:11" x14ac:dyDescent="0.25">
      <c r="B13" s="4"/>
      <c r="C13" s="4"/>
      <c r="D13" s="5" t="s">
        <v>33</v>
      </c>
      <c r="E13" s="6" t="str">
        <f>_xlfn.CONCAT($B$4,'Inputs &amp; Outputs'!$B23,$B$4,$C$4," (",'Inputs &amp; Outputs'!C23,",",'Inputs &amp; Outputs'!D23,")",$D13)</f>
        <v>'capex_power_charge': (0,[('input_equal_to','storage_tech','Li-ion battery')]),</v>
      </c>
      <c r="H13" s="6" t="str">
        <f>_xlfn.CONCAT($B$4,'Inputs &amp; Outputs'!$B23,$B$4,$C$4," (",'Inputs &amp; Outputs'!F23,",",'Inputs &amp; Outputs'!G23,")",$D13)</f>
        <v>'capex_power_charge': (3.34,[('input_equal_to','storage_tech','Thermal')]),</v>
      </c>
      <c r="K13" s="6" t="str">
        <f>_xlfn.CONCAT($B$4,'Inputs &amp; Outputs'!$B23,$B$4,$C$4," (",'Inputs &amp; Outputs'!I23,",",'Inputs &amp; Outputs'!J23,")",$D13)</f>
        <v>'capex_power_charge': (452,[('input_equal_to','storage_tech','Compressed Air')]),</v>
      </c>
    </row>
    <row r="14" spans="1:11" x14ac:dyDescent="0.25">
      <c r="B14" s="4"/>
      <c r="C14" s="4"/>
      <c r="D14" s="5" t="s">
        <v>33</v>
      </c>
      <c r="E14" s="6" t="str">
        <f>_xlfn.CONCAT($B$4,'Inputs &amp; Outputs'!$B24,$B$4,$C$4," (",'Inputs &amp; Outputs'!C24,",",'Inputs &amp; Outputs'!D24,")",$D14)</f>
        <v>'capex_power_discharge': (298,[('input_equal_to','storage_tech','Li-ion battery')]),</v>
      </c>
      <c r="H14" s="6" t="str">
        <f>_xlfn.CONCAT($B$4,'Inputs &amp; Outputs'!$B24,$B$4,$C$4," (",'Inputs &amp; Outputs'!F24,",",'Inputs &amp; Outputs'!G24,")",$D14)</f>
        <v>'capex_power_discharge': (706,[('input_equal_to','storage_tech','Thermal')]),</v>
      </c>
      <c r="K14" s="6" t="str">
        <f>_xlfn.CONCAT($B$4,'Inputs &amp; Outputs'!$B24,$B$4,$C$4," (",'Inputs &amp; Outputs'!I24,",",'Inputs &amp; Outputs'!J24,")",$D14)</f>
        <v>'capex_power_discharge': (617,[('input_equal_to','storage_tech','Compressed Air')]),</v>
      </c>
    </row>
    <row r="15" spans="1:11" x14ac:dyDescent="0.25">
      <c r="B15" s="4"/>
      <c r="C15" s="4"/>
      <c r="D15" s="5" t="s">
        <v>33</v>
      </c>
      <c r="E15" s="6" t="str">
        <f>_xlfn.CONCAT($B$4,'Inputs &amp; Outputs'!$B25,$B$4,$C$4," (",'Inputs &amp; Outputs'!C25,",",'Inputs &amp; Outputs'!D25,")",$D15)</f>
        <v>'capex_energy': (237,[('input_equal_to','storage_tech','Li-ion battery')]),</v>
      </c>
      <c r="H15" s="6" t="str">
        <f>_xlfn.CONCAT($B$4,'Inputs &amp; Outputs'!$B25,$B$4,$C$4," (",'Inputs &amp; Outputs'!F25,",",'Inputs &amp; Outputs'!G25,")",$D15)</f>
        <v>'capex_energy': (5.4,[('input_equal_to','storage_tech','Thermal')]),</v>
      </c>
      <c r="K15" s="6" t="str">
        <f>_xlfn.CONCAT($B$4,'Inputs &amp; Outputs'!$B25,$B$4,$C$4," (",'Inputs &amp; Outputs'!I25,",",'Inputs &amp; Outputs'!J25,")",$D15)</f>
        <v>'capex_energy': (53.2,[('input_equal_to','storage_tech','Compressed Air')]),</v>
      </c>
    </row>
    <row r="16" spans="1:11" x14ac:dyDescent="0.25">
      <c r="B16" s="4"/>
      <c r="C16" s="4"/>
      <c r="D16" s="5" t="s">
        <v>33</v>
      </c>
      <c r="E16" s="6" t="str">
        <f>_xlfn.CONCAT($B$4,'Inputs &amp; Outputs'!$B26,$B$4,$C$4," (",'Inputs &amp; Outputs'!C26,",",'Inputs &amp; Outputs'!D26,")",$D16)</f>
        <v>'FOM_discharge': (7.45,[('input_equal_to','storage_tech','Li-ion battery')]),</v>
      </c>
      <c r="H16" s="6" t="str">
        <f>_xlfn.CONCAT($B$4,'Inputs &amp; Outputs'!$B26,$B$4,$C$4," (",'Inputs &amp; Outputs'!F26,",",'Inputs &amp; Outputs'!G26,")",$D16)</f>
        <v>'FOM_discharge': (3.93,[('input_equal_to','storage_tech','Thermal')]),</v>
      </c>
      <c r="K16" s="6" t="str">
        <f>_xlfn.CONCAT($B$4,'Inputs &amp; Outputs'!$B26,$B$4,$C$4," (",'Inputs &amp; Outputs'!I26,",",'Inputs &amp; Outputs'!J26,")",$D16)</f>
        <v>'FOM_discharge': (8.7,[('input_equal_to','storage_tech','Compressed Air')]),</v>
      </c>
    </row>
    <row r="17" spans="1:11" x14ac:dyDescent="0.25">
      <c r="B17" s="4"/>
      <c r="C17" s="4"/>
      <c r="D17" s="5" t="s">
        <v>33</v>
      </c>
      <c r="E17" s="6" t="str">
        <f>_xlfn.CONCAT($B$4,'Inputs &amp; Outputs'!$B27,$B$4,$C$4," (",'Inputs &amp; Outputs'!C27,",",'Inputs &amp; Outputs'!D27,")",$D17)</f>
        <v>'FOM_charge': (0,[('input_equal_to','storage_tech','Li-ion battery')]),</v>
      </c>
      <c r="H17" s="6" t="str">
        <f>_xlfn.CONCAT($B$4,'Inputs &amp; Outputs'!$B27,$B$4,$C$4," (",'Inputs &amp; Outputs'!F27,",",'Inputs &amp; Outputs'!G27,")",$D17)</f>
        <v>'FOM_charge': (0.08,[('input_equal_to','storage_tech','Thermal')]),</v>
      </c>
      <c r="K17" s="6" t="str">
        <f>_xlfn.CONCAT($B$4,'Inputs &amp; Outputs'!$B27,$B$4,$C$4," (",'Inputs &amp; Outputs'!I27,",",'Inputs &amp; Outputs'!J27,")",$D17)</f>
        <v>'FOM_charge': (0,[('input_equal_to','storage_tech','Compressed Air')]),</v>
      </c>
    </row>
    <row r="18" spans="1:11" x14ac:dyDescent="0.25">
      <c r="B18" s="4"/>
      <c r="C18" s="4"/>
      <c r="D18" s="5" t="s">
        <v>33</v>
      </c>
      <c r="E18" s="6" t="str">
        <f>_xlfn.CONCAT($B$4,'Inputs &amp; Outputs'!$B28,$B$4,$C$4," (",'Inputs &amp; Outputs'!C28,",",'Inputs &amp; Outputs'!D28,")",$D18)</f>
        <v>'FOM_storage': (5.92,[('input_equal_to','storage_tech','Li-ion battery')]),</v>
      </c>
      <c r="H18" s="6" t="str">
        <f>_xlfn.CONCAT($B$4,'Inputs &amp; Outputs'!$B28,$B$4,$C$4," (",'Inputs &amp; Outputs'!F28,",",'Inputs &amp; Outputs'!G28,")",$D18)</f>
        <v>'FOM_storage': (0.03,[('input_equal_to','storage_tech','Thermal')]),</v>
      </c>
      <c r="K18" s="6" t="str">
        <f>_xlfn.CONCAT($B$4,'Inputs &amp; Outputs'!$B28,$B$4,$C$4," (",'Inputs &amp; Outputs'!I28,",",'Inputs &amp; Outputs'!J28,")",$D18)</f>
        <v>'FOM_storage': (0,[('input_equal_to','storage_tech','Compressed Air')]),</v>
      </c>
    </row>
    <row r="19" spans="1:11" x14ac:dyDescent="0.25">
      <c r="B19" s="4"/>
      <c r="C19" s="4"/>
      <c r="D19" s="5" t="s">
        <v>33</v>
      </c>
      <c r="E19" s="6" t="str">
        <f>_xlfn.CONCAT($B$4,'Inputs &amp; Outputs'!$B29,$B$4,$C$4," (",'Inputs &amp; Outputs'!C29,",",'Inputs &amp; Outputs'!D29,")",$D19)</f>
        <v>'VOM': (0.03,[('input_equal_to','storage_tech','Li-ion battery')]),</v>
      </c>
      <c r="H19" s="6" t="str">
        <f>_xlfn.CONCAT($B$4,'Inputs &amp; Outputs'!$B29,$B$4,$C$4," (",'Inputs &amp; Outputs'!F29,",",'Inputs &amp; Outputs'!G29,")",$D19)</f>
        <v>'VOM': (0,[('input_equal_to','storage_tech','Thermal')]),</v>
      </c>
      <c r="K19" s="6" t="str">
        <f>_xlfn.CONCAT($B$4,'Inputs &amp; Outputs'!$B29,$B$4,$C$4," (",'Inputs &amp; Outputs'!I29,",",'Inputs &amp; Outputs'!J29,")",$D19)</f>
        <v>'VOM': (0,[('input_equal_to','storage_tech','Compressed Air')]),</v>
      </c>
    </row>
    <row r="20" spans="1:11" x14ac:dyDescent="0.25">
      <c r="B20" s="4"/>
      <c r="C20" s="4"/>
      <c r="D20" s="5" t="s">
        <v>33</v>
      </c>
      <c r="E20" s="6" t="str">
        <f>_xlfn.CONCAT($B$4,'Inputs &amp; Outputs'!$B30,$B$4,$C$4," (",'Inputs &amp; Outputs'!C30,",",'Inputs &amp; Outputs'!D30,")",$D20)</f>
        <v>'eta_charge': (0.92,[('input_equal_to','storage_tech','Li-ion battery')]),</v>
      </c>
      <c r="H20" s="6" t="str">
        <f>_xlfn.CONCAT($B$4,'Inputs &amp; Outputs'!$B30,$B$4,$C$4," (",'Inputs &amp; Outputs'!F30,",",'Inputs &amp; Outputs'!G30,")",$D20)</f>
        <v>'eta_charge': (0.995,[('input_equal_to','storage_tech','Thermal')]),</v>
      </c>
      <c r="K20" s="6" t="str">
        <f>_xlfn.CONCAT($B$4,'Inputs &amp; Outputs'!$B30,$B$4,$C$4," (",'Inputs &amp; Outputs'!I30,",",'Inputs &amp; Outputs'!J30,")",$D20)</f>
        <v>'eta_charge': (0.737,[('input_equal_to','storage_tech','Compressed Air')]),</v>
      </c>
    </row>
    <row r="21" spans="1:11" x14ac:dyDescent="0.25">
      <c r="B21" s="4"/>
      <c r="C21" s="4"/>
      <c r="D21" s="4"/>
      <c r="E21" s="6" t="str">
        <f>_xlfn.CONCAT($B$4,'Inputs &amp; Outputs'!$B31,$B$4,$C$4," (",'Inputs &amp; Outputs'!C31,",",'Inputs &amp; Outputs'!D31,")",$D21)</f>
        <v>'eta_discharge': (0.92,[('input_equal_to','storage_tech','Li-ion battery')])</v>
      </c>
      <c r="H21" s="6" t="str">
        <f>_xlfn.CONCAT($B$4,'Inputs &amp; Outputs'!$B31,$B$4,$C$4," (",'Inputs &amp; Outputs'!F31,",",'Inputs &amp; Outputs'!G31,")",$D21)</f>
        <v>'eta_discharge': (0.5,[('input_equal_to','storage_tech','Thermal')])</v>
      </c>
      <c r="K21" s="6" t="str">
        <f>_xlfn.CONCAT($B$4,'Inputs &amp; Outputs'!$B31,$B$4,$C$4," (",'Inputs &amp; Outputs'!I31,",",'Inputs &amp; Outputs'!J31,")",$D21)</f>
        <v>'eta_discharge': (0.795,[('input_equal_to','storage_tech','Compressed Air')])</v>
      </c>
    </row>
    <row r="22" spans="1:11" x14ac:dyDescent="0.25">
      <c r="B22" s="4" t="s">
        <v>20</v>
      </c>
      <c r="C22" s="4"/>
      <c r="D22" s="4"/>
      <c r="E22" s="4"/>
      <c r="H22" s="4"/>
      <c r="K22" s="4"/>
    </row>
    <row r="26" spans="1:11" x14ac:dyDescent="0.25">
      <c r="A26" s="1" t="s">
        <v>38</v>
      </c>
    </row>
    <row r="27" spans="1:11" ht="315" x14ac:dyDescent="0.25">
      <c r="E27" s="10" t="str">
        <f>_xlfn.TEXTJOIN(CHAR(10),TRUE,Formatting!$B$3,Formatting!E4:E21,Formatting!$B$22)</f>
        <v>{
'duration_charge': (4,[('input_equal_to','storage_tech','Li-ion battery')]),
'duration_discharge': (4,[('input_equal_to','storage_tech','Li-ion battery')]),
'cycles': (1,[('input_equal_to','storage_tech','Li-ion battery')]),
'lifetime_ss': (15,[('input_equal_to','storage_tech','Li-ion battery')]),
'finance_source_ss': ('ATB',[]),
'user_defined': ('Literature',[]),
'cost_source_ss': ('MIT - 2020 estimate',[('input_equal_to','storage_tech','Li-ion battery')]),
'cost_scenario': ('Today',[('input_equal_to','storage_tech','Li-ion battery')]),
'capex_power_charge': (0,[('input_equal_to','storage_tech','Li-ion battery')]),
'capex_power_discharge': (298,[('input_equal_to','storage_tech','Li-ion battery')]),
'capex_energy': (237,[('input_equal_to','storage_tech','Li-ion battery')]),
'FOM_discharge': (7.45,[('input_equal_to','storage_tech','Li-ion battery')]),
'FOM_charge': (0,[('input_equal_to','storage_tech','Li-ion battery')]),
'FOM_storage': (5.92,[('input_equal_to','storage_tech','Li-ion battery')]),
'VOM': (0.03,[('input_equal_to','storage_tech','Li-ion battery')]),
'eta_charge': (0.92,[('input_equal_to','storage_tech','Li-ion battery')]),
'eta_discharge': (0.92,[('input_equal_to','storage_tech','Li-ion battery')])
}</v>
      </c>
      <c r="H27" s="10" t="str">
        <f>_xlfn.TEXTJOIN(CHAR(10),TRUE,Formatting!$B$3,Formatting!H4:H21,Formatting!$B$22)</f>
        <v>{
'duration_charge': (6,[('input_equal_to','storage_tech','Thermal')]),
'duration_discharge': (10,[('input_equal_to','storage_tech','Thermal')]),
'cycles': (1,[('input_equal_to','storage_tech','Thermal')]),
'lifetime_ss': (30,[('input_equal_to','storage_tech','Thermal')]),
'finance_source_ss': ('ATB',[]),
'user_defined': ('Literature',[]),
'cost_source_ss': ('MIT - 2050 estimate',[('input_equal_to','storage_tech','Thermal')]),
'cost_scenario': ('Moderate',[('input_equal_to','storage_tech','Thermal')]),
'capex_power_charge': (3.34,[('input_equal_to','storage_tech','Thermal')]),
'capex_power_discharge': (706,[('input_equal_to','storage_tech','Thermal')]),
'capex_energy': (5.4,[('input_equal_to','storage_tech','Thermal')]),
'FOM_discharge': (3.93,[('input_equal_to','storage_tech','Thermal')]),
'FOM_charge': (0.08,[('input_equal_to','storage_tech','Thermal')]),
'FOM_storage': (0.03,[('input_equal_to','storage_tech','Thermal')]),
'VOM': (0,[('input_equal_to','storage_tech','Thermal')]),
'eta_charge': (0.995,[('input_equal_to','storage_tech','Thermal')]),
'eta_discharge': (0.5,[('input_equal_to','storage_tech','Thermal')])
}</v>
      </c>
      <c r="K27" s="10" t="str">
        <f>_xlfn.TEXTJOIN(CHAR(10),TRUE,Formatting!$B$3,Formatting!K4:K21,Formatting!$B$22)</f>
        <v>{
'duration_charge': (6,[('input_equal_to','storage_tech','Compressed Air')]),
'duration_discharge': (10,[('input_equal_to','storage_tech','Compressed Air')]),
'cycles': (1,[('input_equal_to','storage_tech','Compressed Air')]),
'lifetime_ss': (30,[('input_equal_to','storage_tech','Compressed Air')]),
'finance_source_ss': ('ATB',[]),
'user_defined': ('Literature',[]),
'cost_source_ss': ('MIT estimate',[('input_equal_to','storage_tech','Compressed Air')]),
'cost_scenario': (2020,[('input_equal_to','storage_tech','Compressed Air')]),
'capex_power_charge': (452,[('input_equal_to','storage_tech','Compressed Air')]),
'capex_power_discharge': (617,[('input_equal_to','storage_tech','Compressed Air')]),
'capex_energy': (53.2,[('input_equal_to','storage_tech','Compressed Air')]),
'FOM_discharge': (8.7,[('input_equal_to','storage_tech','Compressed Air')]),
'FOM_charge': (0,[('input_equal_to','storage_tech','Compressed Air')]),
'FOM_storage': (0,[('input_equal_to','storage_tech','Compressed Air')]),
'VOM': (0,[('input_equal_to','storage_tech','Compressed Air')]),
'eta_charge': (0.737,[('input_equal_to','storage_tech','Compressed Air')]),
'eta_discharge': (0.795,[('input_equal_to','storage_tech','Compressed Air')])
}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DCC4-D184-4A35-81E7-CF9648179FB6}">
  <dimension ref="A1:U6"/>
  <sheetViews>
    <sheetView workbookViewId="0"/>
  </sheetViews>
  <sheetFormatPr defaultRowHeight="15" x14ac:dyDescent="0.25"/>
  <cols>
    <col min="2" max="2" width="12.42578125" bestFit="1" customWidth="1"/>
    <col min="3" max="3" width="18.85546875" bestFit="1" customWidth="1"/>
    <col min="14" max="14" width="50" bestFit="1" customWidth="1"/>
  </cols>
  <sheetData>
    <row r="1" spans="1:21" x14ac:dyDescent="0.25">
      <c r="A1" s="1" t="s">
        <v>43</v>
      </c>
    </row>
    <row r="2" spans="1:21" x14ac:dyDescent="0.25">
      <c r="B2" s="19" t="s">
        <v>52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14" t="s">
        <v>51</v>
      </c>
      <c r="O2" s="7"/>
    </row>
    <row r="3" spans="1:21" x14ac:dyDescent="0.25">
      <c r="B3" t="s">
        <v>44</v>
      </c>
      <c r="C3" t="s">
        <v>39</v>
      </c>
      <c r="D3" t="s">
        <v>46</v>
      </c>
      <c r="E3" s="12" t="s">
        <v>18</v>
      </c>
      <c r="F3" t="s">
        <v>48</v>
      </c>
      <c r="G3" s="12" t="s">
        <v>18</v>
      </c>
      <c r="H3" s="11" t="s">
        <v>33</v>
      </c>
      <c r="I3" s="12" t="s">
        <v>18</v>
      </c>
      <c r="J3" s="11" t="s">
        <v>50</v>
      </c>
      <c r="K3" s="12" t="s">
        <v>18</v>
      </c>
      <c r="L3" s="11" t="s">
        <v>47</v>
      </c>
      <c r="N3" t="str">
        <f>_xlfn.CONCAT($B$3,C3,$D$3:$L$3)</f>
        <v>conditionals.input_equal_to('var_name','var_val')</v>
      </c>
      <c r="U3" s="13"/>
    </row>
    <row r="4" spans="1:21" x14ac:dyDescent="0.25">
      <c r="C4" t="s">
        <v>40</v>
      </c>
      <c r="E4" s="11"/>
      <c r="H4" s="11"/>
      <c r="N4" t="str">
        <f>_xlfn.CONCAT($B$3,C4,$D$3:$L$3)</f>
        <v>conditionals.input_not_equal_to('var_name','var_val')</v>
      </c>
    </row>
    <row r="5" spans="1:21" x14ac:dyDescent="0.25">
      <c r="C5" t="s">
        <v>41</v>
      </c>
      <c r="E5" s="11"/>
      <c r="H5" s="11"/>
      <c r="N5" t="str">
        <f>_xlfn.CONCAT($B$3,C5,$D$3:$L$3)</f>
        <v>conditionals.input_greater_than('var_name','var_val')</v>
      </c>
    </row>
    <row r="6" spans="1:21" x14ac:dyDescent="0.25">
      <c r="C6" t="s">
        <v>42</v>
      </c>
      <c r="E6" s="11"/>
      <c r="H6" s="11"/>
      <c r="N6" t="str">
        <f>_xlfn.CONCAT($B$3,C6,$D$3:$L$3)</f>
        <v>conditionals.input_included_in('var_name','var_val')</v>
      </c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&amp; Outputs</vt:lpstr>
      <vt:lpstr>Formatting</vt:lpstr>
      <vt:lpstr>Conditionals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Seiji Engelkemier</dc:creator>
  <cp:lastModifiedBy>Seiji Engelkemier</cp:lastModifiedBy>
  <dcterms:created xsi:type="dcterms:W3CDTF">2021-06-14T19:01:46Z</dcterms:created>
  <dcterms:modified xsi:type="dcterms:W3CDTF">2021-06-17T12:56:24Z</dcterms:modified>
</cp:coreProperties>
</file>