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use 1 - Sofia (Kalach)" sheetId="1" state="visible" r:id="rId2"/>
    <sheet name="House 2 - Sliven" sheetId="2" state="visible" r:id="rId3"/>
    <sheet name="House 3 - Tvarditsa" sheetId="3" state="visible" r:id="rId4"/>
    <sheet name="House 4 - Sofia (Hashek)" sheetId="4" state="visible" r:id="rId5"/>
    <sheet name="House 5 - Bansko (Dame Gruev)" sheetId="5" state="visible" r:id="rId6"/>
    <sheet name="House 6 - Bania" sheetId="6" state="visible" r:id="rId7"/>
    <sheet name="House 7 - Bansko (Garibaldy)" sheetId="7" state="visible" r:id="rId8"/>
    <sheet name="House 8 - Plovdiv" sheetId="8" state="visible" r:id="rId9"/>
    <sheet name="Background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<sst xmlns="http://schemas.openxmlformats.org/spreadsheetml/2006/main" count="174" uniqueCount="60">
  <si>
    <t xml:space="preserve">Notes</t>
  </si>
  <si>
    <t xml:space="preserve">Room</t>
  </si>
  <si>
    <t xml:space="preserve">Floor</t>
  </si>
  <si>
    <t xml:space="preserve">ST number</t>
  </si>
  <si>
    <t xml:space="preserve">Amount [ng/ST]</t>
  </si>
  <si>
    <t xml:space="preserve">p (Pa)</t>
  </si>
  <si>
    <t xml:space="preserve">T (oC) +273,15 (K)</t>
  </si>
  <si>
    <t xml:space="preserve">T  ( C )</t>
  </si>
  <si>
    <t xml:space="preserve">Mw(g/mol)</t>
  </si>
  <si>
    <t xml:space="preserve">Mw/Vmol</t>
  </si>
  <si>
    <t xml:space="preserve">UR(ng/ppm min)</t>
  </si>
  <si>
    <t xml:space="preserve">V mol </t>
  </si>
  <si>
    <t xml:space="preserve">MCH</t>
  </si>
  <si>
    <t xml:space="preserve">MDC</t>
  </si>
  <si>
    <t xml:space="preserve">TMH</t>
  </si>
  <si>
    <t xml:space="preserve">TCE</t>
  </si>
  <si>
    <t xml:space="preserve">Basement</t>
  </si>
  <si>
    <t xml:space="preserve">PCE</t>
  </si>
  <si>
    <t xml:space="preserve">PCH</t>
  </si>
  <si>
    <t xml:space="preserve">Living room</t>
  </si>
  <si>
    <t xml:space="preserve">data lost</t>
  </si>
  <si>
    <t xml:space="preserve">ECH</t>
  </si>
  <si>
    <t xml:space="preserve"> ozn   R       uR     rel.chyba</t>
  </si>
  <si>
    <t xml:space="preserve">pro V (m3)</t>
  </si>
  <si>
    <r>
      <rPr>
        <sz val="10"/>
        <color rgb="FFBCBCBC"/>
        <rFont val="Lucida Console"/>
        <family val="3"/>
        <charset val="238"/>
      </rPr>
      <t xml:space="preserve"> 1</t>
    </r>
    <r>
      <rPr>
        <sz val="10"/>
        <color rgb="FF000000"/>
        <rFont val="Lucida Console"/>
        <family val="3"/>
        <charset val="238"/>
      </rPr>
      <t xml:space="preserve"> Re1   45,2555 7,7525 17,1306  </t>
    </r>
  </si>
  <si>
    <t xml:space="preserve">MEAN</t>
  </si>
  <si>
    <r>
      <rPr>
        <sz val="10"/>
        <color rgb="FFBCBCBC"/>
        <rFont val="Lucida Console"/>
        <family val="3"/>
        <charset val="238"/>
      </rPr>
      <t xml:space="preserve"> 2</t>
    </r>
    <r>
      <rPr>
        <sz val="10"/>
        <color rgb="FF000000"/>
        <rFont val="Lucida Console"/>
        <family val="3"/>
        <charset val="238"/>
      </rPr>
      <t xml:space="preserve"> Re2   23,0229 4,1724 18,1228  </t>
    </r>
  </si>
  <si>
    <t xml:space="preserve">StDv</t>
  </si>
  <si>
    <r>
      <rPr>
        <sz val="10"/>
        <color rgb="FFBCBCBC"/>
        <rFont val="Lucida Console"/>
        <family val="3"/>
        <charset val="238"/>
      </rPr>
      <t xml:space="preserve"> 3</t>
    </r>
    <r>
      <rPr>
        <sz val="10"/>
        <color rgb="FF000000"/>
        <rFont val="Lucida Console"/>
        <family val="3"/>
        <charset val="238"/>
      </rPr>
      <t xml:space="preserve"> Re3   16,2369 2,8611 17,6208  </t>
    </r>
  </si>
  <si>
    <r>
      <rPr>
        <sz val="10"/>
        <color rgb="FFBCBCBC"/>
        <rFont val="Lucida Console"/>
        <family val="3"/>
        <charset val="238"/>
      </rPr>
      <t xml:space="preserve"> 4</t>
    </r>
    <r>
      <rPr>
        <sz val="10"/>
        <color rgb="FF000000"/>
        <rFont val="Lucida Console"/>
        <family val="3"/>
        <charset val="238"/>
      </rPr>
      <t xml:space="preserve"> R21   2,5006  0,7463 29,8437  </t>
    </r>
  </si>
  <si>
    <r>
      <rPr>
        <sz val="10"/>
        <color rgb="FFBCBCBC"/>
        <rFont val="Lucida Console"/>
        <family val="3"/>
        <charset val="238"/>
      </rPr>
      <t xml:space="preserve"> 5</t>
    </r>
    <r>
      <rPr>
        <sz val="10"/>
        <color rgb="FF000000"/>
        <rFont val="Lucida Console"/>
        <family val="3"/>
        <charset val="238"/>
      </rPr>
      <t xml:space="preserve"> R31   0,1375  0,1212 88,1609  </t>
    </r>
  </si>
  <si>
    <r>
      <rPr>
        <sz val="10"/>
        <color rgb="FFBCBCBC"/>
        <rFont val="Lucida Console"/>
        <family val="3"/>
        <charset val="238"/>
      </rPr>
      <t xml:space="preserve"> 6</t>
    </r>
    <r>
      <rPr>
        <sz val="10"/>
        <color rgb="FF000000"/>
        <rFont val="Lucida Console"/>
        <family val="3"/>
        <charset val="238"/>
      </rPr>
      <t xml:space="preserve"> R12   1,3246  0,3737 28,2113  </t>
    </r>
  </si>
  <si>
    <r>
      <rPr>
        <sz val="10"/>
        <color rgb="FFBCBCBC"/>
        <rFont val="Lucida Console"/>
        <family val="3"/>
        <charset val="238"/>
      </rPr>
      <t xml:space="preserve"> 7</t>
    </r>
    <r>
      <rPr>
        <sz val="10"/>
        <color rgb="FF000000"/>
        <rFont val="Lucida Console"/>
        <family val="3"/>
        <charset val="238"/>
      </rPr>
      <t xml:space="preserve"> R32   1,2598  0,3683 29,2362  </t>
    </r>
  </si>
  <si>
    <r>
      <rPr>
        <sz val="10"/>
        <color rgb="FFBCBCBC"/>
        <rFont val="Lucida Console"/>
        <family val="3"/>
        <charset val="238"/>
      </rPr>
      <t xml:space="preserve"> 8</t>
    </r>
    <r>
      <rPr>
        <sz val="10"/>
        <color rgb="FF000000"/>
        <rFont val="Lucida Console"/>
        <family val="3"/>
        <charset val="238"/>
      </rPr>
      <t xml:space="preserve"> R13   0,0327  0,0293 89,4975  </t>
    </r>
  </si>
  <si>
    <r>
      <rPr>
        <sz val="10"/>
        <color rgb="FFBCBCBC"/>
        <rFont val="Lucida Console"/>
        <family val="3"/>
        <charset val="238"/>
      </rPr>
      <t xml:space="preserve"> 9</t>
    </r>
    <r>
      <rPr>
        <sz val="10"/>
        <color rgb="FF000000"/>
        <rFont val="Lucida Console"/>
        <family val="3"/>
        <charset val="238"/>
      </rPr>
      <t xml:space="preserve"> R23   0,4655  0,1566 33,641   </t>
    </r>
  </si>
  <si>
    <r>
      <rPr>
        <sz val="10"/>
        <color rgb="FFBCBCBC"/>
        <rFont val="Lucida Console"/>
        <family val="3"/>
        <charset val="238"/>
      </rPr>
      <t xml:space="preserve">10</t>
    </r>
    <r>
      <rPr>
        <sz val="10"/>
        <color rgb="FF000000"/>
        <rFont val="Lucida Console"/>
        <family val="3"/>
        <charset val="238"/>
      </rPr>
      <t xml:space="preserve"> n     0,3824  0,0457 11,9538  </t>
    </r>
  </si>
  <si>
    <t xml:space="preserve">Mean</t>
  </si>
  <si>
    <t xml:space="preserve">Sx</t>
  </si>
  <si>
    <t xml:space="preserve">LR/B</t>
  </si>
  <si>
    <t xml:space="preserve">WM</t>
  </si>
  <si>
    <t xml:space="preserve">sigma(%)</t>
  </si>
  <si>
    <t xml:space="preserve">Bedroom</t>
  </si>
  <si>
    <t xml:space="preserve">n      un     rel.chyba</t>
  </si>
  <si>
    <t xml:space="preserve">pro deklarovany objem</t>
  </si>
  <si>
    <r>
      <rPr>
        <sz val="10"/>
        <color rgb="FF000000"/>
        <rFont val="Lucida Console"/>
        <family val="3"/>
        <charset val="238"/>
      </rPr>
      <t xml:space="preserve">  </t>
    </r>
    <r>
      <rPr>
        <i val="true"/>
        <sz val="10"/>
        <color rgb="FF949494"/>
        <rFont val="Lucida Console"/>
        <family val="3"/>
        <charset val="238"/>
      </rPr>
      <t xml:space="preserve"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 val="true"/>
        <sz val="10"/>
        <color rgb="FF949494"/>
        <rFont val="Lucida Console"/>
        <family val="3"/>
        <charset val="238"/>
      </rPr>
      <t xml:space="preserve"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 val="true"/>
        <sz val="10"/>
        <color rgb="FF949494"/>
        <rFont val="Lucida Console"/>
        <family val="3"/>
        <charset val="238"/>
      </rPr>
      <t xml:space="preserve"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</si>
  <si>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rPr>
        <sz val="10"/>
        <color rgb="FFBCBCBC"/>
        <rFont val="Lucida Console"/>
        <family val="3"/>
        <charset val="238"/>
      </rPr>
      <t xml:space="preserve">1</t>
    </r>
    <r>
      <rPr>
        <sz val="10"/>
        <color rgb="FF000000"/>
        <rFont val="Lucida Console"/>
        <family val="3"/>
        <charset val="238"/>
      </rPr>
      <t xml:space="preserve"> 0,4957 0,0986 19,8922  </t>
    </r>
  </si>
  <si>
    <t xml:space="preserve">90,8 m3</t>
  </si>
  <si>
    <t xml:space="preserve">Re (m3/h)</t>
  </si>
  <si>
    <t xml:space="preserve">Bedroom 1</t>
  </si>
  <si>
    <t xml:space="preserve">Kitchen</t>
  </si>
  <si>
    <t xml:space="preserve">Vestibule</t>
  </si>
  <si>
    <t xml:space="preserve">&lt;2</t>
  </si>
  <si>
    <t xml:space="preserve">Room 1</t>
  </si>
  <si>
    <t xml:space="preserve">Storage rooms</t>
  </si>
  <si>
    <t xml:space="preserve">Room 2</t>
  </si>
  <si>
    <t xml:space="preserve">Dining room</t>
  </si>
  <si>
    <t xml:space="preserve">Assembled incorrectly - results are revised, though</t>
  </si>
  <si>
    <t xml:space="preserve">Mechanic failure of the ST</t>
  </si>
  <si>
    <t xml:space="preserve">Bedroom 2  </t>
  </si>
  <si>
    <t xml:space="preserve">Background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</si>
</sst>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Times New Roman"/>
      <family val="1"/>
      <charset val="238"/>
    </font>
    <font>
      <sz val="11"/>
      <name val="Times New Roman"/>
      <family val="1"/>
      <charset val="238"/>
    </font>
    <font>
      <b val="true"/>
      <sz val="10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000000"/>
      <name val="Lucida Console"/>
      <family val="3"/>
      <charset val="238"/>
    </font>
    <font>
      <sz val="10"/>
      <color rgb="FFBCBCBC"/>
      <name val="Lucida Console"/>
      <family val="3"/>
      <charset val="238"/>
    </font>
    <font>
      <sz val="11"/>
      <color rgb="FFFF0000"/>
      <name val="Times New Roman"/>
      <family val="1"/>
      <charset val="238"/>
    </font>
    <font>
      <i val="true"/>
      <sz val="10"/>
      <color rgb="FF949494"/>
      <name val="Lucida Console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2" xfId="20"/>
    <cellStyle name="Normální 2 2" xfId="21"/>
    <cellStyle name="Vysvětlující text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BCB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4949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11" min="2" style="1" width="9.14"/>
    <col collapsed="false" customWidth="true" hidden="false" outlineLevel="0" max="12" min="12" style="1" width="17.85"/>
    <col collapsed="false" customWidth="true" hidden="false" outlineLevel="0" max="13" min="13" style="1" width="12"/>
    <col collapsed="false" customWidth="true" hidden="false" outlineLevel="0" max="14" min="14" style="1" width="12.57"/>
    <col collapsed="false" customWidth="true" hidden="false" outlineLevel="0" max="15" min="15" style="1" width="16.28"/>
    <col collapsed="false" customWidth="true" hidden="false" outlineLevel="0" max="16" min="16" style="1" width="15.32"/>
    <col collapsed="false" customWidth="true" hidden="false" outlineLevel="0" max="1025" min="17" style="1" width="9.14"/>
  </cols>
  <sheetData>
    <row r="1" customFormat="false" ht="15" hidden="false" customHeight="false" outlineLevel="0" collapsed="false">
      <c r="H1" s="2" t="s">
        <v>0</v>
      </c>
      <c r="I1" s="2"/>
    </row>
    <row r="2" customFormat="false" ht="15.75" hidden="false" customHeight="false" outlineLevel="0" collapsed="false"/>
    <row r="3" customFormat="false" ht="15" hidden="false" customHeight="true" outlineLevel="0" collapsed="false">
      <c r="A3" s="3" t="s">
        <v>1</v>
      </c>
      <c r="B3" s="4" t="s">
        <v>2</v>
      </c>
      <c r="C3" s="5" t="s">
        <v>3</v>
      </c>
      <c r="D3" s="6" t="s">
        <v>4</v>
      </c>
      <c r="E3" s="6"/>
      <c r="F3" s="6"/>
      <c r="J3" s="7"/>
      <c r="K3" s="8" t="s">
        <v>5</v>
      </c>
      <c r="L3" s="8" t="s">
        <v>6</v>
      </c>
      <c r="M3" s="8" t="s">
        <v>7</v>
      </c>
      <c r="N3" s="8" t="s">
        <v>8</v>
      </c>
      <c r="O3" s="8" t="s">
        <v>9</v>
      </c>
      <c r="P3" s="9" t="s">
        <v>10</v>
      </c>
      <c r="Q3" s="10" t="s">
        <v>11</v>
      </c>
    </row>
    <row r="4" customFormat="false" ht="15" hidden="false" customHeight="false" outlineLevel="0" collapsed="false">
      <c r="A4" s="3"/>
      <c r="B4" s="4"/>
      <c r="C4" s="5"/>
      <c r="D4" s="11" t="s">
        <v>12</v>
      </c>
      <c r="E4" s="12" t="s">
        <v>13</v>
      </c>
      <c r="F4" s="13" t="s">
        <v>14</v>
      </c>
      <c r="J4" s="14" t="s">
        <v>15</v>
      </c>
      <c r="K4" s="15" t="n">
        <v>98000</v>
      </c>
      <c r="L4" s="15" t="n">
        <f aca="false">273.15+22</f>
        <v>295.15</v>
      </c>
      <c r="M4" s="15"/>
      <c r="N4" s="15" t="n">
        <v>130.4</v>
      </c>
      <c r="O4" s="15" t="n">
        <f aca="false">N4*K4/(L4*8314.5)</f>
        <v>5.207445601581</v>
      </c>
      <c r="P4" s="16" t="n">
        <v>1</v>
      </c>
      <c r="Q4" s="17" t="n">
        <f aca="false">N4/O4</f>
        <v>25.0410681122449</v>
      </c>
    </row>
    <row r="5" customFormat="false" ht="15" hidden="false" customHeight="false" outlineLevel="0" collapsed="false">
      <c r="A5" s="18" t="s">
        <v>16</v>
      </c>
      <c r="B5" s="19" t="n">
        <v>0</v>
      </c>
      <c r="C5" s="13" t="n">
        <v>287726</v>
      </c>
      <c r="D5" s="20" t="n">
        <v>5.085</v>
      </c>
      <c r="E5" s="21" t="n">
        <v>22.4</v>
      </c>
      <c r="F5" s="22" t="n">
        <v>1311.23</v>
      </c>
      <c r="J5" s="14" t="s">
        <v>17</v>
      </c>
      <c r="K5" s="15" t="n">
        <v>98000</v>
      </c>
      <c r="L5" s="15" t="n">
        <f aca="false">273.15+22</f>
        <v>295.15</v>
      </c>
      <c r="M5" s="15"/>
      <c r="N5" s="15" t="n">
        <v>165.8</v>
      </c>
      <c r="O5" s="15" t="n">
        <f aca="false">N5*K5/(L5*8314.5)</f>
        <v>6.62112331857462</v>
      </c>
      <c r="P5" s="16" t="n">
        <v>1.385</v>
      </c>
      <c r="Q5" s="17" t="n">
        <f aca="false">N5/O5</f>
        <v>25.0410681122449</v>
      </c>
    </row>
    <row r="6" customFormat="false" ht="15" hidden="false" customHeight="false" outlineLevel="0" collapsed="false">
      <c r="A6" s="18"/>
      <c r="B6" s="19"/>
      <c r="C6" s="13" t="n">
        <v>298402</v>
      </c>
      <c r="D6" s="20" t="n">
        <v>4.288</v>
      </c>
      <c r="E6" s="21" t="n">
        <v>20.9</v>
      </c>
      <c r="F6" s="22" t="n">
        <v>863.3</v>
      </c>
      <c r="J6" s="14" t="s">
        <v>18</v>
      </c>
      <c r="K6" s="15" t="n">
        <v>98000</v>
      </c>
      <c r="L6" s="15" t="n">
        <f aca="false">273.15+M6</f>
        <v>273.15</v>
      </c>
      <c r="M6" s="15"/>
      <c r="N6" s="15" t="n">
        <v>450</v>
      </c>
      <c r="O6" s="15" t="n">
        <f aca="false">N6*K6/(L6*8314.5)</f>
        <v>19.4178546975803</v>
      </c>
      <c r="P6" s="16" t="n">
        <v>8</v>
      </c>
      <c r="Q6" s="17" t="n">
        <f aca="false">N6/O6</f>
        <v>23.1745477040816</v>
      </c>
    </row>
    <row r="7" customFormat="false" ht="15" hidden="false" customHeight="false" outlineLevel="0" collapsed="false">
      <c r="A7" s="18" t="s">
        <v>19</v>
      </c>
      <c r="B7" s="19" t="n">
        <v>1</v>
      </c>
      <c r="C7" s="13" t="n">
        <v>287725</v>
      </c>
      <c r="D7" s="23" t="n">
        <v>75.62</v>
      </c>
      <c r="E7" s="24" t="n">
        <v>838</v>
      </c>
      <c r="F7" s="25" t="n">
        <v>53.75</v>
      </c>
      <c r="H7" s="26"/>
      <c r="I7" s="26"/>
      <c r="J7" s="14" t="s">
        <v>13</v>
      </c>
      <c r="K7" s="15" t="n">
        <v>98000</v>
      </c>
      <c r="L7" s="15" t="n">
        <f aca="false">273.15+M7</f>
        <v>295.15</v>
      </c>
      <c r="M7" s="15" t="n">
        <v>22</v>
      </c>
      <c r="N7" s="15" t="n">
        <v>400</v>
      </c>
      <c r="O7" s="15" t="n">
        <f aca="false">N7*K7/(L7*8314.5)</f>
        <v>15.9737595140522</v>
      </c>
      <c r="P7" s="16" t="n">
        <v>8</v>
      </c>
      <c r="Q7" s="17" t="n">
        <f aca="false">N7/O7</f>
        <v>25.0410681122449</v>
      </c>
    </row>
    <row r="8" customFormat="false" ht="15" hidden="false" customHeight="false" outlineLevel="0" collapsed="false">
      <c r="A8" s="18"/>
      <c r="B8" s="19"/>
      <c r="C8" s="13" t="n">
        <v>298401</v>
      </c>
      <c r="D8" s="23" t="n">
        <v>74.15</v>
      </c>
      <c r="E8" s="24" t="n">
        <v>799</v>
      </c>
      <c r="F8" s="25" t="n">
        <v>52.97</v>
      </c>
      <c r="H8" s="26"/>
      <c r="I8" s="26"/>
      <c r="J8" s="14" t="s">
        <v>12</v>
      </c>
      <c r="K8" s="15" t="n">
        <v>98000</v>
      </c>
      <c r="L8" s="15" t="n">
        <f aca="false">273.15+M8</f>
        <v>295.15</v>
      </c>
      <c r="M8" s="15" t="n">
        <v>22</v>
      </c>
      <c r="N8" s="15" t="n">
        <v>350</v>
      </c>
      <c r="O8" s="15" t="n">
        <f aca="false">N8*K8/(L8*8314.5)</f>
        <v>13.9770395747956</v>
      </c>
      <c r="P8" s="16" t="n">
        <v>8</v>
      </c>
      <c r="Q8" s="17" t="n">
        <f aca="false">N8/O8</f>
        <v>25.0410681122449</v>
      </c>
    </row>
    <row r="9" customFormat="false" ht="15" hidden="false" customHeight="false" outlineLevel="0" collapsed="false">
      <c r="A9" s="27" t="s">
        <v>19</v>
      </c>
      <c r="B9" s="28" t="n">
        <v>2</v>
      </c>
      <c r="C9" s="13" t="n">
        <v>287729</v>
      </c>
      <c r="D9" s="29" t="s">
        <v>20</v>
      </c>
      <c r="E9" s="29"/>
      <c r="F9" s="29"/>
      <c r="J9" s="30"/>
      <c r="K9" s="15"/>
      <c r="L9" s="15"/>
      <c r="M9" s="15" t="n">
        <v>22</v>
      </c>
      <c r="N9" s="31"/>
      <c r="O9" s="15"/>
      <c r="P9" s="16"/>
      <c r="Q9" s="17"/>
    </row>
    <row r="10" customFormat="false" ht="15.75" hidden="false" customHeight="false" outlineLevel="0" collapsed="false">
      <c r="A10" s="27"/>
      <c r="B10" s="28"/>
      <c r="C10" s="32" t="n">
        <v>298403</v>
      </c>
      <c r="D10" s="33" t="n">
        <v>1467.1</v>
      </c>
      <c r="E10" s="34" t="n">
        <v>44.4</v>
      </c>
      <c r="F10" s="35" t="n">
        <v>6.05</v>
      </c>
      <c r="J10" s="14" t="s">
        <v>21</v>
      </c>
      <c r="K10" s="15" t="n">
        <v>98000</v>
      </c>
      <c r="L10" s="15" t="n">
        <f aca="false">273.15+19.3</f>
        <v>292.45</v>
      </c>
      <c r="M10" s="15" t="n">
        <v>22</v>
      </c>
      <c r="N10" s="31" t="n">
        <v>400</v>
      </c>
      <c r="O10" s="15" t="n">
        <f aca="false">N10*K10/(L10*8314.5)</f>
        <v>16.1212348113267</v>
      </c>
      <c r="P10" s="16"/>
      <c r="Q10" s="17" t="n">
        <f aca="false">N10/O10</f>
        <v>24.8119951530612</v>
      </c>
    </row>
    <row r="11" customFormat="false" ht="15" hidden="false" customHeight="false" outlineLevel="0" collapsed="false">
      <c r="J11" s="36" t="s">
        <v>14</v>
      </c>
      <c r="K11" s="37" t="n">
        <v>98000</v>
      </c>
      <c r="L11" s="37" t="n">
        <f aca="false">273.15+M11</f>
        <v>295.15</v>
      </c>
      <c r="M11" s="15" t="n">
        <v>22</v>
      </c>
      <c r="N11" s="38" t="n">
        <v>450</v>
      </c>
      <c r="O11" s="37" t="n">
        <f aca="false">N11*K11/(L11*8314.5)</f>
        <v>17.9704794533087</v>
      </c>
      <c r="P11" s="39" t="n">
        <v>8</v>
      </c>
      <c r="Q11" s="40" t="n">
        <f aca="false">N11/O11</f>
        <v>25.0410681122449</v>
      </c>
    </row>
    <row r="12" customFormat="false" ht="15.75" hidden="false" customHeight="false" outlineLevel="0" collapsed="false"/>
    <row r="13" customFormat="false" ht="15" hidden="false" customHeight="true" outlineLevel="0" collapsed="false">
      <c r="A13" s="3" t="s">
        <v>1</v>
      </c>
      <c r="B13" s="4" t="s">
        <v>2</v>
      </c>
      <c r="C13" s="5" t="s">
        <v>3</v>
      </c>
      <c r="D13" s="6" t="s">
        <v>4</v>
      </c>
      <c r="E13" s="6"/>
      <c r="F13" s="6"/>
    </row>
    <row r="14" customFormat="false" ht="13.8" hidden="false" customHeight="false" outlineLevel="0" collapsed="false">
      <c r="A14" s="3"/>
      <c r="B14" s="4"/>
      <c r="C14" s="5"/>
      <c r="D14" s="11" t="s">
        <v>12</v>
      </c>
      <c r="E14" s="12" t="s">
        <v>13</v>
      </c>
      <c r="F14" s="13" t="s">
        <v>14</v>
      </c>
      <c r="J14" s="0"/>
    </row>
    <row r="15" customFormat="false" ht="13.8" hidden="false" customHeight="false" outlineLevel="0" collapsed="false">
      <c r="A15" s="18" t="s">
        <v>16</v>
      </c>
      <c r="B15" s="19" t="n">
        <v>0</v>
      </c>
      <c r="C15" s="13" t="n">
        <v>287726</v>
      </c>
      <c r="D15" s="20" t="n">
        <v>5.085</v>
      </c>
      <c r="E15" s="21" t="n">
        <v>22.4</v>
      </c>
      <c r="F15" s="22" t="n">
        <v>1311.23</v>
      </c>
      <c r="J15" s="41" t="s">
        <v>22</v>
      </c>
      <c r="N15" s="1" t="s">
        <v>23</v>
      </c>
      <c r="O15" s="1" t="n">
        <v>1</v>
      </c>
      <c r="P15" s="1" t="n">
        <v>97</v>
      </c>
    </row>
    <row r="16" customFormat="false" ht="13.8" hidden="false" customHeight="false" outlineLevel="0" collapsed="false">
      <c r="A16" s="18"/>
      <c r="B16" s="19"/>
      <c r="C16" s="13" t="n">
        <v>298402</v>
      </c>
      <c r="D16" s="20" t="n">
        <v>4.288</v>
      </c>
      <c r="E16" s="21" t="n">
        <v>20.9</v>
      </c>
      <c r="F16" s="22" t="n">
        <v>863.3</v>
      </c>
      <c r="J16" s="42" t="s">
        <v>24</v>
      </c>
      <c r="O16" s="1" t="n">
        <v>2</v>
      </c>
      <c r="P16" s="1" t="n">
        <v>84</v>
      </c>
    </row>
    <row r="17" customFormat="false" ht="15" hidden="false" customHeight="false" outlineLevel="0" collapsed="false">
      <c r="A17" s="1" t="s">
        <v>25</v>
      </c>
      <c r="D17" s="43" t="n">
        <f aca="false">AVERAGE(D15:D16)</f>
        <v>4.6865</v>
      </c>
      <c r="E17" s="43" t="n">
        <f aca="false">AVERAGE(E15:E16)</f>
        <v>21.65</v>
      </c>
      <c r="F17" s="43" t="n">
        <f aca="false">AVERAGE(F15:F16)</f>
        <v>1087.265</v>
      </c>
      <c r="J17" s="42" t="s">
        <v>26</v>
      </c>
      <c r="O17" s="1" t="n">
        <v>3</v>
      </c>
      <c r="P17" s="1" t="n">
        <v>40</v>
      </c>
    </row>
    <row r="18" customFormat="false" ht="15" hidden="false" customHeight="false" outlineLevel="0" collapsed="false">
      <c r="A18" s="1" t="s">
        <v>27</v>
      </c>
      <c r="D18" s="44" t="n">
        <f aca="false">_xlfn.STDEV.S(D15:D16)</f>
        <v>0.563564104605678</v>
      </c>
      <c r="E18" s="44" t="n">
        <f aca="false">_xlfn.STDEV.S(E15:E16)</f>
        <v>1.06066017177982</v>
      </c>
      <c r="F18" s="44" t="n">
        <f aca="false">_xlfn.STDEV.S(F15:F16)</f>
        <v>316.73434049689</v>
      </c>
      <c r="J18" s="42" t="s">
        <v>28</v>
      </c>
    </row>
    <row r="19" customFormat="false" ht="15" hidden="false" customHeight="false" outlineLevel="0" collapsed="false">
      <c r="A19" s="18" t="s">
        <v>19</v>
      </c>
      <c r="B19" s="19" t="n">
        <v>1</v>
      </c>
      <c r="C19" s="13" t="n">
        <v>287725</v>
      </c>
      <c r="D19" s="23" t="n">
        <v>75.62</v>
      </c>
      <c r="E19" s="24" t="n">
        <v>838</v>
      </c>
      <c r="F19" s="25" t="n">
        <v>53.75</v>
      </c>
      <c r="J19" s="42" t="s">
        <v>29</v>
      </c>
    </row>
    <row r="20" customFormat="false" ht="15" hidden="false" customHeight="false" outlineLevel="0" collapsed="false">
      <c r="A20" s="18"/>
      <c r="B20" s="19"/>
      <c r="C20" s="13" t="n">
        <v>298401</v>
      </c>
      <c r="D20" s="23" t="n">
        <v>74.15</v>
      </c>
      <c r="E20" s="24" t="n">
        <v>799</v>
      </c>
      <c r="F20" s="25" t="n">
        <v>52.97</v>
      </c>
      <c r="J20" s="42" t="s">
        <v>30</v>
      </c>
    </row>
    <row r="21" customFormat="false" ht="15" hidden="false" customHeight="false" outlineLevel="0" collapsed="false">
      <c r="A21" s="1" t="s">
        <v>25</v>
      </c>
      <c r="D21" s="43" t="n">
        <f aca="false">AVERAGE(D19:D20)</f>
        <v>74.885</v>
      </c>
      <c r="E21" s="43" t="n">
        <f aca="false">AVERAGE(E19:E20)</f>
        <v>818.5</v>
      </c>
      <c r="F21" s="43" t="n">
        <f aca="false">AVERAGE(F19:F20)</f>
        <v>53.36</v>
      </c>
      <c r="J21" s="42" t="s">
        <v>31</v>
      </c>
    </row>
    <row r="22" customFormat="false" ht="15" hidden="false" customHeight="false" outlineLevel="0" collapsed="false">
      <c r="A22" s="1" t="s">
        <v>27</v>
      </c>
      <c r="D22" s="44" t="n">
        <f aca="false">_xlfn.STDEV.S(D19:D20)</f>
        <v>1.03944696834422</v>
      </c>
      <c r="E22" s="44" t="n">
        <f aca="false">_xlfn.STDEV.S(E19:E20)</f>
        <v>27.5771644662754</v>
      </c>
      <c r="F22" s="44" t="n">
        <f aca="false">_xlfn.STDEV.S(F19:F20)</f>
        <v>0.551543289325508</v>
      </c>
      <c r="J22" s="42" t="s">
        <v>32</v>
      </c>
    </row>
    <row r="23" customFormat="false" ht="15" hidden="false" customHeight="false" outlineLevel="0" collapsed="false">
      <c r="J23" s="42" t="s">
        <v>33</v>
      </c>
    </row>
    <row r="24" customFormat="false" ht="15" hidden="false" customHeight="false" outlineLevel="0" collapsed="false">
      <c r="A24" s="18" t="s">
        <v>19</v>
      </c>
      <c r="B24" s="19" t="n">
        <v>2</v>
      </c>
      <c r="C24" s="13" t="n">
        <v>287729</v>
      </c>
      <c r="D24" s="45" t="s">
        <v>20</v>
      </c>
      <c r="E24" s="12"/>
      <c r="F24" s="46"/>
      <c r="J24" s="42" t="s">
        <v>34</v>
      </c>
    </row>
    <row r="25" customFormat="false" ht="15.75" hidden="false" customHeight="false" outlineLevel="0" collapsed="false">
      <c r="A25" s="27"/>
      <c r="B25" s="28"/>
      <c r="C25" s="32" t="n">
        <v>298403</v>
      </c>
      <c r="D25" s="47" t="n">
        <v>1467.1</v>
      </c>
      <c r="E25" s="48" t="n">
        <v>44.4</v>
      </c>
      <c r="F25" s="49" t="n">
        <v>6.05</v>
      </c>
      <c r="J25" s="50" t="s">
        <v>35</v>
      </c>
    </row>
    <row r="26" customFormat="false" ht="15" hidden="false" customHeight="false" outlineLevel="0" collapsed="false">
      <c r="A26" s="1" t="s">
        <v>25</v>
      </c>
    </row>
    <row r="27" customFormat="false" ht="15" hidden="false" customHeight="false" outlineLevel="0" collapsed="false">
      <c r="A27" s="1" t="s">
        <v>27</v>
      </c>
    </row>
  </sheetData>
  <mergeCells count="20">
    <mergeCell ref="H1:I1"/>
    <mergeCell ref="A3:A4"/>
    <mergeCell ref="B3:B4"/>
    <mergeCell ref="C3:C4"/>
    <mergeCell ref="D3:F3"/>
    <mergeCell ref="A5:A6"/>
    <mergeCell ref="B5:B6"/>
    <mergeCell ref="A7:A8"/>
    <mergeCell ref="B7:B8"/>
    <mergeCell ref="A9:A10"/>
    <mergeCell ref="B9:B10"/>
    <mergeCell ref="D9:F9"/>
    <mergeCell ref="A13:A14"/>
    <mergeCell ref="B13:B14"/>
    <mergeCell ref="C13:C14"/>
    <mergeCell ref="D13:F13"/>
    <mergeCell ref="A15:A16"/>
    <mergeCell ref="B15:B16"/>
    <mergeCell ref="A19:A20"/>
    <mergeCell ref="B19:B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5" zeroHeight="false" outlineLevelRow="0" outlineLevelCol="0"/>
  <cols>
    <col collapsed="false" customWidth="true" hidden="false" outlineLevel="0" max="1" min="1" style="26" width="11"/>
    <col collapsed="false" customWidth="true" hidden="false" outlineLevel="0" max="3" min="2" style="26" width="9.14"/>
    <col collapsed="false" customWidth="true" hidden="false" outlineLevel="0" max="4" min="4" style="26" width="14.85"/>
    <col collapsed="false" customWidth="true" hidden="false" outlineLevel="0" max="1025" min="5" style="26" width="9.14"/>
  </cols>
  <sheetData>
    <row r="2" customFormat="false" ht="15.75" hidden="false" customHeight="false" outlineLevel="0" collapsed="false">
      <c r="K2" s="7"/>
      <c r="L2" s="8" t="s">
        <v>5</v>
      </c>
      <c r="M2" s="8" t="s">
        <v>6</v>
      </c>
      <c r="N2" s="8" t="s">
        <v>7</v>
      </c>
      <c r="O2" s="8" t="s">
        <v>8</v>
      </c>
      <c r="P2" s="8" t="s">
        <v>9</v>
      </c>
      <c r="Q2" s="9" t="s">
        <v>10</v>
      </c>
      <c r="R2" s="10" t="s">
        <v>11</v>
      </c>
    </row>
    <row r="3" customFormat="false" ht="15" hidden="false" customHeight="true" outlineLevel="0" collapsed="false">
      <c r="A3" s="3" t="s">
        <v>1</v>
      </c>
      <c r="B3" s="4" t="s">
        <v>2</v>
      </c>
      <c r="C3" s="5" t="s">
        <v>3</v>
      </c>
      <c r="D3" s="51" t="s">
        <v>4</v>
      </c>
      <c r="E3" s="26" t="s">
        <v>36</v>
      </c>
      <c r="F3" s="26" t="s">
        <v>37</v>
      </c>
      <c r="G3" s="26" t="s">
        <v>38</v>
      </c>
      <c r="H3" s="26" t="s">
        <v>39</v>
      </c>
      <c r="I3" s="26" t="s">
        <v>40</v>
      </c>
      <c r="K3" s="14" t="s">
        <v>15</v>
      </c>
      <c r="L3" s="15" t="n">
        <v>98000</v>
      </c>
      <c r="M3" s="15" t="n">
        <f aca="false">273.15+22</f>
        <v>295.15</v>
      </c>
      <c r="N3" s="15"/>
      <c r="O3" s="15" t="n">
        <v>130.4</v>
      </c>
      <c r="P3" s="15" t="n">
        <f aca="false">O3*L3/(M3*8314.5)</f>
        <v>5.207445601581</v>
      </c>
      <c r="Q3" s="16" t="n">
        <v>1</v>
      </c>
      <c r="R3" s="17" t="n">
        <f aca="false">O3/P3</f>
        <v>25.0410681122449</v>
      </c>
    </row>
    <row r="4" customFormat="false" ht="15" hidden="false" customHeight="false" outlineLevel="0" collapsed="false">
      <c r="A4" s="3"/>
      <c r="B4" s="4"/>
      <c r="C4" s="5"/>
      <c r="D4" s="46" t="s">
        <v>18</v>
      </c>
      <c r="K4" s="14" t="s">
        <v>17</v>
      </c>
      <c r="L4" s="15" t="n">
        <v>98000</v>
      </c>
      <c r="M4" s="15" t="n">
        <f aca="false">273.15+22</f>
        <v>295.15</v>
      </c>
      <c r="N4" s="15"/>
      <c r="O4" s="15" t="n">
        <v>165.8</v>
      </c>
      <c r="P4" s="15" t="n">
        <f aca="false">O4*L4/(M4*8314.5)</f>
        <v>6.62112331857462</v>
      </c>
      <c r="Q4" s="16" t="n">
        <v>1.385</v>
      </c>
      <c r="R4" s="17" t="n">
        <f aca="false">O4/P4</f>
        <v>25.0410681122449</v>
      </c>
    </row>
    <row r="5" customFormat="false" ht="15" hidden="false" customHeight="false" outlineLevel="0" collapsed="false">
      <c r="A5" s="18" t="s">
        <v>41</v>
      </c>
      <c r="B5" s="19" t="n">
        <v>1</v>
      </c>
      <c r="C5" s="13" t="n">
        <v>270512</v>
      </c>
      <c r="D5" s="52" t="n">
        <v>521.2</v>
      </c>
      <c r="K5" s="14" t="s">
        <v>18</v>
      </c>
      <c r="L5" s="15" t="n">
        <v>98000</v>
      </c>
      <c r="M5" s="15" t="n">
        <f aca="false">273.15+N5</f>
        <v>273.15</v>
      </c>
      <c r="N5" s="15"/>
      <c r="O5" s="15" t="n">
        <v>450</v>
      </c>
      <c r="P5" s="15" t="n">
        <f aca="false">O5*L5/(M5*8314.5)</f>
        <v>19.4178546975803</v>
      </c>
      <c r="Q5" s="16" t="n">
        <v>8</v>
      </c>
      <c r="R5" s="17" t="n">
        <f aca="false">O5/P5</f>
        <v>23.1745477040816</v>
      </c>
    </row>
    <row r="6" customFormat="false" ht="15" hidden="false" customHeight="false" outlineLevel="0" collapsed="false">
      <c r="A6" s="18"/>
      <c r="B6" s="19"/>
      <c r="C6" s="13" t="n">
        <v>270518</v>
      </c>
      <c r="D6" s="52" t="n">
        <v>518.8</v>
      </c>
      <c r="E6" s="26" t="n">
        <f aca="false">AVERAGEA(D5:D6)</f>
        <v>520</v>
      </c>
      <c r="F6" s="26" t="n">
        <f aca="false">_xlfn.STDEV.S(D5:D6)/SQRT(2)</f>
        <v>1.20000000000005</v>
      </c>
      <c r="G6" s="26" t="n">
        <f aca="false">E8/E6</f>
        <v>1.63336538461538</v>
      </c>
      <c r="K6" s="14" t="s">
        <v>13</v>
      </c>
      <c r="L6" s="15" t="n">
        <v>98000</v>
      </c>
      <c r="M6" s="15" t="n">
        <f aca="false">273.15+N6</f>
        <v>295.15</v>
      </c>
      <c r="N6" s="15" t="n">
        <v>22</v>
      </c>
      <c r="O6" s="15" t="n">
        <v>400</v>
      </c>
      <c r="P6" s="15" t="n">
        <f aca="false">O6*L6/(M6*8314.5)</f>
        <v>15.9737595140522</v>
      </c>
      <c r="Q6" s="16" t="n">
        <v>8</v>
      </c>
      <c r="R6" s="17" t="n">
        <f aca="false">O6/P6</f>
        <v>25.0410681122449</v>
      </c>
    </row>
    <row r="7" customFormat="false" ht="15" hidden="false" customHeight="true" outlineLevel="0" collapsed="false">
      <c r="A7" s="53" t="s">
        <v>19</v>
      </c>
      <c r="B7" s="28" t="n">
        <v>1</v>
      </c>
      <c r="C7" s="13" t="n">
        <v>298407</v>
      </c>
      <c r="D7" s="52" t="n">
        <v>853.2</v>
      </c>
      <c r="K7" s="14" t="s">
        <v>12</v>
      </c>
      <c r="L7" s="15" t="n">
        <v>98000</v>
      </c>
      <c r="M7" s="15" t="n">
        <f aca="false">273.15+N7</f>
        <v>295.15</v>
      </c>
      <c r="N7" s="15" t="n">
        <v>22</v>
      </c>
      <c r="O7" s="15" t="n">
        <v>350</v>
      </c>
      <c r="P7" s="15" t="n">
        <f aca="false">O7*L7/(M7*8314.5)</f>
        <v>13.9770395747956</v>
      </c>
      <c r="Q7" s="16" t="n">
        <v>8</v>
      </c>
      <c r="R7" s="17" t="n">
        <f aca="false">O7/P7</f>
        <v>25.0410681122449</v>
      </c>
    </row>
    <row r="8" customFormat="false" ht="15.75" hidden="false" customHeight="false" outlineLevel="0" collapsed="false">
      <c r="A8" s="53"/>
      <c r="B8" s="28"/>
      <c r="C8" s="32" t="n">
        <v>298408</v>
      </c>
      <c r="D8" s="54" t="n">
        <v>845.5</v>
      </c>
      <c r="E8" s="26" t="n">
        <f aca="false">AVERAGEA(D7:D8)</f>
        <v>849.35</v>
      </c>
      <c r="F8" s="26" t="n">
        <f aca="false">_xlfn.STDEV.S(D7:D8)/SQRT(2)</f>
        <v>3.85000000000002</v>
      </c>
      <c r="H8" s="55" t="n">
        <f aca="false">AVERAGE(E6:E8)</f>
        <v>684.675</v>
      </c>
      <c r="I8" s="56" t="n">
        <f aca="false">SQRT(H8)*100/H8</f>
        <v>3.82171031717748</v>
      </c>
      <c r="K8" s="30"/>
      <c r="L8" s="15"/>
      <c r="M8" s="15"/>
      <c r="N8" s="15" t="n">
        <v>22</v>
      </c>
      <c r="O8" s="31"/>
      <c r="P8" s="15"/>
      <c r="Q8" s="16"/>
      <c r="R8" s="17"/>
    </row>
    <row r="9" customFormat="false" ht="15" hidden="false" customHeight="false" outlineLevel="0" collapsed="false">
      <c r="K9" s="14" t="s">
        <v>21</v>
      </c>
      <c r="L9" s="15" t="n">
        <v>98000</v>
      </c>
      <c r="M9" s="15" t="n">
        <f aca="false">273.15+19.3</f>
        <v>292.45</v>
      </c>
      <c r="N9" s="15" t="n">
        <v>22</v>
      </c>
      <c r="O9" s="31" t="n">
        <v>400</v>
      </c>
      <c r="P9" s="15" t="n">
        <f aca="false">O9*L9/(M9*8314.5)</f>
        <v>16.1212348113267</v>
      </c>
      <c r="Q9" s="16"/>
      <c r="R9" s="17" t="n">
        <f aca="false">O9/P9</f>
        <v>24.8119951530612</v>
      </c>
    </row>
    <row r="10" customFormat="false" ht="15" hidden="false" customHeight="false" outlineLevel="0" collapsed="false">
      <c r="K10" s="36" t="s">
        <v>14</v>
      </c>
      <c r="L10" s="37" t="n">
        <v>98000</v>
      </c>
      <c r="M10" s="37" t="n">
        <f aca="false">273.15+N10</f>
        <v>295.15</v>
      </c>
      <c r="N10" s="15" t="n">
        <v>22</v>
      </c>
      <c r="O10" s="38" t="n">
        <v>450</v>
      </c>
      <c r="P10" s="37" t="n">
        <f aca="false">O10*L10/(M10*8314.5)</f>
        <v>17.9704794533087</v>
      </c>
      <c r="Q10" s="39" t="n">
        <v>8</v>
      </c>
      <c r="R10" s="40" t="n">
        <f aca="false">O10/P10</f>
        <v>25.0410681122449</v>
      </c>
    </row>
    <row r="14" customFormat="false" ht="15" hidden="false" customHeight="false" outlineLevel="0" collapsed="false">
      <c r="K14" s="41" t="s">
        <v>42</v>
      </c>
      <c r="N14" s="26" t="s">
        <v>43</v>
      </c>
    </row>
    <row r="15" customFormat="false" ht="15" hidden="false" customHeight="false" outlineLevel="0" collapsed="false">
      <c r="K15" s="41" t="s">
        <v>44</v>
      </c>
    </row>
    <row r="16" customFormat="false" ht="15" hidden="false" customHeight="false" outlineLevel="0" collapsed="false">
      <c r="K16" s="50" t="s">
        <v>45</v>
      </c>
      <c r="N16" s="26" t="s">
        <v>46</v>
      </c>
    </row>
    <row r="17" customFormat="false" ht="15" hidden="false" customHeight="false" outlineLevel="0" collapsed="false">
      <c r="N17" s="26" t="n">
        <v>90.8</v>
      </c>
    </row>
    <row r="18" customFormat="false" ht="15" hidden="false" customHeight="false" outlineLevel="0" collapsed="false">
      <c r="K18" s="26" t="s">
        <v>47</v>
      </c>
      <c r="L18" s="26" t="n">
        <f aca="false">0.496*90.8</f>
        <v>45.0368</v>
      </c>
    </row>
    <row r="19" customFormat="false" ht="13.8" hidden="false" customHeight="false" outlineLevel="0" collapsed="false"/>
    <row r="20" customFormat="false" ht="13.8" hidden="false" customHeight="false" outlineLevel="0" collapsed="false">
      <c r="K20" s="26" t="n">
        <v>45.0368</v>
      </c>
      <c r="L20" s="26" t="n">
        <f aca="false">M20*K20/100</f>
        <v>8.9588103296</v>
      </c>
      <c r="M20" s="26" t="n">
        <v>19.8922</v>
      </c>
    </row>
  </sheetData>
  <mergeCells count="7">
    <mergeCell ref="A3:A4"/>
    <mergeCell ref="B3:B4"/>
    <mergeCell ref="C3:C4"/>
    <mergeCell ref="A5:A6"/>
    <mergeCell ref="B5:B6"/>
    <mergeCell ref="A7:A8"/>
    <mergeCell ref="B7:B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5" zeroHeight="false" outlineLevelRow="0" outlineLevelCol="0"/>
  <cols>
    <col collapsed="false" customWidth="true" hidden="false" outlineLevel="0" max="1" min="1" style="26" width="11"/>
    <col collapsed="false" customWidth="true" hidden="false" outlineLevel="0" max="1025" min="2" style="26" width="9.14"/>
  </cols>
  <sheetData>
    <row r="2" customFormat="false" ht="15.75" hidden="false" customHeight="false" outlineLevel="0" collapsed="false"/>
    <row r="3" customFormat="false" ht="15" hidden="false" customHeight="true" outlineLevel="0" collapsed="false">
      <c r="A3" s="3" t="s">
        <v>1</v>
      </c>
      <c r="B3" s="4" t="s">
        <v>2</v>
      </c>
      <c r="C3" s="5" t="s">
        <v>3</v>
      </c>
      <c r="D3" s="57" t="s">
        <v>4</v>
      </c>
      <c r="E3" s="57"/>
    </row>
    <row r="4" customFormat="false" ht="15" hidden="false" customHeight="false" outlineLevel="0" collapsed="false">
      <c r="A4" s="3"/>
      <c r="B4" s="4"/>
      <c r="C4" s="5"/>
      <c r="D4" s="11" t="s">
        <v>12</v>
      </c>
      <c r="E4" s="13" t="s">
        <v>13</v>
      </c>
    </row>
    <row r="5" customFormat="false" ht="15" hidden="false" customHeight="false" outlineLevel="0" collapsed="false">
      <c r="A5" s="18" t="s">
        <v>19</v>
      </c>
      <c r="B5" s="19" t="n">
        <v>1</v>
      </c>
      <c r="C5" s="13" t="n">
        <v>416361</v>
      </c>
      <c r="D5" s="23" t="n">
        <v>48.38</v>
      </c>
      <c r="E5" s="22" t="n">
        <v>980.8</v>
      </c>
    </row>
    <row r="6" customFormat="false" ht="15" hidden="false" customHeight="false" outlineLevel="0" collapsed="false">
      <c r="A6" s="18"/>
      <c r="B6" s="19"/>
      <c r="C6" s="13" t="n">
        <v>416362</v>
      </c>
      <c r="D6" s="23" t="n">
        <v>47.64</v>
      </c>
      <c r="E6" s="22" t="n">
        <v>967</v>
      </c>
    </row>
    <row r="7" customFormat="false" ht="15" hidden="false" customHeight="false" outlineLevel="0" collapsed="false">
      <c r="A7" s="18" t="s">
        <v>1</v>
      </c>
      <c r="B7" s="19" t="n">
        <v>1</v>
      </c>
      <c r="C7" s="13" t="n">
        <v>270503</v>
      </c>
      <c r="D7" s="23" t="n">
        <v>57.33</v>
      </c>
      <c r="E7" s="22" t="n">
        <v>647.5</v>
      </c>
    </row>
    <row r="8" customFormat="false" ht="15" hidden="false" customHeight="false" outlineLevel="0" collapsed="false">
      <c r="A8" s="18"/>
      <c r="B8" s="19"/>
      <c r="C8" s="13" t="n">
        <v>270504</v>
      </c>
      <c r="D8" s="23" t="n">
        <v>58.98</v>
      </c>
      <c r="E8" s="22" t="n">
        <v>669.6</v>
      </c>
    </row>
    <row r="9" customFormat="false" ht="15" hidden="false" customHeight="false" outlineLevel="0" collapsed="false">
      <c r="A9" s="27" t="s">
        <v>48</v>
      </c>
      <c r="B9" s="28" t="n">
        <v>2</v>
      </c>
      <c r="C9" s="13" t="n">
        <v>416364</v>
      </c>
      <c r="D9" s="58" t="n">
        <v>939.1</v>
      </c>
      <c r="E9" s="25" t="n">
        <v>25.28</v>
      </c>
    </row>
    <row r="10" customFormat="false" ht="15.75" hidden="false" customHeight="false" outlineLevel="0" collapsed="false">
      <c r="A10" s="27"/>
      <c r="B10" s="28"/>
      <c r="C10" s="32" t="n">
        <v>287713</v>
      </c>
      <c r="D10" s="33" t="n">
        <v>943.4</v>
      </c>
      <c r="E10" s="59" t="n">
        <v>25.74</v>
      </c>
    </row>
  </sheetData>
  <mergeCells count="10">
    <mergeCell ref="A3:A4"/>
    <mergeCell ref="B3:B4"/>
    <mergeCell ref="C3:C4"/>
    <mergeCell ref="D3:E3"/>
    <mergeCell ref="A5:A6"/>
    <mergeCell ref="B5:B6"/>
    <mergeCell ref="A7:A8"/>
    <mergeCell ref="B7:B8"/>
    <mergeCell ref="A9:A10"/>
    <mergeCell ref="B9:B1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47" activeCellId="0" sqref="L47"/>
    </sheetView>
  </sheetViews>
  <sheetFormatPr defaultRowHeight="15" zeroHeight="false" outlineLevelRow="0" outlineLevelCol="0"/>
  <cols>
    <col collapsed="false" customWidth="true" hidden="false" outlineLevel="0" max="1" min="1" style="26" width="11"/>
    <col collapsed="false" customWidth="true" hidden="false" outlineLevel="0" max="1025" min="2" style="26" width="9.14"/>
  </cols>
  <sheetData>
    <row r="2" customFormat="false" ht="15.75" hidden="false" customHeight="false" outlineLevel="0" collapsed="false"/>
    <row r="3" customFormat="false" ht="15" hidden="false" customHeight="true" outlineLevel="0" collapsed="false">
      <c r="A3" s="3" t="s">
        <v>1</v>
      </c>
      <c r="B3" s="4" t="s">
        <v>2</v>
      </c>
      <c r="C3" s="5" t="s">
        <v>3</v>
      </c>
      <c r="D3" s="57" t="s">
        <v>4</v>
      </c>
      <c r="E3" s="57"/>
    </row>
    <row r="4" customFormat="false" ht="15" hidden="false" customHeight="false" outlineLevel="0" collapsed="false">
      <c r="A4" s="3"/>
      <c r="B4" s="4"/>
      <c r="C4" s="5"/>
      <c r="D4" s="11" t="s">
        <v>12</v>
      </c>
      <c r="E4" s="13" t="s">
        <v>13</v>
      </c>
    </row>
    <row r="5" customFormat="false" ht="15" hidden="false" customHeight="false" outlineLevel="0" collapsed="false">
      <c r="A5" s="18" t="s">
        <v>19</v>
      </c>
      <c r="B5" s="19" t="n">
        <v>1</v>
      </c>
      <c r="C5" s="13" t="n">
        <v>416366</v>
      </c>
      <c r="D5" s="58" t="n">
        <v>228.3</v>
      </c>
      <c r="E5" s="22" t="n">
        <v>612.6</v>
      </c>
    </row>
    <row r="6" customFormat="false" ht="15" hidden="false" customHeight="false" outlineLevel="0" collapsed="false">
      <c r="A6" s="18"/>
      <c r="B6" s="19"/>
      <c r="C6" s="13" t="n">
        <v>270515</v>
      </c>
      <c r="D6" s="58" t="n">
        <v>249.7</v>
      </c>
      <c r="E6" s="22" t="n">
        <v>637</v>
      </c>
    </row>
    <row r="7" customFormat="false" ht="15" hidden="false" customHeight="false" outlineLevel="0" collapsed="false">
      <c r="A7" s="27" t="s">
        <v>41</v>
      </c>
      <c r="B7" s="28" t="n">
        <v>2</v>
      </c>
      <c r="C7" s="13" t="n">
        <v>416368</v>
      </c>
      <c r="D7" s="58" t="n">
        <v>903.4</v>
      </c>
      <c r="E7" s="22" t="n">
        <v>217.3</v>
      </c>
    </row>
    <row r="8" customFormat="false" ht="15.75" hidden="false" customHeight="false" outlineLevel="0" collapsed="false">
      <c r="A8" s="27"/>
      <c r="B8" s="28"/>
      <c r="C8" s="32" t="n">
        <v>287721</v>
      </c>
      <c r="D8" s="33" t="n">
        <v>909.8</v>
      </c>
      <c r="E8" s="60" t="n">
        <v>213.9</v>
      </c>
    </row>
  </sheetData>
  <mergeCells count="8">
    <mergeCell ref="A3:A4"/>
    <mergeCell ref="B3:B4"/>
    <mergeCell ref="C3:C4"/>
    <mergeCell ref="D3:E3"/>
    <mergeCell ref="A5:A6"/>
    <mergeCell ref="B5:B6"/>
    <mergeCell ref="A7:A8"/>
    <mergeCell ref="B7:B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1025" min="2" style="1" width="9.14"/>
  </cols>
  <sheetData>
    <row r="2" customFormat="false" ht="15.75" hidden="false" customHeight="false" outlineLevel="0" collapsed="false"/>
    <row r="3" customFormat="false" ht="15" hidden="false" customHeight="true" outlineLevel="0" collapsed="false">
      <c r="A3" s="3" t="s">
        <v>1</v>
      </c>
      <c r="B3" s="4" t="s">
        <v>2</v>
      </c>
      <c r="C3" s="5" t="s">
        <v>3</v>
      </c>
      <c r="D3" s="57" t="s">
        <v>4</v>
      </c>
      <c r="E3" s="57"/>
      <c r="F3" s="57"/>
    </row>
    <row r="4" customFormat="false" ht="15" hidden="false" customHeight="false" outlineLevel="0" collapsed="false">
      <c r="A4" s="3"/>
      <c r="B4" s="4"/>
      <c r="C4" s="5"/>
      <c r="D4" s="11" t="s">
        <v>12</v>
      </c>
      <c r="E4" s="61" t="s">
        <v>13</v>
      </c>
      <c r="F4" s="62" t="s">
        <v>18</v>
      </c>
    </row>
    <row r="5" customFormat="false" ht="15" hidden="false" customHeight="false" outlineLevel="0" collapsed="false">
      <c r="A5" s="18" t="s">
        <v>16</v>
      </c>
      <c r="B5" s="19" t="n">
        <v>0</v>
      </c>
      <c r="C5" s="13" t="n">
        <v>416369</v>
      </c>
      <c r="D5" s="11" t="n">
        <v>2.07</v>
      </c>
      <c r="E5" s="61" t="n">
        <v>4.69</v>
      </c>
      <c r="F5" s="22" t="n">
        <v>140.6</v>
      </c>
    </row>
    <row r="6" customFormat="false" ht="15" hidden="false" customHeight="false" outlineLevel="0" collapsed="false">
      <c r="A6" s="18"/>
      <c r="B6" s="19"/>
      <c r="C6" s="13" t="n">
        <v>287711</v>
      </c>
      <c r="D6" s="11" t="n">
        <v>4.42</v>
      </c>
      <c r="E6" s="61" t="n">
        <v>6.03</v>
      </c>
      <c r="F6" s="22" t="n">
        <v>122.7</v>
      </c>
    </row>
    <row r="7" customFormat="false" ht="15" hidden="false" customHeight="false" outlineLevel="0" collapsed="false">
      <c r="A7" s="18" t="s">
        <v>19</v>
      </c>
      <c r="B7" s="19" t="n">
        <v>1</v>
      </c>
      <c r="C7" s="13" t="n">
        <v>287712</v>
      </c>
      <c r="D7" s="23" t="n">
        <v>18.2</v>
      </c>
      <c r="E7" s="63" t="n">
        <v>621.2</v>
      </c>
      <c r="F7" s="13" t="n">
        <v>7.57</v>
      </c>
    </row>
    <row r="8" customFormat="false" ht="15" hidden="false" customHeight="false" outlineLevel="0" collapsed="false">
      <c r="A8" s="18"/>
      <c r="B8" s="19"/>
      <c r="C8" s="13" t="n">
        <v>416370</v>
      </c>
      <c r="D8" s="11" t="n">
        <v>16.5</v>
      </c>
      <c r="E8" s="61" t="n">
        <v>608</v>
      </c>
      <c r="F8" s="13" t="n">
        <v>7.78</v>
      </c>
    </row>
    <row r="9" customFormat="false" ht="15" hidden="false" customHeight="false" outlineLevel="0" collapsed="false">
      <c r="A9" s="18" t="s">
        <v>19</v>
      </c>
      <c r="B9" s="19" t="n">
        <v>2</v>
      </c>
      <c r="C9" s="13" t="n">
        <v>287716</v>
      </c>
      <c r="D9" s="11" t="n">
        <v>1320</v>
      </c>
      <c r="E9" s="64" t="n">
        <v>9.9</v>
      </c>
      <c r="F9" s="13" t="n">
        <v>10.1</v>
      </c>
    </row>
    <row r="10" customFormat="false" ht="15" hidden="false" customHeight="false" outlineLevel="0" collapsed="false">
      <c r="A10" s="18"/>
      <c r="B10" s="19"/>
      <c r="C10" s="13" t="n">
        <v>287715</v>
      </c>
      <c r="D10" s="11" t="n">
        <v>1292</v>
      </c>
      <c r="E10" s="61" t="n">
        <v>10.2</v>
      </c>
      <c r="F10" s="25" t="n">
        <v>10</v>
      </c>
    </row>
    <row r="11" customFormat="false" ht="15" hidden="false" customHeight="false" outlineLevel="0" collapsed="false">
      <c r="A11" s="27" t="s">
        <v>1</v>
      </c>
      <c r="B11" s="28" t="n">
        <v>2</v>
      </c>
      <c r="C11" s="13" t="n">
        <v>416363</v>
      </c>
      <c r="D11" s="58" t="n">
        <v>1187.2</v>
      </c>
      <c r="E11" s="61" t="n">
        <v>11.1</v>
      </c>
      <c r="F11" s="13" t="n">
        <v>10.7</v>
      </c>
    </row>
    <row r="12" customFormat="false" ht="15.75" hidden="false" customHeight="false" outlineLevel="0" collapsed="false">
      <c r="A12" s="27"/>
      <c r="B12" s="28"/>
      <c r="C12" s="32" t="n">
        <v>287714</v>
      </c>
      <c r="D12" s="33" t="n">
        <v>1212.1</v>
      </c>
      <c r="E12" s="65" t="n">
        <v>10.5</v>
      </c>
      <c r="F12" s="59" t="n">
        <v>10</v>
      </c>
    </row>
  </sheetData>
  <mergeCells count="12">
    <mergeCell ref="A3:A4"/>
    <mergeCell ref="B3:B4"/>
    <mergeCell ref="C3:C4"/>
    <mergeCell ref="D3:F3"/>
    <mergeCell ref="A5:A6"/>
    <mergeCell ref="B5:B6"/>
    <mergeCell ref="A7:A8"/>
    <mergeCell ref="B7:B8"/>
    <mergeCell ref="A9:A10"/>
    <mergeCell ref="B9:B10"/>
    <mergeCell ref="A11:A12"/>
    <mergeCell ref="B11:B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1025" min="2" style="1" width="9.14"/>
  </cols>
  <sheetData>
    <row r="2" customFormat="false" ht="15.75" hidden="false" customHeight="false" outlineLevel="0" collapsed="false"/>
    <row r="3" customFormat="false" ht="15" hidden="false" customHeight="true" outlineLevel="0" collapsed="false">
      <c r="A3" s="3" t="s">
        <v>1</v>
      </c>
      <c r="B3" s="4" t="s">
        <v>2</v>
      </c>
      <c r="C3" s="5" t="s">
        <v>3</v>
      </c>
      <c r="D3" s="57" t="s">
        <v>4</v>
      </c>
      <c r="E3" s="57"/>
    </row>
    <row r="4" customFormat="false" ht="15" hidden="false" customHeight="false" outlineLevel="0" collapsed="false">
      <c r="A4" s="3"/>
      <c r="B4" s="4"/>
      <c r="C4" s="5"/>
      <c r="D4" s="11" t="s">
        <v>12</v>
      </c>
      <c r="E4" s="13" t="s">
        <v>13</v>
      </c>
    </row>
    <row r="5" customFormat="false" ht="15" hidden="false" customHeight="false" outlineLevel="0" collapsed="false">
      <c r="A5" s="18" t="s">
        <v>49</v>
      </c>
      <c r="B5" s="19" t="n">
        <v>1</v>
      </c>
      <c r="C5" s="13" t="n">
        <v>287717</v>
      </c>
      <c r="D5" s="23" t="n">
        <v>51</v>
      </c>
      <c r="E5" s="13" t="n">
        <v>1260</v>
      </c>
    </row>
    <row r="6" customFormat="false" ht="15" hidden="false" customHeight="false" outlineLevel="0" collapsed="false">
      <c r="A6" s="18"/>
      <c r="B6" s="19"/>
      <c r="C6" s="13" t="n">
        <v>287718</v>
      </c>
      <c r="D6" s="11" t="n">
        <v>41.5</v>
      </c>
      <c r="E6" s="22" t="n">
        <v>1231.8</v>
      </c>
    </row>
    <row r="7" customFormat="false" ht="15" hidden="false" customHeight="false" outlineLevel="0" collapsed="false">
      <c r="A7" s="18" t="s">
        <v>48</v>
      </c>
      <c r="B7" s="19" t="n">
        <v>1</v>
      </c>
      <c r="C7" s="13" t="n">
        <v>287719</v>
      </c>
      <c r="D7" s="11" t="n">
        <v>52.2</v>
      </c>
      <c r="E7" s="22" t="n">
        <v>1232.3</v>
      </c>
    </row>
    <row r="8" customFormat="false" ht="15" hidden="false" customHeight="false" outlineLevel="0" collapsed="false">
      <c r="A8" s="18"/>
      <c r="B8" s="19"/>
      <c r="C8" s="13" t="n">
        <v>287720</v>
      </c>
      <c r="D8" s="23" t="n">
        <v>52</v>
      </c>
      <c r="E8" s="22" t="n">
        <v>1221.4</v>
      </c>
    </row>
    <row r="9" customFormat="false" ht="15" hidden="false" customHeight="false" outlineLevel="0" collapsed="false">
      <c r="A9" s="18" t="s">
        <v>49</v>
      </c>
      <c r="B9" s="19" t="n">
        <v>2</v>
      </c>
      <c r="C9" s="13" t="n">
        <v>287723</v>
      </c>
      <c r="D9" s="58" t="n">
        <v>922.4</v>
      </c>
      <c r="E9" s="13" t="n">
        <v>40.3</v>
      </c>
    </row>
    <row r="10" customFormat="false" ht="15" hidden="false" customHeight="false" outlineLevel="0" collapsed="false">
      <c r="A10" s="18"/>
      <c r="B10" s="19"/>
      <c r="C10" s="13" t="n">
        <v>287724</v>
      </c>
      <c r="D10" s="58" t="n">
        <v>896.8</v>
      </c>
      <c r="E10" s="13" t="n">
        <v>38.2</v>
      </c>
    </row>
    <row r="11" customFormat="false" ht="15" hidden="false" customHeight="false" outlineLevel="0" collapsed="false">
      <c r="A11" s="27" t="s">
        <v>50</v>
      </c>
      <c r="B11" s="28" t="n">
        <v>2</v>
      </c>
      <c r="C11" s="13" t="n">
        <v>287722</v>
      </c>
      <c r="D11" s="58" t="n">
        <v>734</v>
      </c>
      <c r="E11" s="13" t="n">
        <v>23.3</v>
      </c>
    </row>
    <row r="12" customFormat="false" ht="15.75" hidden="false" customHeight="false" outlineLevel="0" collapsed="false">
      <c r="A12" s="27"/>
      <c r="B12" s="28"/>
      <c r="C12" s="32" t="n">
        <v>416367</v>
      </c>
      <c r="D12" s="33" t="n">
        <v>771.7</v>
      </c>
      <c r="E12" s="32" t="n">
        <v>24.6</v>
      </c>
    </row>
  </sheetData>
  <mergeCells count="12">
    <mergeCell ref="A3:A4"/>
    <mergeCell ref="B3:B4"/>
    <mergeCell ref="C3:C4"/>
    <mergeCell ref="D3:E3"/>
    <mergeCell ref="A5:A6"/>
    <mergeCell ref="B5:B6"/>
    <mergeCell ref="A7:A8"/>
    <mergeCell ref="B7:B8"/>
    <mergeCell ref="A9:A10"/>
    <mergeCell ref="B9:B10"/>
    <mergeCell ref="A11:A12"/>
    <mergeCell ref="B11:B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RowHeight="15" zeroHeight="false" outlineLevelRow="0" outlineLevelCol="0"/>
  <cols>
    <col collapsed="false" customWidth="true" hidden="false" outlineLevel="0" max="1" min="1" style="1" width="11.28"/>
    <col collapsed="false" customWidth="true" hidden="false" outlineLevel="0" max="1025" min="2" style="1" width="9.14"/>
  </cols>
  <sheetData>
    <row r="1" customFormat="false" ht="15" hidden="false" customHeight="false" outlineLevel="0" collapsed="false">
      <c r="J1" s="2" t="s">
        <v>0</v>
      </c>
      <c r="K1" s="2"/>
      <c r="L1" s="2"/>
      <c r="M1" s="2"/>
      <c r="N1" s="2"/>
    </row>
    <row r="2" customFormat="false" ht="15.75" hidden="false" customHeight="false" outlineLevel="0" collapsed="false"/>
    <row r="3" customFormat="false" ht="15" hidden="false" customHeight="true" outlineLevel="0" collapsed="false">
      <c r="A3" s="3" t="s">
        <v>1</v>
      </c>
      <c r="B3" s="4" t="s">
        <v>2</v>
      </c>
      <c r="C3" s="66" t="s">
        <v>3</v>
      </c>
      <c r="D3" s="6" t="s">
        <v>4</v>
      </c>
      <c r="E3" s="6"/>
      <c r="F3" s="6"/>
      <c r="G3" s="6"/>
    </row>
    <row r="4" customFormat="false" ht="15" hidden="false" customHeight="false" outlineLevel="0" collapsed="false">
      <c r="A4" s="3"/>
      <c r="B4" s="4"/>
      <c r="C4" s="66"/>
      <c r="D4" s="67" t="s">
        <v>12</v>
      </c>
      <c r="E4" s="61" t="s">
        <v>13</v>
      </c>
      <c r="F4" s="19" t="s">
        <v>14</v>
      </c>
      <c r="G4" s="62" t="s">
        <v>18</v>
      </c>
      <c r="T4" s="68"/>
      <c r="U4" s="68"/>
      <c r="V4" s="68"/>
      <c r="W4" s="69"/>
    </row>
    <row r="5" customFormat="false" ht="15" hidden="false" customHeight="false" outlineLevel="0" collapsed="false">
      <c r="A5" s="18" t="s">
        <v>16</v>
      </c>
      <c r="B5" s="19" t="n">
        <v>0</v>
      </c>
      <c r="C5" s="70" t="n">
        <v>287727</v>
      </c>
      <c r="D5" s="67" t="n">
        <v>3.22</v>
      </c>
      <c r="E5" s="61" t="n">
        <v>3.34</v>
      </c>
      <c r="F5" s="61" t="n">
        <v>39.8</v>
      </c>
      <c r="G5" s="62" t="n">
        <v>4.1</v>
      </c>
      <c r="T5" s="68"/>
      <c r="U5" s="68"/>
      <c r="V5" s="68"/>
      <c r="W5" s="68"/>
    </row>
    <row r="6" customFormat="false" ht="15" hidden="false" customHeight="false" outlineLevel="0" collapsed="false">
      <c r="A6" s="18"/>
      <c r="B6" s="19"/>
      <c r="C6" s="70" t="n">
        <v>287728</v>
      </c>
      <c r="D6" s="67" t="n">
        <v>1.13</v>
      </c>
      <c r="E6" s="61" t="n">
        <v>1.56</v>
      </c>
      <c r="F6" s="61" t="n">
        <v>51.4</v>
      </c>
      <c r="G6" s="62" t="s">
        <v>51</v>
      </c>
      <c r="T6" s="68"/>
      <c r="U6" s="68"/>
      <c r="V6" s="68"/>
      <c r="W6" s="68"/>
    </row>
    <row r="7" customFormat="false" ht="15" hidden="false" customHeight="false" outlineLevel="0" collapsed="false">
      <c r="A7" s="18" t="s">
        <v>52</v>
      </c>
      <c r="B7" s="19" t="n">
        <v>1</v>
      </c>
      <c r="C7" s="70" t="n">
        <v>298404</v>
      </c>
      <c r="D7" s="71" t="n">
        <v>19</v>
      </c>
      <c r="E7" s="61" t="n">
        <v>42.4</v>
      </c>
      <c r="F7" s="61" t="n">
        <v>28.2</v>
      </c>
      <c r="G7" s="72" t="n">
        <v>871.6</v>
      </c>
      <c r="T7" s="68"/>
      <c r="U7" s="68"/>
      <c r="V7" s="68"/>
      <c r="W7" s="68"/>
    </row>
    <row r="8" customFormat="false" ht="15" hidden="false" customHeight="false" outlineLevel="0" collapsed="false">
      <c r="A8" s="18"/>
      <c r="B8" s="19"/>
      <c r="C8" s="70" t="n">
        <v>287730</v>
      </c>
      <c r="D8" s="67" t="n">
        <v>20.2</v>
      </c>
      <c r="E8" s="61" t="n">
        <v>41.2</v>
      </c>
      <c r="F8" s="61" t="n">
        <v>57.6</v>
      </c>
      <c r="G8" s="72" t="n">
        <v>826.4</v>
      </c>
    </row>
    <row r="9" customFormat="false" ht="15" hidden="false" customHeight="true" outlineLevel="0" collapsed="false">
      <c r="A9" s="73" t="s">
        <v>53</v>
      </c>
      <c r="B9" s="19" t="n">
        <v>1</v>
      </c>
      <c r="C9" s="70" t="n">
        <v>287731</v>
      </c>
      <c r="D9" s="67" t="n">
        <v>4.77</v>
      </c>
      <c r="E9" s="61" t="n">
        <v>23.9</v>
      </c>
      <c r="F9" s="61" t="n">
        <v>22.4</v>
      </c>
      <c r="G9" s="72" t="n">
        <v>145.9</v>
      </c>
    </row>
    <row r="10" customFormat="false" ht="15" hidden="false" customHeight="false" outlineLevel="0" collapsed="false">
      <c r="A10" s="73"/>
      <c r="B10" s="19"/>
      <c r="C10" s="70" t="n">
        <v>287732</v>
      </c>
      <c r="D10" s="67" t="n">
        <v>2.92</v>
      </c>
      <c r="E10" s="61" t="n">
        <v>22.4</v>
      </c>
      <c r="F10" s="61" t="n">
        <v>11.3</v>
      </c>
      <c r="G10" s="72" t="n">
        <v>128.4</v>
      </c>
    </row>
    <row r="11" customFormat="false" ht="15" hidden="false" customHeight="false" outlineLevel="0" collapsed="false">
      <c r="A11" s="18" t="s">
        <v>19</v>
      </c>
      <c r="B11" s="19" t="n">
        <v>2</v>
      </c>
      <c r="C11" s="70" t="n">
        <v>287733</v>
      </c>
      <c r="D11" s="67" t="n">
        <v>64.1</v>
      </c>
      <c r="E11" s="63" t="n">
        <v>1641.6</v>
      </c>
      <c r="F11" s="61" t="s">
        <v>51</v>
      </c>
      <c r="G11" s="62" t="n">
        <v>22.7</v>
      </c>
    </row>
    <row r="12" customFormat="false" ht="15" hidden="false" customHeight="false" outlineLevel="0" collapsed="false">
      <c r="A12" s="18"/>
      <c r="B12" s="19"/>
      <c r="C12" s="70" t="n">
        <v>287734</v>
      </c>
      <c r="D12" s="71" t="n">
        <v>65</v>
      </c>
      <c r="E12" s="63" t="n">
        <v>1669.4</v>
      </c>
      <c r="F12" s="61" t="s">
        <v>51</v>
      </c>
      <c r="G12" s="62" t="n">
        <v>22</v>
      </c>
    </row>
    <row r="13" customFormat="false" ht="15" hidden="false" customHeight="false" outlineLevel="0" collapsed="false">
      <c r="A13" s="18" t="s">
        <v>54</v>
      </c>
      <c r="B13" s="19" t="n">
        <v>2</v>
      </c>
      <c r="C13" s="70" t="n">
        <v>287735</v>
      </c>
      <c r="D13" s="67" t="n">
        <v>76.5</v>
      </c>
      <c r="E13" s="63" t="n">
        <v>1912.8</v>
      </c>
      <c r="F13" s="61" t="s">
        <v>51</v>
      </c>
      <c r="G13" s="62" t="n">
        <v>19.4</v>
      </c>
    </row>
    <row r="14" customFormat="false" ht="15" hidden="false" customHeight="false" outlineLevel="0" collapsed="false">
      <c r="A14" s="18"/>
      <c r="B14" s="19"/>
      <c r="C14" s="70" t="n">
        <v>287736</v>
      </c>
      <c r="D14" s="67" t="n">
        <v>76.2</v>
      </c>
      <c r="E14" s="63" t="n">
        <v>1885.2</v>
      </c>
      <c r="F14" s="61" t="s">
        <v>51</v>
      </c>
      <c r="G14" s="62" t="n">
        <v>19.6</v>
      </c>
    </row>
    <row r="15" customFormat="false" ht="15" hidden="false" customHeight="false" outlineLevel="0" collapsed="false">
      <c r="A15" s="18" t="s">
        <v>55</v>
      </c>
      <c r="B15" s="19" t="n">
        <v>3</v>
      </c>
      <c r="C15" s="70" t="n">
        <v>287737</v>
      </c>
      <c r="D15" s="67" t="n">
        <v>1387</v>
      </c>
      <c r="E15" s="74" t="n">
        <v>74.9</v>
      </c>
      <c r="F15" s="61" t="n">
        <v>6.75</v>
      </c>
      <c r="G15" s="62" t="n">
        <v>28.9</v>
      </c>
      <c r="J15" s="2" t="s">
        <v>56</v>
      </c>
      <c r="K15" s="2"/>
      <c r="L15" s="2"/>
      <c r="M15" s="2"/>
      <c r="N15" s="2"/>
    </row>
    <row r="16" customFormat="false" ht="15" hidden="false" customHeight="false" outlineLevel="0" collapsed="false">
      <c r="A16" s="18"/>
      <c r="B16" s="19"/>
      <c r="C16" s="70" t="n">
        <v>287738</v>
      </c>
      <c r="D16" s="75" t="n">
        <v>1306.2</v>
      </c>
      <c r="E16" s="61" t="n">
        <v>82.9</v>
      </c>
      <c r="F16" s="61" t="s">
        <v>51</v>
      </c>
      <c r="G16" s="62" t="n">
        <v>32.1</v>
      </c>
    </row>
    <row r="17" customFormat="false" ht="15" hidden="false" customHeight="false" outlineLevel="0" collapsed="false">
      <c r="A17" s="18" t="s">
        <v>41</v>
      </c>
      <c r="B17" s="19" t="n">
        <v>3</v>
      </c>
      <c r="C17" s="70" t="n">
        <v>287739</v>
      </c>
      <c r="D17" s="75" t="n">
        <v>1150.4</v>
      </c>
      <c r="E17" s="61" t="n">
        <v>96.1</v>
      </c>
      <c r="F17" s="61" t="s">
        <v>51</v>
      </c>
      <c r="G17" s="62" t="n">
        <v>43.1</v>
      </c>
    </row>
    <row r="18" customFormat="false" ht="15" hidden="false" customHeight="false" outlineLevel="0" collapsed="false">
      <c r="A18" s="18"/>
      <c r="B18" s="19"/>
      <c r="C18" s="70" t="n">
        <v>287740</v>
      </c>
      <c r="D18" s="75" t="n">
        <v>1150.1</v>
      </c>
      <c r="E18" s="61" t="n">
        <v>96.1</v>
      </c>
      <c r="F18" s="61" t="s">
        <v>51</v>
      </c>
      <c r="G18" s="62" t="n">
        <v>42.5</v>
      </c>
    </row>
    <row r="19" customFormat="false" ht="15" hidden="false" customHeight="false" outlineLevel="0" collapsed="false">
      <c r="A19" s="27" t="s">
        <v>55</v>
      </c>
      <c r="B19" s="28" t="n">
        <v>4</v>
      </c>
      <c r="C19" s="70" t="n">
        <v>270501</v>
      </c>
      <c r="D19" s="75" t="n">
        <v>382.4</v>
      </c>
      <c r="E19" s="63" t="n">
        <v>213.7</v>
      </c>
      <c r="F19" s="61" t="n">
        <v>34.7</v>
      </c>
      <c r="G19" s="72" t="n">
        <v>128.3</v>
      </c>
    </row>
    <row r="20" customFormat="false" ht="15.75" hidden="false" customHeight="false" outlineLevel="0" collapsed="false">
      <c r="A20" s="27"/>
      <c r="B20" s="28"/>
      <c r="C20" s="76" t="n">
        <v>270502</v>
      </c>
      <c r="D20" s="77" t="n">
        <v>355.4</v>
      </c>
      <c r="E20" s="78" t="n">
        <v>302.5</v>
      </c>
      <c r="F20" s="65" t="n">
        <v>52.1</v>
      </c>
      <c r="G20" s="79" t="n">
        <v>112.2</v>
      </c>
    </row>
  </sheetData>
  <mergeCells count="22">
    <mergeCell ref="J1:N1"/>
    <mergeCell ref="A3:A4"/>
    <mergeCell ref="B3:B4"/>
    <mergeCell ref="C3:C4"/>
    <mergeCell ref="D3:G3"/>
    <mergeCell ref="A5:A6"/>
    <mergeCell ref="B5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J15:N15"/>
    <mergeCell ref="A17:A18"/>
    <mergeCell ref="B17:B18"/>
    <mergeCell ref="A19:A20"/>
    <mergeCell ref="B19:B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1025" min="2" style="1" width="9.14"/>
  </cols>
  <sheetData>
    <row r="1" customFormat="false" ht="15" hidden="false" customHeight="false" outlineLevel="0" collapsed="false">
      <c r="I1" s="2" t="s">
        <v>0</v>
      </c>
      <c r="J1" s="2"/>
      <c r="K1" s="2"/>
      <c r="L1" s="2"/>
      <c r="M1" s="2"/>
    </row>
    <row r="2" customFormat="false" ht="15.75" hidden="false" customHeight="false" outlineLevel="0" collapsed="false"/>
    <row r="3" customFormat="false" ht="15" hidden="false" customHeight="true" outlineLevel="0" collapsed="false">
      <c r="A3" s="3" t="s">
        <v>1</v>
      </c>
      <c r="B3" s="4" t="s">
        <v>2</v>
      </c>
      <c r="C3" s="5" t="s">
        <v>3</v>
      </c>
      <c r="D3" s="57" t="s">
        <v>4</v>
      </c>
      <c r="E3" s="57"/>
      <c r="F3" s="57"/>
    </row>
    <row r="4" customFormat="false" ht="15" hidden="false" customHeight="false" outlineLevel="0" collapsed="false">
      <c r="A4" s="3"/>
      <c r="B4" s="4"/>
      <c r="C4" s="5"/>
      <c r="D4" s="11" t="s">
        <v>12</v>
      </c>
      <c r="E4" s="61" t="s">
        <v>13</v>
      </c>
      <c r="F4" s="62" t="s">
        <v>18</v>
      </c>
    </row>
    <row r="5" customFormat="false" ht="15" hidden="false" customHeight="false" outlineLevel="0" collapsed="false">
      <c r="A5" s="18" t="s">
        <v>16</v>
      </c>
      <c r="B5" s="19" t="n">
        <v>0</v>
      </c>
      <c r="C5" s="13" t="n">
        <v>298409</v>
      </c>
      <c r="D5" s="11" t="n">
        <v>8.44</v>
      </c>
      <c r="E5" s="61" t="n">
        <v>12.8</v>
      </c>
      <c r="F5" s="13" t="n">
        <v>52.2</v>
      </c>
    </row>
    <row r="6" customFormat="false" ht="15" hidden="false" customHeight="false" outlineLevel="0" collapsed="false">
      <c r="A6" s="18"/>
      <c r="B6" s="19"/>
      <c r="C6" s="13" t="n">
        <v>298410</v>
      </c>
      <c r="D6" s="20" t="n">
        <v>5.62</v>
      </c>
      <c r="E6" s="61" t="n">
        <v>10.7</v>
      </c>
      <c r="F6" s="13" t="n">
        <v>49.8</v>
      </c>
      <c r="I6" s="2" t="s">
        <v>56</v>
      </c>
      <c r="J6" s="2"/>
      <c r="K6" s="2"/>
      <c r="L6" s="2"/>
      <c r="M6" s="2"/>
    </row>
    <row r="7" customFormat="false" ht="15" hidden="false" customHeight="false" outlineLevel="0" collapsed="false">
      <c r="A7" s="18" t="s">
        <v>16</v>
      </c>
      <c r="B7" s="19" t="n">
        <v>0</v>
      </c>
      <c r="C7" s="13" t="n">
        <v>270505</v>
      </c>
      <c r="D7" s="20" t="n">
        <v>6.96</v>
      </c>
      <c r="E7" s="61" t="n">
        <v>10.6</v>
      </c>
      <c r="F7" s="13" t="n">
        <v>37.1</v>
      </c>
      <c r="I7" s="2" t="s">
        <v>56</v>
      </c>
      <c r="J7" s="2"/>
      <c r="K7" s="2"/>
      <c r="L7" s="2"/>
      <c r="M7" s="2"/>
    </row>
    <row r="8" customFormat="false" ht="15" hidden="false" customHeight="false" outlineLevel="0" collapsed="false">
      <c r="A8" s="18"/>
      <c r="B8" s="19"/>
      <c r="C8" s="13" t="n">
        <v>270506</v>
      </c>
      <c r="D8" s="20" t="n">
        <v>7.9</v>
      </c>
      <c r="E8" s="61" t="n">
        <v>11.1</v>
      </c>
      <c r="F8" s="13" t="n">
        <v>45.3</v>
      </c>
    </row>
    <row r="9" customFormat="false" ht="15" hidden="false" customHeight="false" outlineLevel="0" collapsed="false">
      <c r="A9" s="18" t="s">
        <v>49</v>
      </c>
      <c r="B9" s="19" t="n">
        <v>1</v>
      </c>
      <c r="C9" s="13" t="n">
        <v>270507</v>
      </c>
      <c r="D9" s="11" t="n">
        <v>44.8</v>
      </c>
      <c r="E9" s="63" t="n">
        <v>165.5</v>
      </c>
      <c r="F9" s="13" t="n">
        <v>10.8</v>
      </c>
    </row>
    <row r="10" customFormat="false" ht="15" hidden="false" customHeight="false" outlineLevel="0" collapsed="false">
      <c r="A10" s="18"/>
      <c r="B10" s="19"/>
      <c r="C10" s="13" t="n">
        <v>270508</v>
      </c>
      <c r="D10" s="11" t="n">
        <v>11.5</v>
      </c>
      <c r="E10" s="63" t="n">
        <v>155.5</v>
      </c>
      <c r="F10" s="13" t="n">
        <v>6.78</v>
      </c>
      <c r="I10" s="2" t="s">
        <v>57</v>
      </c>
      <c r="J10" s="2"/>
      <c r="K10" s="2"/>
      <c r="L10" s="2"/>
      <c r="M10" s="2"/>
    </row>
    <row r="11" customFormat="false" ht="15" hidden="false" customHeight="false" outlineLevel="0" collapsed="false">
      <c r="A11" s="18" t="s">
        <v>19</v>
      </c>
      <c r="B11" s="19" t="n">
        <v>1</v>
      </c>
      <c r="C11" s="13" t="n">
        <v>270509</v>
      </c>
      <c r="D11" s="23" t="n">
        <v>28</v>
      </c>
      <c r="E11" s="61" t="n">
        <v>303</v>
      </c>
      <c r="F11" s="13" t="n">
        <v>18.6</v>
      </c>
    </row>
    <row r="12" customFormat="false" ht="15" hidden="false" customHeight="false" outlineLevel="0" collapsed="false">
      <c r="A12" s="18"/>
      <c r="B12" s="19"/>
      <c r="C12" s="13" t="n">
        <v>270510</v>
      </c>
      <c r="D12" s="11" t="n">
        <v>25.4</v>
      </c>
      <c r="E12" s="63" t="n">
        <v>262.2</v>
      </c>
      <c r="F12" s="13" t="n">
        <v>21.3</v>
      </c>
    </row>
    <row r="13" customFormat="false" ht="15" hidden="false" customHeight="false" outlineLevel="0" collapsed="false">
      <c r="A13" s="18" t="s">
        <v>19</v>
      </c>
      <c r="B13" s="19" t="n">
        <v>2</v>
      </c>
      <c r="C13" s="13" t="n">
        <v>270523</v>
      </c>
      <c r="D13" s="58" t="n">
        <v>437.2</v>
      </c>
      <c r="E13" s="63" t="n">
        <v>118.9</v>
      </c>
      <c r="F13" s="13" t="n">
        <v>39.6</v>
      </c>
    </row>
    <row r="14" customFormat="false" ht="15" hidden="false" customHeight="false" outlineLevel="0" collapsed="false">
      <c r="A14" s="18"/>
      <c r="B14" s="19"/>
      <c r="C14" s="13" t="n">
        <v>270524</v>
      </c>
      <c r="D14" s="58" t="n">
        <v>407.2</v>
      </c>
      <c r="E14" s="61" t="n">
        <v>95.2</v>
      </c>
      <c r="F14" s="13" t="n">
        <v>28.5</v>
      </c>
    </row>
    <row r="15" customFormat="false" ht="15" hidden="false" customHeight="false" outlineLevel="0" collapsed="false">
      <c r="A15" s="27" t="s">
        <v>58</v>
      </c>
      <c r="B15" s="28" t="n">
        <v>2</v>
      </c>
      <c r="C15" s="13" t="n">
        <v>270513</v>
      </c>
      <c r="D15" s="58" t="n">
        <v>710.5</v>
      </c>
      <c r="E15" s="61" t="n">
        <v>78.2</v>
      </c>
      <c r="F15" s="25" t="n">
        <v>25</v>
      </c>
    </row>
    <row r="16" customFormat="false" ht="15.75" hidden="false" customHeight="false" outlineLevel="0" collapsed="false">
      <c r="A16" s="27"/>
      <c r="B16" s="28"/>
      <c r="C16" s="32" t="n">
        <v>270514</v>
      </c>
      <c r="D16" s="33" t="n">
        <v>695.9</v>
      </c>
      <c r="E16" s="65" t="n">
        <v>75.6</v>
      </c>
      <c r="F16" s="32" t="n">
        <v>23.8</v>
      </c>
    </row>
  </sheetData>
  <mergeCells count="20">
    <mergeCell ref="I1:M1"/>
    <mergeCell ref="A3:A4"/>
    <mergeCell ref="B3:B4"/>
    <mergeCell ref="C3:C4"/>
    <mergeCell ref="D3:F3"/>
    <mergeCell ref="A5:A6"/>
    <mergeCell ref="B5:B6"/>
    <mergeCell ref="I6:M6"/>
    <mergeCell ref="A7:A8"/>
    <mergeCell ref="B7:B8"/>
    <mergeCell ref="I7:M7"/>
    <mergeCell ref="A9:A10"/>
    <mergeCell ref="B9:B10"/>
    <mergeCell ref="I10:M10"/>
    <mergeCell ref="A11:A12"/>
    <mergeCell ref="B11:B12"/>
    <mergeCell ref="A13:A14"/>
    <mergeCell ref="B13:B14"/>
    <mergeCell ref="A15:A16"/>
    <mergeCell ref="B15:B16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025" min="2" style="0" width="8.53"/>
  </cols>
  <sheetData>
    <row r="2" customFormat="false" ht="15.75" hidden="false" customHeight="false" outlineLevel="0" collapsed="false"/>
    <row r="3" customFormat="false" ht="15" hidden="false" customHeight="true" outlineLevel="0" collapsed="false">
      <c r="A3" s="3" t="s">
        <v>1</v>
      </c>
      <c r="B3" s="5" t="s">
        <v>3</v>
      </c>
      <c r="C3" s="80" t="s">
        <v>4</v>
      </c>
      <c r="D3" s="80"/>
    </row>
    <row r="4" customFormat="false" ht="15" hidden="false" customHeight="false" outlineLevel="0" collapsed="false">
      <c r="A4" s="3"/>
      <c r="B4" s="5"/>
      <c r="C4" s="81" t="s">
        <v>12</v>
      </c>
      <c r="D4" s="62" t="s">
        <v>13</v>
      </c>
    </row>
    <row r="5" customFormat="false" ht="15" hidden="false" customHeight="false" outlineLevel="0" collapsed="false">
      <c r="A5" s="27" t="s">
        <v>59</v>
      </c>
      <c r="B5" s="62" t="n">
        <v>298406</v>
      </c>
      <c r="C5" s="81" t="n">
        <v>0.42</v>
      </c>
      <c r="D5" s="62" t="n">
        <v>0.06</v>
      </c>
      <c r="F5" s="82"/>
    </row>
    <row r="6" customFormat="false" ht="15.75" hidden="false" customHeight="false" outlineLevel="0" collapsed="false">
      <c r="A6" s="27"/>
      <c r="B6" s="83" t="n">
        <v>416365</v>
      </c>
      <c r="C6" s="84" t="n">
        <v>0.63</v>
      </c>
      <c r="D6" s="83" t="n">
        <v>0.68</v>
      </c>
      <c r="F6" s="82"/>
    </row>
  </sheetData>
  <mergeCells count="4">
    <mergeCell ref="A3:A4"/>
    <mergeCell ref="B3:B4"/>
    <mergeCell ref="C3:D3"/>
    <mergeCell ref="A5:A6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LibreOffice/6.1.5.2$Linux_X86_64 LibreOffice_project/10$Build-2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2019-03-21T13:06:19Z</dcterms:created>
  <dc:creator>Ivan Hupka</dc:creator>
  <dc:description/>
  <dc:language>de-DE</dc:language>
  <cp:lastModifiedBy/>
  <dcterms:modified xsi:type="dcterms:W3CDTF">2019-05-15T19:42:33Z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