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1840" windowHeight="13680" firstSheet="4" activeTab="7"/>
  </bookViews>
  <sheets>
    <sheet name="House 1 - Sofia (Kalach)" sheetId="1" r:id="rId1"/>
    <sheet name="House 2 - Sliven" sheetId="2" r:id="rId2"/>
    <sheet name="House 3 - Tvarditsa" sheetId="3" r:id="rId3"/>
    <sheet name="House 4 - Sofia (Hashek)" sheetId="4" r:id="rId4"/>
    <sheet name="House 5 - Bansko (Dame Gruev)" sheetId="5" r:id="rId5"/>
    <sheet name="House 6 - Bania" sheetId="6" r:id="rId6"/>
    <sheet name="House 7 - Bansko (Garibaldy)" sheetId="7" r:id="rId7"/>
    <sheet name="House 8 - Plovdiv" sheetId="8" r:id="rId8"/>
    <sheet name="Background" sheetId="9" r:id="rId9"/>
  </sheets>
  <calcPr calcId="145621"/>
</workbook>
</file>

<file path=xl/calcChain.xml><?xml version="1.0" encoding="utf-8"?>
<calcChain xmlns="http://schemas.openxmlformats.org/spreadsheetml/2006/main">
  <c r="O18" i="7" l="1"/>
  <c r="M18" i="7"/>
  <c r="L18" i="7"/>
  <c r="O10" i="7"/>
  <c r="O9" i="7"/>
  <c r="L10" i="7"/>
  <c r="L9" i="7"/>
  <c r="M10" i="7"/>
  <c r="M9" i="7"/>
  <c r="N10" i="7"/>
  <c r="N9" i="7"/>
  <c r="O19" i="7"/>
  <c r="M19" i="7"/>
  <c r="L19" i="7"/>
  <c r="O14" i="7"/>
  <c r="M14" i="7"/>
  <c r="O13" i="7"/>
  <c r="M13" i="7"/>
  <c r="L14" i="7"/>
  <c r="L13" i="7"/>
  <c r="N6" i="7"/>
  <c r="N5" i="7"/>
  <c r="M30" i="8" l="1"/>
  <c r="L30" i="8"/>
  <c r="K30" i="8"/>
  <c r="M26" i="8"/>
  <c r="L26" i="8"/>
  <c r="K26" i="8"/>
  <c r="M22" i="8"/>
  <c r="L22" i="8"/>
  <c r="K22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F22" i="8"/>
  <c r="E22" i="8"/>
  <c r="D23" i="8"/>
  <c r="D22" i="8"/>
</calcChain>
</file>

<file path=xl/sharedStrings.xml><?xml version="1.0" encoding="utf-8"?>
<sst xmlns="http://schemas.openxmlformats.org/spreadsheetml/2006/main" count="278" uniqueCount="97">
  <si>
    <t>MCH</t>
  </si>
  <si>
    <t>TMH</t>
  </si>
  <si>
    <t>Amount [ng/ST]</t>
  </si>
  <si>
    <t>data lost</t>
  </si>
  <si>
    <t>ST number</t>
  </si>
  <si>
    <t>Floor</t>
  </si>
  <si>
    <t>Room</t>
  </si>
  <si>
    <t>Basement</t>
  </si>
  <si>
    <t>Living room</t>
  </si>
  <si>
    <t>PCH</t>
  </si>
  <si>
    <t>Bedroom</t>
  </si>
  <si>
    <t>MDC</t>
  </si>
  <si>
    <t>Notes</t>
  </si>
  <si>
    <t>Bedroom 1</t>
  </si>
  <si>
    <t>Kitchen</t>
  </si>
  <si>
    <t>Vestibule</t>
  </si>
  <si>
    <t>&lt;2</t>
  </si>
  <si>
    <t>Room 1</t>
  </si>
  <si>
    <t>Room 2</t>
  </si>
  <si>
    <t>Dining room</t>
  </si>
  <si>
    <t>Assembled incorrectly - results are revised, though</t>
  </si>
  <si>
    <t xml:space="preserve">Bedroom 2  </t>
  </si>
  <si>
    <t>Mechanic failure of the ST</t>
  </si>
  <si>
    <t>Storage rooms</t>
  </si>
  <si>
    <t>Background</t>
  </si>
  <si>
    <t>MEAN</t>
  </si>
  <si>
    <t>Sx</t>
  </si>
  <si>
    <t>I. Vstup</t>
  </si>
  <si>
    <t>II. Průměry</t>
  </si>
  <si>
    <t>ozn        R      uR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</si>
  <si>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  </t>
    </r>
    <r>
      <rPr>
        <i/>
        <sz val="10"/>
        <color rgb="FF949494"/>
        <rFont val="Lucida Console"/>
        <family val="3"/>
        <charset val="238"/>
      </rPr>
      <t>&lt;dbl&gt;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</si>
  <si>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 90.7   17.3        19.0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</si>
  <si>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135.    32.7        24.2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</si>
  <si>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531.   128.         24.0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</si>
  <si>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 41.5   12.5        30.1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</si>
  <si>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 54.7   22.1        40.4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</si>
  <si>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  9.31   3.27       35.1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</si>
  <si>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 58.7   25.4        43.2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</si>
  <si>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  6.78   3.87       57.0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</si>
  <si>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 30.0   13.9        46.2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</si>
  <si>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  2.35   0.404      17.2</t>
    </r>
  </si>
  <si>
    <t>p (Pa)</t>
  </si>
  <si>
    <t>T (oC) +273,15 (K)</t>
  </si>
  <si>
    <t>T  ( C )</t>
  </si>
  <si>
    <t>Mw(g/mol)</t>
  </si>
  <si>
    <t>Mw/Vmol</t>
  </si>
  <si>
    <t>UR(ng/ppm min)</t>
  </si>
  <si>
    <t xml:space="preserve">V mol </t>
  </si>
  <si>
    <t>TCE</t>
  </si>
  <si>
    <t>PCE</t>
  </si>
  <si>
    <t>ECH</t>
  </si>
  <si>
    <t>I. vstupy</t>
  </si>
  <si>
    <t>II. Prumery</t>
  </si>
  <si>
    <t xml:space="preserve">  ozn           R      uR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</si>
  <si>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  </t>
    </r>
    <r>
      <rPr>
        <i/>
        <sz val="10"/>
        <color rgb="FF949494"/>
        <rFont val="Lucida Console"/>
        <family val="3"/>
        <charset val="238"/>
      </rPr>
      <t>&lt;dbl&gt;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</si>
  <si>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  34.4      5.93       17.3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</si>
  <si>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  47.0      8.23       17.5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</si>
  <si>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 886.     200.         22.6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</si>
  <si>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   0.891    0.300      33.7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</si>
  <si>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  -</t>
    </r>
    <r>
      <rPr>
        <sz val="10"/>
        <color rgb="FFCC0000"/>
        <rFont val="Lucida Console"/>
        <family val="3"/>
        <charset val="238"/>
      </rPr>
      <t>0.048</t>
    </r>
    <r>
      <rPr>
        <u/>
        <sz val="10"/>
        <color rgb="FFCC0000"/>
        <rFont val="Lucida Console"/>
        <family val="3"/>
        <charset val="238"/>
      </rPr>
      <t>3</t>
    </r>
    <r>
      <rPr>
        <sz val="10"/>
        <color rgb="FF000000"/>
        <rFont val="Lucida Console"/>
        <family val="3"/>
        <charset val="238"/>
      </rPr>
      <t xml:space="preserve">   0.852   -</t>
    </r>
    <r>
      <rPr>
        <u/>
        <sz val="10"/>
        <color rgb="FFCC0000"/>
        <rFont val="Lucida Console"/>
        <family val="3"/>
        <charset val="238"/>
      </rPr>
      <t>1</t>
    </r>
    <r>
      <rPr>
        <sz val="10"/>
        <color rgb="FFCC0000"/>
        <rFont val="Lucida Console"/>
        <family val="3"/>
        <charset val="238"/>
      </rPr>
      <t>762.</t>
    </r>
    <r>
      <rPr>
        <sz val="10"/>
        <color rgb="FF000000"/>
        <rFont val="Lucida Console"/>
        <family val="3"/>
        <charset val="238"/>
      </rPr>
      <t xml:space="preserve"> 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</si>
  <si>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   1.13     0.343      30.3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</si>
  <si>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  46.1     15.3        33.2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</si>
  <si>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   0.500    0.547     109. 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</si>
  <si>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   1.08     1.15      106. 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</si>
  <si>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   2.13     0.461      21.6</t>
    </r>
  </si>
  <si>
    <t xml:space="preserve">I. pro kompartmenty:    </t>
  </si>
  <si>
    <t>tracer</t>
  </si>
  <si>
    <t>B</t>
  </si>
  <si>
    <t>ozn         R      uR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</si>
  <si>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&lt;dbl&gt;</t>
    </r>
    <r>
      <rPr>
        <sz val="10"/>
        <color rgb="FF000000"/>
        <rFont val="Lucida Console"/>
        <family val="3"/>
        <charset val="238"/>
      </rPr>
      <t xml:space="preserve">     </t>
    </r>
    <r>
      <rPr>
        <i/>
        <sz val="10"/>
        <color rgb="FF949494"/>
        <rFont val="Lucida Console"/>
        <family val="3"/>
        <charset val="238"/>
      </rPr>
      <t>&lt;dbl&gt;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</si>
  <si>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100.    17.4         17.3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</si>
  <si>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 26.5    5.47        20.6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</si>
  <si>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 70.0   13.4         19.2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</si>
  <si>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  8.19   2.24        27.3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</si>
  <si>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 13.2    3.85        29.1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</si>
  <si>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  2.65   0.755       28.4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</si>
  <si>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  1.19   0.483       40.8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</si>
  <si>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  0.926  0.395       42.6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</si>
  <si>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  1.47   0.473       32.2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</si>
  <si>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  0.292  0.034</t>
    </r>
    <r>
      <rPr>
        <u/>
        <sz val="10"/>
        <color rgb="FF000000"/>
        <rFont val="Lucida Console"/>
        <family val="3"/>
        <charset val="238"/>
      </rPr>
      <t>4</t>
    </r>
    <r>
      <rPr>
        <sz val="10"/>
        <color rgb="FF000000"/>
        <rFont val="Lucida Console"/>
        <family val="3"/>
        <charset val="238"/>
      </rPr>
      <t xml:space="preserve">      11.8</t>
    </r>
  </si>
  <si>
    <t>Vi</t>
  </si>
  <si>
    <t>Zone</t>
  </si>
  <si>
    <t xml:space="preserve">II. pro kompartmenty:    </t>
  </si>
  <si>
    <t>Vi (m3)</t>
  </si>
  <si>
    <t>ozn   R        uR      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</si>
  <si>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</si>
  <si>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90,66    17,271   19,0502  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</si>
  <si>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134,7399 32,6844  24,2574  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</si>
  <si>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533,815  128,3527 24,0444  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</si>
  <si>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41,477   12,4946  30,1243  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</si>
  <si>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54,3196  22,0053  40,5108  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</si>
  <si>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9,2902   3,2636   35,1291  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</si>
  <si>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58,7309  25,3827  43,2187  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</si>
  <si>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6,8074   3,8804   57,0032  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</si>
  <si>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30,105   13,9225  46,2465  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</si>
  <si>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2,3433   0,4039   17,2385  </t>
    </r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</si>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</sst>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theme="1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0"/>
      <color rgb="FF000000"/>
      <name val="Lucida Console"/>
      <family val="3"/>
      <charset val="238"/>
    </font>
    <font>
      <i/>
      <sz val="10"/>
      <color rgb="FF949494"/>
      <name val="Lucida Console"/>
      <family val="3"/>
      <charset val="238"/>
    </font>
    <font>
      <sz val="10"/>
      <color rgb="FFBCBCBC"/>
      <name val="Lucida Console"/>
      <family val="3"/>
      <charset val="238"/>
    </font>
    <font>
      <b/>
      <sz val="11"/>
      <color theme="1"/>
      <name val="Times New Roman"/>
      <family val="1"/>
      <charset val="238"/>
    </font>
    <font>
      <sz val="10"/>
      <color rgb="FFCC0000"/>
      <name val="Lucida Console"/>
      <family val="3"/>
      <charset val="238"/>
    </font>
    <font>
      <u/>
      <sz val="10"/>
      <color rgb="FFCC0000"/>
      <name val="Lucida Console"/>
      <family val="3"/>
      <charset val="238"/>
    </font>
    <font>
      <sz val="11"/>
      <color rgb="FFFF0000"/>
      <name val="Times New Roman"/>
      <family val="1"/>
      <charset val="238"/>
    </font>
    <font>
      <u/>
      <sz val="10"/>
      <color rgb="FF000000"/>
      <name val="Lucida Console"/>
      <family val="3"/>
      <charset val="238"/>
    </font>
    <font>
      <sz val="10"/>
      <color rgb="FF0000FF"/>
      <name val="Lucida Console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2" borderId="0" applyBorder="0" applyProtection="0"/>
    <xf numFmtId="0" fontId="5" fillId="0" borderId="0"/>
  </cellStyleXfs>
  <cellXfs count="12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2" fontId="4" fillId="0" borderId="9" xfId="1" applyNumberFormat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3" xfId="1" applyFont="1" applyBorder="1" applyAlignment="1">
      <alignment vertical="center"/>
    </xf>
    <xf numFmtId="0" fontId="3" fillId="0" borderId="0" xfId="0" applyFont="1" applyAlignment="1">
      <alignment vertical="center"/>
    </xf>
    <xf numFmtId="1" fontId="4" fillId="0" borderId="9" xfId="1" applyNumberFormat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1" fontId="4" fillId="0" borderId="14" xfId="1" applyNumberFormat="1" applyFont="1" applyBorder="1" applyAlignment="1">
      <alignment horizontal="center" vertical="center"/>
    </xf>
    <xf numFmtId="1" fontId="4" fillId="0" borderId="15" xfId="1" applyNumberFormat="1" applyFont="1" applyBorder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" fillId="0" borderId="0" xfId="1"/>
    <xf numFmtId="0" fontId="4" fillId="0" borderId="0" xfId="1" applyFont="1" applyAlignment="1">
      <alignment horizontal="center"/>
    </xf>
    <xf numFmtId="164" fontId="4" fillId="0" borderId="5" xfId="1" applyNumberFormat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64" fontId="4" fillId="0" borderId="28" xfId="1" applyNumberFormat="1" applyFont="1" applyBorder="1" applyAlignment="1">
      <alignment horizontal="center" vertical="center"/>
    </xf>
    <xf numFmtId="1" fontId="4" fillId="0" borderId="29" xfId="1" applyNumberFormat="1" applyFont="1" applyBorder="1" applyAlignment="1">
      <alignment horizontal="center" vertical="center"/>
    </xf>
    <xf numFmtId="1" fontId="4" fillId="0" borderId="28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3" borderId="36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4" fontId="12" fillId="4" borderId="0" xfId="0" applyNumberFormat="1" applyFont="1" applyFill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center" wrapText="1"/>
    </xf>
  </cellXfs>
  <cellStyles count="4">
    <cellStyle name="Normální" xfId="0" builtinId="0"/>
    <cellStyle name="Normální 2" xfId="1"/>
    <cellStyle name="Normální 2 2" xfId="3"/>
    <cellStyle name="Vysvětlující tex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L10" sqref="L10"/>
    </sheetView>
  </sheetViews>
  <sheetFormatPr defaultRowHeight="15" x14ac:dyDescent="0.25"/>
  <cols>
    <col min="1" max="1" width="11" style="1" bestFit="1" customWidth="1"/>
    <col min="2" max="16384" width="9.140625" style="1"/>
  </cols>
  <sheetData>
    <row r="1" spans="1:9" x14ac:dyDescent="0.25">
      <c r="H1" s="90" t="s">
        <v>12</v>
      </c>
      <c r="I1" s="90"/>
    </row>
    <row r="2" spans="1:9" ht="15.75" thickBot="1" x14ac:dyDescent="0.3"/>
    <row r="3" spans="1:9" x14ac:dyDescent="0.25">
      <c r="A3" s="85" t="s">
        <v>6</v>
      </c>
      <c r="B3" s="99" t="s">
        <v>5</v>
      </c>
      <c r="C3" s="91" t="s">
        <v>4</v>
      </c>
      <c r="D3" s="93" t="s">
        <v>2</v>
      </c>
      <c r="E3" s="94"/>
      <c r="F3" s="95"/>
    </row>
    <row r="4" spans="1:9" x14ac:dyDescent="0.25">
      <c r="A4" s="86"/>
      <c r="B4" s="87"/>
      <c r="C4" s="92"/>
      <c r="D4" s="12" t="s">
        <v>0</v>
      </c>
      <c r="E4" s="37" t="s">
        <v>11</v>
      </c>
      <c r="F4" s="6" t="s">
        <v>1</v>
      </c>
    </row>
    <row r="5" spans="1:9" x14ac:dyDescent="0.25">
      <c r="A5" s="86" t="s">
        <v>7</v>
      </c>
      <c r="B5" s="87">
        <v>0</v>
      </c>
      <c r="C5" s="6">
        <v>287726</v>
      </c>
      <c r="D5" s="13">
        <v>5.085</v>
      </c>
      <c r="E5" s="38">
        <v>22.4</v>
      </c>
      <c r="F5" s="7">
        <v>1311.23</v>
      </c>
    </row>
    <row r="6" spans="1:9" x14ac:dyDescent="0.25">
      <c r="A6" s="86"/>
      <c r="B6" s="87"/>
      <c r="C6" s="6">
        <v>298402</v>
      </c>
      <c r="D6" s="13">
        <v>4.2880000000000003</v>
      </c>
      <c r="E6" s="38">
        <v>20.9</v>
      </c>
      <c r="F6" s="7">
        <v>863.3</v>
      </c>
    </row>
    <row r="7" spans="1:9" x14ac:dyDescent="0.25">
      <c r="A7" s="86" t="s">
        <v>8</v>
      </c>
      <c r="B7" s="87">
        <v>1</v>
      </c>
      <c r="C7" s="6">
        <v>287725</v>
      </c>
      <c r="D7" s="14">
        <v>75.62</v>
      </c>
      <c r="E7" s="40">
        <v>838</v>
      </c>
      <c r="F7" s="8">
        <v>53.75</v>
      </c>
      <c r="H7" s="18"/>
      <c r="I7" s="18"/>
    </row>
    <row r="8" spans="1:9" x14ac:dyDescent="0.25">
      <c r="A8" s="86"/>
      <c r="B8" s="87"/>
      <c r="C8" s="6">
        <v>298401</v>
      </c>
      <c r="D8" s="14">
        <v>74.150000000000006</v>
      </c>
      <c r="E8" s="40">
        <v>799</v>
      </c>
      <c r="F8" s="8">
        <v>52.97</v>
      </c>
      <c r="H8" s="18"/>
      <c r="I8" s="18"/>
    </row>
    <row r="9" spans="1:9" x14ac:dyDescent="0.25">
      <c r="A9" s="86" t="s">
        <v>8</v>
      </c>
      <c r="B9" s="87">
        <v>2</v>
      </c>
      <c r="C9" s="6">
        <v>287729</v>
      </c>
      <c r="D9" s="96" t="s">
        <v>3</v>
      </c>
      <c r="E9" s="97"/>
      <c r="F9" s="98"/>
    </row>
    <row r="10" spans="1:9" ht="15.75" thickBot="1" x14ac:dyDescent="0.3">
      <c r="A10" s="89"/>
      <c r="B10" s="88"/>
      <c r="C10" s="16">
        <v>298403</v>
      </c>
      <c r="D10" s="15">
        <v>1467.1</v>
      </c>
      <c r="E10" s="39">
        <v>44.4</v>
      </c>
      <c r="F10" s="11">
        <v>6.05</v>
      </c>
    </row>
  </sheetData>
  <mergeCells count="12">
    <mergeCell ref="H1:I1"/>
    <mergeCell ref="C3:C4"/>
    <mergeCell ref="D3:F3"/>
    <mergeCell ref="D9:F9"/>
    <mergeCell ref="B3:B4"/>
    <mergeCell ref="A3:A4"/>
    <mergeCell ref="B5:B6"/>
    <mergeCell ref="B7:B8"/>
    <mergeCell ref="B9:B10"/>
    <mergeCell ref="A5:A6"/>
    <mergeCell ref="A7:A8"/>
    <mergeCell ref="A9:A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D11" sqref="D11"/>
    </sheetView>
  </sheetViews>
  <sheetFormatPr defaultRowHeight="15" x14ac:dyDescent="0.25"/>
  <cols>
    <col min="1" max="1" width="11" style="18" bestFit="1" customWidth="1"/>
    <col min="2" max="3" width="9.140625" style="18"/>
    <col min="4" max="4" width="14.85546875" style="18" bestFit="1" customWidth="1"/>
    <col min="5" max="16384" width="9.140625" style="18"/>
  </cols>
  <sheetData>
    <row r="2" spans="1:4" ht="15.75" thickBot="1" x14ac:dyDescent="0.3"/>
    <row r="3" spans="1:4" x14ac:dyDescent="0.25">
      <c r="A3" s="85" t="s">
        <v>6</v>
      </c>
      <c r="B3" s="99" t="s">
        <v>5</v>
      </c>
      <c r="C3" s="91" t="s">
        <v>4</v>
      </c>
      <c r="D3" s="17" t="s">
        <v>2</v>
      </c>
    </row>
    <row r="4" spans="1:4" x14ac:dyDescent="0.25">
      <c r="A4" s="86"/>
      <c r="B4" s="87"/>
      <c r="C4" s="92"/>
      <c r="D4" s="20" t="s">
        <v>9</v>
      </c>
    </row>
    <row r="5" spans="1:4" x14ac:dyDescent="0.25">
      <c r="A5" s="86" t="s">
        <v>10</v>
      </c>
      <c r="B5" s="87">
        <v>1</v>
      </c>
      <c r="C5" s="6">
        <v>270512</v>
      </c>
      <c r="D5" s="21">
        <v>521.20000000000005</v>
      </c>
    </row>
    <row r="6" spans="1:4" x14ac:dyDescent="0.25">
      <c r="A6" s="86"/>
      <c r="B6" s="87"/>
      <c r="C6" s="6">
        <v>270518</v>
      </c>
      <c r="D6" s="21">
        <v>518.79999999999995</v>
      </c>
    </row>
    <row r="7" spans="1:4" x14ac:dyDescent="0.25">
      <c r="A7" s="100" t="s">
        <v>8</v>
      </c>
      <c r="B7" s="87">
        <v>1</v>
      </c>
      <c r="C7" s="6">
        <v>298407</v>
      </c>
      <c r="D7" s="21">
        <v>853.2</v>
      </c>
    </row>
    <row r="8" spans="1:4" ht="15.75" thickBot="1" x14ac:dyDescent="0.3">
      <c r="A8" s="101"/>
      <c r="B8" s="88"/>
      <c r="C8" s="16">
        <v>298408</v>
      </c>
      <c r="D8" s="22">
        <v>845.5</v>
      </c>
    </row>
  </sheetData>
  <mergeCells count="7">
    <mergeCell ref="C3:C4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J10" sqref="J10"/>
    </sheetView>
  </sheetViews>
  <sheetFormatPr defaultRowHeight="15" x14ac:dyDescent="0.25"/>
  <cols>
    <col min="1" max="1" width="11" style="18" bestFit="1" customWidth="1"/>
    <col min="2" max="16384" width="9.140625" style="18"/>
  </cols>
  <sheetData>
    <row r="2" spans="1:5" ht="15.75" thickBot="1" x14ac:dyDescent="0.3"/>
    <row r="3" spans="1:5" x14ac:dyDescent="0.25">
      <c r="A3" s="85" t="s">
        <v>6</v>
      </c>
      <c r="B3" s="99" t="s">
        <v>5</v>
      </c>
      <c r="C3" s="91" t="s">
        <v>4</v>
      </c>
      <c r="D3" s="102" t="s">
        <v>2</v>
      </c>
      <c r="E3" s="103"/>
    </row>
    <row r="4" spans="1:5" x14ac:dyDescent="0.25">
      <c r="A4" s="86"/>
      <c r="B4" s="87"/>
      <c r="C4" s="92"/>
      <c r="D4" s="12" t="s">
        <v>0</v>
      </c>
      <c r="E4" s="6" t="s">
        <v>11</v>
      </c>
    </row>
    <row r="5" spans="1:5" x14ac:dyDescent="0.25">
      <c r="A5" s="86" t="s">
        <v>8</v>
      </c>
      <c r="B5" s="87">
        <v>1</v>
      </c>
      <c r="C5" s="6">
        <v>416361</v>
      </c>
      <c r="D5" s="14">
        <v>48.38</v>
      </c>
      <c r="E5" s="7">
        <v>980.8</v>
      </c>
    </row>
    <row r="6" spans="1:5" x14ac:dyDescent="0.25">
      <c r="A6" s="86"/>
      <c r="B6" s="87"/>
      <c r="C6" s="6">
        <v>416362</v>
      </c>
      <c r="D6" s="14">
        <v>47.64</v>
      </c>
      <c r="E6" s="7">
        <v>967</v>
      </c>
    </row>
    <row r="7" spans="1:5" x14ac:dyDescent="0.25">
      <c r="A7" s="86" t="s">
        <v>6</v>
      </c>
      <c r="B7" s="87">
        <v>1</v>
      </c>
      <c r="C7" s="6">
        <v>270503</v>
      </c>
      <c r="D7" s="14">
        <v>57.33</v>
      </c>
      <c r="E7" s="7">
        <v>647.5</v>
      </c>
    </row>
    <row r="8" spans="1:5" x14ac:dyDescent="0.25">
      <c r="A8" s="86"/>
      <c r="B8" s="87"/>
      <c r="C8" s="6">
        <v>270504</v>
      </c>
      <c r="D8" s="14">
        <v>58.98</v>
      </c>
      <c r="E8" s="7">
        <v>669.6</v>
      </c>
    </row>
    <row r="9" spans="1:5" x14ac:dyDescent="0.25">
      <c r="A9" s="86" t="s">
        <v>13</v>
      </c>
      <c r="B9" s="87">
        <v>2</v>
      </c>
      <c r="C9" s="6">
        <v>416364</v>
      </c>
      <c r="D9" s="23">
        <v>939.1</v>
      </c>
      <c r="E9" s="8">
        <v>25.28</v>
      </c>
    </row>
    <row r="10" spans="1:5" ht="15.75" thickBot="1" x14ac:dyDescent="0.3">
      <c r="A10" s="89"/>
      <c r="B10" s="88"/>
      <c r="C10" s="16">
        <v>287713</v>
      </c>
      <c r="D10" s="15">
        <v>943.4</v>
      </c>
      <c r="E10" s="24">
        <v>25.74</v>
      </c>
    </row>
  </sheetData>
  <mergeCells count="10">
    <mergeCell ref="B7:B8"/>
    <mergeCell ref="B9:B10"/>
    <mergeCell ref="A5:A6"/>
    <mergeCell ref="A7:A8"/>
    <mergeCell ref="A9:A10"/>
    <mergeCell ref="A3:A4"/>
    <mergeCell ref="B3:B4"/>
    <mergeCell ref="C3:C4"/>
    <mergeCell ref="D3:E3"/>
    <mergeCell ref="B5:B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L47" sqref="L47"/>
    </sheetView>
  </sheetViews>
  <sheetFormatPr defaultRowHeight="15" x14ac:dyDescent="0.25"/>
  <cols>
    <col min="1" max="1" width="11" style="18" bestFit="1" customWidth="1"/>
    <col min="2" max="16384" width="9.140625" style="18"/>
  </cols>
  <sheetData>
    <row r="2" spans="1:5" ht="15.75" thickBot="1" x14ac:dyDescent="0.3"/>
    <row r="3" spans="1:5" x14ac:dyDescent="0.25">
      <c r="A3" s="85" t="s">
        <v>6</v>
      </c>
      <c r="B3" s="99" t="s">
        <v>5</v>
      </c>
      <c r="C3" s="91" t="s">
        <v>4</v>
      </c>
      <c r="D3" s="102" t="s">
        <v>2</v>
      </c>
      <c r="E3" s="103"/>
    </row>
    <row r="4" spans="1:5" x14ac:dyDescent="0.25">
      <c r="A4" s="86"/>
      <c r="B4" s="87"/>
      <c r="C4" s="92"/>
      <c r="D4" s="12" t="s">
        <v>0</v>
      </c>
      <c r="E4" s="6" t="s">
        <v>11</v>
      </c>
    </row>
    <row r="5" spans="1:5" x14ac:dyDescent="0.25">
      <c r="A5" s="86" t="s">
        <v>8</v>
      </c>
      <c r="B5" s="87">
        <v>1</v>
      </c>
      <c r="C5" s="6">
        <v>416366</v>
      </c>
      <c r="D5" s="23">
        <v>228.3</v>
      </c>
      <c r="E5" s="7">
        <v>612.6</v>
      </c>
    </row>
    <row r="6" spans="1:5" x14ac:dyDescent="0.25">
      <c r="A6" s="86"/>
      <c r="B6" s="87"/>
      <c r="C6" s="6">
        <v>270515</v>
      </c>
      <c r="D6" s="23">
        <v>249.7</v>
      </c>
      <c r="E6" s="7">
        <v>637</v>
      </c>
    </row>
    <row r="7" spans="1:5" x14ac:dyDescent="0.25">
      <c r="A7" s="86" t="s">
        <v>10</v>
      </c>
      <c r="B7" s="87">
        <v>2</v>
      </c>
      <c r="C7" s="6">
        <v>416368</v>
      </c>
      <c r="D7" s="23">
        <v>903.4</v>
      </c>
      <c r="E7" s="7">
        <v>217.3</v>
      </c>
    </row>
    <row r="8" spans="1:5" ht="15.75" thickBot="1" x14ac:dyDescent="0.3">
      <c r="A8" s="89"/>
      <c r="B8" s="88"/>
      <c r="C8" s="16">
        <v>287721</v>
      </c>
      <c r="D8" s="15">
        <v>909.8</v>
      </c>
      <c r="E8" s="19">
        <v>213.9</v>
      </c>
    </row>
  </sheetData>
  <mergeCells count="8">
    <mergeCell ref="C3:C4"/>
    <mergeCell ref="D3:E3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G32" sqref="G32"/>
    </sheetView>
  </sheetViews>
  <sheetFormatPr defaultRowHeight="15" x14ac:dyDescent="0.25"/>
  <cols>
    <col min="1" max="1" width="11" style="1" bestFit="1" customWidth="1"/>
    <col min="2" max="16384" width="9.140625" style="1"/>
  </cols>
  <sheetData>
    <row r="2" spans="1:6" ht="15.75" thickBot="1" x14ac:dyDescent="0.3"/>
    <row r="3" spans="1:6" x14ac:dyDescent="0.25">
      <c r="A3" s="85" t="s">
        <v>6</v>
      </c>
      <c r="B3" s="99" t="s">
        <v>5</v>
      </c>
      <c r="C3" s="91" t="s">
        <v>4</v>
      </c>
      <c r="D3" s="102" t="s">
        <v>2</v>
      </c>
      <c r="E3" s="104"/>
      <c r="F3" s="103"/>
    </row>
    <row r="4" spans="1:6" x14ac:dyDescent="0.25">
      <c r="A4" s="86"/>
      <c r="B4" s="87"/>
      <c r="C4" s="92"/>
      <c r="D4" s="12" t="s">
        <v>0</v>
      </c>
      <c r="E4" s="2" t="s">
        <v>11</v>
      </c>
      <c r="F4" s="26" t="s">
        <v>9</v>
      </c>
    </row>
    <row r="5" spans="1:6" x14ac:dyDescent="0.25">
      <c r="A5" s="86" t="s">
        <v>7</v>
      </c>
      <c r="B5" s="87">
        <v>0</v>
      </c>
      <c r="C5" s="6">
        <v>416369</v>
      </c>
      <c r="D5" s="12">
        <v>2.0699999999999998</v>
      </c>
      <c r="E5" s="2">
        <v>4.6900000000000004</v>
      </c>
      <c r="F5" s="7">
        <v>140.6</v>
      </c>
    </row>
    <row r="6" spans="1:6" x14ac:dyDescent="0.25">
      <c r="A6" s="86"/>
      <c r="B6" s="87"/>
      <c r="C6" s="6">
        <v>287711</v>
      </c>
      <c r="D6" s="12">
        <v>4.42</v>
      </c>
      <c r="E6" s="2">
        <v>6.03</v>
      </c>
      <c r="F6" s="7">
        <v>122.7</v>
      </c>
    </row>
    <row r="7" spans="1:6" x14ac:dyDescent="0.25">
      <c r="A7" s="86" t="s">
        <v>8</v>
      </c>
      <c r="B7" s="87">
        <v>1</v>
      </c>
      <c r="C7" s="6">
        <v>287712</v>
      </c>
      <c r="D7" s="14">
        <v>18.2</v>
      </c>
      <c r="E7" s="4">
        <v>621.20000000000005</v>
      </c>
      <c r="F7" s="6">
        <v>7.57</v>
      </c>
    </row>
    <row r="8" spans="1:6" x14ac:dyDescent="0.25">
      <c r="A8" s="86"/>
      <c r="B8" s="87"/>
      <c r="C8" s="6">
        <v>416370</v>
      </c>
      <c r="D8" s="12">
        <v>16.5</v>
      </c>
      <c r="E8" s="2">
        <v>608</v>
      </c>
      <c r="F8" s="6">
        <v>7.78</v>
      </c>
    </row>
    <row r="9" spans="1:6" x14ac:dyDescent="0.25">
      <c r="A9" s="86" t="s">
        <v>8</v>
      </c>
      <c r="B9" s="87">
        <v>2</v>
      </c>
      <c r="C9" s="6">
        <v>287716</v>
      </c>
      <c r="D9" s="12">
        <v>1320</v>
      </c>
      <c r="E9" s="3">
        <v>9.9</v>
      </c>
      <c r="F9" s="6">
        <v>10.1</v>
      </c>
    </row>
    <row r="10" spans="1:6" x14ac:dyDescent="0.25">
      <c r="A10" s="86"/>
      <c r="B10" s="87"/>
      <c r="C10" s="6">
        <v>287715</v>
      </c>
      <c r="D10" s="12">
        <v>1292</v>
      </c>
      <c r="E10" s="2">
        <v>10.199999999999999</v>
      </c>
      <c r="F10" s="8">
        <v>10</v>
      </c>
    </row>
    <row r="11" spans="1:6" x14ac:dyDescent="0.25">
      <c r="A11" s="86" t="s">
        <v>6</v>
      </c>
      <c r="B11" s="87">
        <v>2</v>
      </c>
      <c r="C11" s="6">
        <v>416363</v>
      </c>
      <c r="D11" s="23">
        <v>1187.2</v>
      </c>
      <c r="E11" s="2">
        <v>11.1</v>
      </c>
      <c r="F11" s="6">
        <v>10.7</v>
      </c>
    </row>
    <row r="12" spans="1:6" ht="15.75" thickBot="1" x14ac:dyDescent="0.3">
      <c r="A12" s="89"/>
      <c r="B12" s="88"/>
      <c r="C12" s="16">
        <v>287714</v>
      </c>
      <c r="D12" s="15">
        <v>1212.0999999999999</v>
      </c>
      <c r="E12" s="9">
        <v>10.5</v>
      </c>
      <c r="F12" s="24">
        <v>10</v>
      </c>
    </row>
  </sheetData>
  <mergeCells count="12">
    <mergeCell ref="B7:B8"/>
    <mergeCell ref="B9:B10"/>
    <mergeCell ref="B11:B12"/>
    <mergeCell ref="A5:A6"/>
    <mergeCell ref="A7:A8"/>
    <mergeCell ref="A9:A10"/>
    <mergeCell ref="A11:A12"/>
    <mergeCell ref="A3:A4"/>
    <mergeCell ref="B3:B4"/>
    <mergeCell ref="C3:C4"/>
    <mergeCell ref="D3:F3"/>
    <mergeCell ref="B5:B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D7" sqref="D7"/>
    </sheetView>
  </sheetViews>
  <sheetFormatPr defaultRowHeight="15" x14ac:dyDescent="0.25"/>
  <cols>
    <col min="1" max="1" width="10.28515625" style="1" bestFit="1" customWidth="1"/>
    <col min="2" max="16384" width="9.140625" style="1"/>
  </cols>
  <sheetData>
    <row r="2" spans="1:5" ht="15.75" thickBot="1" x14ac:dyDescent="0.3"/>
    <row r="3" spans="1:5" x14ac:dyDescent="0.25">
      <c r="A3" s="85" t="s">
        <v>6</v>
      </c>
      <c r="B3" s="99" t="s">
        <v>5</v>
      </c>
      <c r="C3" s="91" t="s">
        <v>4</v>
      </c>
      <c r="D3" s="102" t="s">
        <v>2</v>
      </c>
      <c r="E3" s="103"/>
    </row>
    <row r="4" spans="1:5" x14ac:dyDescent="0.25">
      <c r="A4" s="86"/>
      <c r="B4" s="87"/>
      <c r="C4" s="92"/>
      <c r="D4" s="12" t="s">
        <v>0</v>
      </c>
      <c r="E4" s="6" t="s">
        <v>11</v>
      </c>
    </row>
    <row r="5" spans="1:5" x14ac:dyDescent="0.25">
      <c r="A5" s="86" t="s">
        <v>14</v>
      </c>
      <c r="B5" s="87">
        <v>1</v>
      </c>
      <c r="C5" s="6">
        <v>287717</v>
      </c>
      <c r="D5" s="14">
        <v>51</v>
      </c>
      <c r="E5" s="6">
        <v>1260</v>
      </c>
    </row>
    <row r="6" spans="1:5" x14ac:dyDescent="0.25">
      <c r="A6" s="86"/>
      <c r="B6" s="87"/>
      <c r="C6" s="6">
        <v>287718</v>
      </c>
      <c r="D6" s="12">
        <v>41.5</v>
      </c>
      <c r="E6" s="7">
        <v>1231.8</v>
      </c>
    </row>
    <row r="7" spans="1:5" x14ac:dyDescent="0.25">
      <c r="A7" s="86" t="s">
        <v>13</v>
      </c>
      <c r="B7" s="87">
        <v>1</v>
      </c>
      <c r="C7" s="6">
        <v>287719</v>
      </c>
      <c r="D7" s="12">
        <v>52.2</v>
      </c>
      <c r="E7" s="7">
        <v>1232.3</v>
      </c>
    </row>
    <row r="8" spans="1:5" x14ac:dyDescent="0.25">
      <c r="A8" s="86"/>
      <c r="B8" s="87"/>
      <c r="C8" s="6">
        <v>287720</v>
      </c>
      <c r="D8" s="14">
        <v>52</v>
      </c>
      <c r="E8" s="7">
        <v>1221.4000000000001</v>
      </c>
    </row>
    <row r="9" spans="1:5" x14ac:dyDescent="0.25">
      <c r="A9" s="86" t="s">
        <v>14</v>
      </c>
      <c r="B9" s="87">
        <v>2</v>
      </c>
      <c r="C9" s="6">
        <v>287723</v>
      </c>
      <c r="D9" s="23">
        <v>922.4</v>
      </c>
      <c r="E9" s="6">
        <v>40.299999999999997</v>
      </c>
    </row>
    <row r="10" spans="1:5" x14ac:dyDescent="0.25">
      <c r="A10" s="86"/>
      <c r="B10" s="87"/>
      <c r="C10" s="6">
        <v>287724</v>
      </c>
      <c r="D10" s="23">
        <v>896.8</v>
      </c>
      <c r="E10" s="6">
        <v>38.200000000000003</v>
      </c>
    </row>
    <row r="11" spans="1:5" x14ac:dyDescent="0.25">
      <c r="A11" s="86" t="s">
        <v>15</v>
      </c>
      <c r="B11" s="87">
        <v>2</v>
      </c>
      <c r="C11" s="6">
        <v>287722</v>
      </c>
      <c r="D11" s="23">
        <v>734</v>
      </c>
      <c r="E11" s="6">
        <v>23.3</v>
      </c>
    </row>
    <row r="12" spans="1:5" ht="15.75" thickBot="1" x14ac:dyDescent="0.3">
      <c r="A12" s="89"/>
      <c r="B12" s="88"/>
      <c r="C12" s="16">
        <v>416367</v>
      </c>
      <c r="D12" s="15">
        <v>771.7</v>
      </c>
      <c r="E12" s="16">
        <v>24.6</v>
      </c>
    </row>
  </sheetData>
  <mergeCells count="12">
    <mergeCell ref="B7:B8"/>
    <mergeCell ref="B9:B10"/>
    <mergeCell ref="B11:B12"/>
    <mergeCell ref="A5:A6"/>
    <mergeCell ref="A7:A8"/>
    <mergeCell ref="A9:A10"/>
    <mergeCell ref="A11:A12"/>
    <mergeCell ref="A3:A4"/>
    <mergeCell ref="B3:B4"/>
    <mergeCell ref="C3:C4"/>
    <mergeCell ref="D3:E3"/>
    <mergeCell ref="B5:B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J20" zoomScaleNormal="100" workbookViewId="0">
      <selection activeCell="AB38" sqref="AB38"/>
    </sheetView>
  </sheetViews>
  <sheetFormatPr defaultRowHeight="15" x14ac:dyDescent="0.25"/>
  <cols>
    <col min="1" max="1" width="11.28515625" style="1" bestFit="1" customWidth="1"/>
    <col min="2" max="8" width="9.140625" style="1"/>
    <col min="9" max="9" width="13.7109375" style="1" customWidth="1"/>
    <col min="10" max="10" width="9.140625" style="1"/>
    <col min="11" max="11" width="14.7109375" style="1" customWidth="1"/>
    <col min="12" max="12" width="13.85546875" style="1" customWidth="1"/>
    <col min="13" max="13" width="9.140625" style="1"/>
    <col min="14" max="14" width="10.42578125" style="1" bestFit="1" customWidth="1"/>
    <col min="15" max="16384" width="9.140625" style="1"/>
  </cols>
  <sheetData>
    <row r="1" spans="1:23" x14ac:dyDescent="0.25">
      <c r="O1" s="90" t="s">
        <v>12</v>
      </c>
      <c r="P1" s="90"/>
      <c r="Q1" s="90"/>
      <c r="R1" s="90"/>
      <c r="S1" s="90"/>
    </row>
    <row r="2" spans="1:23" ht="15.75" thickBot="1" x14ac:dyDescent="0.3">
      <c r="A2" s="1" t="s">
        <v>51</v>
      </c>
      <c r="I2" s="1" t="s">
        <v>52</v>
      </c>
    </row>
    <row r="3" spans="1:23" x14ac:dyDescent="0.25">
      <c r="A3" s="85" t="s">
        <v>6</v>
      </c>
      <c r="B3" s="99" t="s">
        <v>5</v>
      </c>
      <c r="C3" s="108" t="s">
        <v>4</v>
      </c>
      <c r="D3" s="110" t="s">
        <v>2</v>
      </c>
      <c r="E3" s="104"/>
      <c r="F3" s="104"/>
      <c r="G3" s="103"/>
      <c r="I3" s="85" t="s">
        <v>6</v>
      </c>
      <c r="J3" s="48" t="s">
        <v>5</v>
      </c>
      <c r="K3" s="56"/>
      <c r="L3" s="57" t="s">
        <v>2</v>
      </c>
      <c r="M3" s="58"/>
      <c r="N3" s="58"/>
      <c r="O3" s="59"/>
    </row>
    <row r="4" spans="1:23" x14ac:dyDescent="0.25">
      <c r="A4" s="86"/>
      <c r="B4" s="87"/>
      <c r="C4" s="109"/>
      <c r="D4" s="27" t="s">
        <v>0</v>
      </c>
      <c r="E4" s="2" t="s">
        <v>11</v>
      </c>
      <c r="F4" s="25" t="s">
        <v>1</v>
      </c>
      <c r="G4" s="26" t="s">
        <v>9</v>
      </c>
      <c r="I4" s="86"/>
      <c r="J4" s="46"/>
      <c r="K4" s="56"/>
      <c r="L4" s="60" t="s">
        <v>0</v>
      </c>
      <c r="M4" s="54" t="s">
        <v>11</v>
      </c>
      <c r="N4" s="61" t="s">
        <v>1</v>
      </c>
      <c r="O4" s="55" t="s">
        <v>9</v>
      </c>
      <c r="T4" s="29"/>
      <c r="U4" s="29"/>
      <c r="V4" s="29"/>
      <c r="W4" s="28"/>
    </row>
    <row r="5" spans="1:23" x14ac:dyDescent="0.25">
      <c r="A5" s="111" t="s">
        <v>7</v>
      </c>
      <c r="B5" s="114">
        <v>0</v>
      </c>
      <c r="C5" s="33">
        <v>287727</v>
      </c>
      <c r="D5" s="27">
        <v>3.22</v>
      </c>
      <c r="E5" s="2">
        <v>3.34</v>
      </c>
      <c r="F5" s="2">
        <v>39.799999999999997</v>
      </c>
      <c r="G5" s="26">
        <v>4.0999999999999996</v>
      </c>
      <c r="I5" s="111" t="s">
        <v>7</v>
      </c>
      <c r="J5" s="49">
        <v>0</v>
      </c>
      <c r="K5" s="56" t="s">
        <v>25</v>
      </c>
      <c r="L5" s="56">
        <v>0</v>
      </c>
      <c r="M5" s="56">
        <v>0</v>
      </c>
      <c r="N5" s="62">
        <f>AVERAGE(F5:F6)</f>
        <v>45.599999999999994</v>
      </c>
      <c r="O5" s="56"/>
      <c r="T5" s="29"/>
      <c r="U5" s="29"/>
      <c r="V5" s="29"/>
      <c r="W5" s="29"/>
    </row>
    <row r="6" spans="1:23" x14ac:dyDescent="0.25">
      <c r="A6" s="112"/>
      <c r="B6" s="115"/>
      <c r="C6" s="33">
        <v>287728</v>
      </c>
      <c r="D6" s="27">
        <v>1.1299999999999999</v>
      </c>
      <c r="E6" s="2">
        <v>1.56</v>
      </c>
      <c r="F6" s="2">
        <v>51.4</v>
      </c>
      <c r="G6" s="26" t="s">
        <v>16</v>
      </c>
      <c r="I6" s="112"/>
      <c r="J6" s="50"/>
      <c r="K6" s="56" t="s">
        <v>26</v>
      </c>
      <c r="L6" s="56"/>
      <c r="M6" s="56"/>
      <c r="N6" s="62">
        <f>_xlfn.STDEV.S(F5:F6)/SQRT(2)</f>
        <v>5.8000000000000282</v>
      </c>
      <c r="O6" s="56"/>
      <c r="T6" s="29"/>
      <c r="U6" s="29"/>
      <c r="V6" s="29"/>
      <c r="W6" s="29"/>
    </row>
    <row r="7" spans="1:23" x14ac:dyDescent="0.25">
      <c r="A7" s="111" t="s">
        <v>17</v>
      </c>
      <c r="B7" s="114">
        <v>1</v>
      </c>
      <c r="C7" s="33">
        <v>298404</v>
      </c>
      <c r="D7" s="30">
        <v>19</v>
      </c>
      <c r="E7" s="2">
        <v>42.4</v>
      </c>
      <c r="F7" s="2">
        <v>28.2</v>
      </c>
      <c r="G7" s="35">
        <v>871.6</v>
      </c>
      <c r="I7" s="111" t="s">
        <v>17</v>
      </c>
      <c r="J7" s="49">
        <v>1</v>
      </c>
      <c r="K7" s="56"/>
      <c r="L7" s="56"/>
      <c r="M7" s="56"/>
      <c r="N7" s="56"/>
      <c r="O7" s="56"/>
      <c r="T7" s="29"/>
      <c r="U7" s="29"/>
      <c r="V7" s="29"/>
      <c r="W7" s="29"/>
    </row>
    <row r="8" spans="1:23" x14ac:dyDescent="0.25">
      <c r="A8" s="112"/>
      <c r="B8" s="115"/>
      <c r="C8" s="33">
        <v>287730</v>
      </c>
      <c r="D8" s="27">
        <v>20.2</v>
      </c>
      <c r="E8" s="2">
        <v>41.2</v>
      </c>
      <c r="F8" s="2">
        <v>57.6</v>
      </c>
      <c r="G8" s="35">
        <v>826.4</v>
      </c>
      <c r="I8" s="112"/>
      <c r="J8" s="50"/>
      <c r="K8" s="56"/>
      <c r="L8" s="56"/>
      <c r="M8" s="56"/>
      <c r="N8" s="56"/>
      <c r="O8" s="56"/>
    </row>
    <row r="9" spans="1:23" x14ac:dyDescent="0.25">
      <c r="A9" s="116" t="s">
        <v>23</v>
      </c>
      <c r="B9" s="114">
        <v>1</v>
      </c>
      <c r="C9" s="33">
        <v>287731</v>
      </c>
      <c r="D9" s="27">
        <v>4.7699999999999996</v>
      </c>
      <c r="E9" s="2">
        <v>23.9</v>
      </c>
      <c r="F9" s="2">
        <v>22.4</v>
      </c>
      <c r="G9" s="35">
        <v>145.9</v>
      </c>
      <c r="H9" s="77"/>
      <c r="I9" s="120" t="s">
        <v>23</v>
      </c>
      <c r="J9" s="78">
        <v>1</v>
      </c>
      <c r="K9" s="79" t="s">
        <v>25</v>
      </c>
      <c r="L9" s="80">
        <f>AVERAGE(D7:D10)</f>
        <v>11.7225</v>
      </c>
      <c r="M9" s="80">
        <f>AVERAGE(E7:E10)</f>
        <v>32.475000000000001</v>
      </c>
      <c r="N9" s="80">
        <f>AVERAGE(F7:F10)</f>
        <v>29.874999999999996</v>
      </c>
      <c r="O9" s="80">
        <f>AVERAGE(G7:G10)</f>
        <v>493.07500000000005</v>
      </c>
    </row>
    <row r="10" spans="1:23" x14ac:dyDescent="0.25">
      <c r="A10" s="117"/>
      <c r="B10" s="115"/>
      <c r="C10" s="33">
        <v>287732</v>
      </c>
      <c r="D10" s="27">
        <v>2.92</v>
      </c>
      <c r="E10" s="2">
        <v>22.4</v>
      </c>
      <c r="F10" s="2">
        <v>11.3</v>
      </c>
      <c r="G10" s="35">
        <v>128.4</v>
      </c>
      <c r="H10" s="77"/>
      <c r="I10" s="121"/>
      <c r="J10" s="81"/>
      <c r="K10" s="79" t="s">
        <v>26</v>
      </c>
      <c r="L10" s="79">
        <f>_xlfn.STDEV.S(D7:D10)/SQRT(4)</f>
        <v>4.570296079030328</v>
      </c>
      <c r="M10" s="79">
        <f>_xlfn.STDEV.S(E7:E10)/SQRT(4)</f>
        <v>5.398051345933391</v>
      </c>
      <c r="N10" s="79">
        <f>_xlfn.STDEV.S(F7:F10)/SQRT(4)</f>
        <v>9.8842783415550066</v>
      </c>
      <c r="O10" s="79">
        <f>_xlfn.STDEV.S(G7:G10)/SQRT(4)</f>
        <v>205.73143243478054</v>
      </c>
    </row>
    <row r="11" spans="1:23" x14ac:dyDescent="0.25">
      <c r="A11" s="111" t="s">
        <v>8</v>
      </c>
      <c r="B11" s="114">
        <v>2</v>
      </c>
      <c r="C11" s="33">
        <v>287733</v>
      </c>
      <c r="D11" s="27">
        <v>64.099999999999994</v>
      </c>
      <c r="E11" s="4">
        <v>1641.6</v>
      </c>
      <c r="F11" s="2" t="s">
        <v>16</v>
      </c>
      <c r="G11" s="26">
        <v>22.7</v>
      </c>
      <c r="H11" s="77"/>
      <c r="I11" s="105" t="s">
        <v>8</v>
      </c>
      <c r="J11" s="78">
        <v>2</v>
      </c>
      <c r="K11" s="79"/>
      <c r="L11" s="79"/>
      <c r="M11" s="79"/>
      <c r="N11" s="79"/>
      <c r="O11" s="79"/>
    </row>
    <row r="12" spans="1:23" x14ac:dyDescent="0.25">
      <c r="A12" s="112"/>
      <c r="B12" s="115"/>
      <c r="C12" s="33">
        <v>287734</v>
      </c>
      <c r="D12" s="30">
        <v>65</v>
      </c>
      <c r="E12" s="4">
        <v>1669.4</v>
      </c>
      <c r="F12" s="2" t="s">
        <v>16</v>
      </c>
      <c r="G12" s="26">
        <v>22</v>
      </c>
      <c r="H12" s="77"/>
      <c r="I12" s="107"/>
      <c r="J12" s="81"/>
      <c r="K12" s="79"/>
      <c r="L12" s="79"/>
      <c r="M12" s="79"/>
      <c r="N12" s="79"/>
      <c r="O12" s="79"/>
    </row>
    <row r="13" spans="1:23" x14ac:dyDescent="0.25">
      <c r="A13" s="111" t="s">
        <v>18</v>
      </c>
      <c r="B13" s="114">
        <v>2</v>
      </c>
      <c r="C13" s="33">
        <v>287735</v>
      </c>
      <c r="D13" s="27">
        <v>76.5</v>
      </c>
      <c r="E13" s="4">
        <v>1912.8</v>
      </c>
      <c r="F13" s="2" t="s">
        <v>16</v>
      </c>
      <c r="G13" s="26">
        <v>19.399999999999999</v>
      </c>
      <c r="H13" s="77"/>
      <c r="I13" s="105" t="s">
        <v>18</v>
      </c>
      <c r="J13" s="78">
        <v>2</v>
      </c>
      <c r="K13" s="79" t="s">
        <v>25</v>
      </c>
      <c r="L13" s="80">
        <f>AVERAGE(D11:D14)</f>
        <v>70.45</v>
      </c>
      <c r="M13" s="80">
        <f t="shared" ref="M13:O13" si="0">AVERAGE(E11:E14)</f>
        <v>1777.25</v>
      </c>
      <c r="N13" s="80">
        <v>0</v>
      </c>
      <c r="O13" s="80">
        <f t="shared" si="0"/>
        <v>20.924999999999997</v>
      </c>
    </row>
    <row r="14" spans="1:23" x14ac:dyDescent="0.25">
      <c r="A14" s="112"/>
      <c r="B14" s="115"/>
      <c r="C14" s="33">
        <v>287736</v>
      </c>
      <c r="D14" s="27">
        <v>76.2</v>
      </c>
      <c r="E14" s="4">
        <v>1885.2</v>
      </c>
      <c r="F14" s="2" t="s">
        <v>16</v>
      </c>
      <c r="G14" s="26">
        <v>19.600000000000001</v>
      </c>
      <c r="H14" s="77"/>
      <c r="I14" s="107"/>
      <c r="J14" s="81"/>
      <c r="K14" s="79" t="s">
        <v>26</v>
      </c>
      <c r="L14" s="80">
        <f>_xlfn.STDEV.S(D11:D14)/2</f>
        <v>3.4118665468235041</v>
      </c>
      <c r="M14" s="80">
        <f t="shared" ref="M14:O14" si="1">_xlfn.STDEV.S(E11:E14)/2</f>
        <v>70.745759590239757</v>
      </c>
      <c r="N14" s="80">
        <v>0</v>
      </c>
      <c r="O14" s="80">
        <f t="shared" si="1"/>
        <v>0.83603727987054099</v>
      </c>
    </row>
    <row r="15" spans="1:23" x14ac:dyDescent="0.25">
      <c r="A15" s="111" t="s">
        <v>19</v>
      </c>
      <c r="B15" s="114">
        <v>3</v>
      </c>
      <c r="C15" s="33">
        <v>287737</v>
      </c>
      <c r="D15" s="27">
        <v>1387</v>
      </c>
      <c r="E15" s="5">
        <v>74.900000000000006</v>
      </c>
      <c r="F15" s="54">
        <v>6.75</v>
      </c>
      <c r="G15" s="55">
        <v>28.9</v>
      </c>
      <c r="H15" s="77"/>
      <c r="I15" s="105" t="s">
        <v>19</v>
      </c>
      <c r="J15" s="78">
        <v>3</v>
      </c>
      <c r="K15" s="79"/>
      <c r="L15" s="79"/>
      <c r="M15" s="79"/>
      <c r="N15" s="79"/>
      <c r="O15" s="79"/>
      <c r="P15" s="118" t="s">
        <v>20</v>
      </c>
      <c r="Q15" s="118"/>
      <c r="R15" s="118"/>
      <c r="S15" s="118"/>
      <c r="T15" s="118"/>
    </row>
    <row r="16" spans="1:23" x14ac:dyDescent="0.25">
      <c r="A16" s="112"/>
      <c r="B16" s="115"/>
      <c r="C16" s="33">
        <v>287738</v>
      </c>
      <c r="D16" s="31">
        <v>1306.2</v>
      </c>
      <c r="E16" s="2">
        <v>82.9</v>
      </c>
      <c r="F16" s="2" t="s">
        <v>16</v>
      </c>
      <c r="G16" s="26">
        <v>32.1</v>
      </c>
      <c r="H16" s="77"/>
      <c r="I16" s="107"/>
      <c r="J16" s="81"/>
      <c r="K16" s="79"/>
      <c r="L16" s="79"/>
      <c r="M16" s="79"/>
      <c r="N16" s="79"/>
      <c r="O16" s="79"/>
    </row>
    <row r="17" spans="1:19" x14ac:dyDescent="0.25">
      <c r="A17" s="111" t="s">
        <v>10</v>
      </c>
      <c r="B17" s="114">
        <v>3</v>
      </c>
      <c r="C17" s="33">
        <v>287739</v>
      </c>
      <c r="D17" s="31">
        <v>1150.4000000000001</v>
      </c>
      <c r="E17" s="2">
        <v>96.1</v>
      </c>
      <c r="F17" s="2" t="s">
        <v>16</v>
      </c>
      <c r="G17" s="26">
        <v>43.1</v>
      </c>
      <c r="H17" s="77"/>
      <c r="I17" s="105" t="s">
        <v>10</v>
      </c>
      <c r="J17" s="78">
        <v>3</v>
      </c>
    </row>
    <row r="18" spans="1:19" x14ac:dyDescent="0.25">
      <c r="A18" s="112"/>
      <c r="B18" s="115"/>
      <c r="C18" s="33">
        <v>287740</v>
      </c>
      <c r="D18" s="31">
        <v>1150.0999999999999</v>
      </c>
      <c r="E18" s="2">
        <v>96.1</v>
      </c>
      <c r="F18" s="2" t="s">
        <v>16</v>
      </c>
      <c r="G18" s="26">
        <v>42.5</v>
      </c>
      <c r="H18" s="77"/>
      <c r="I18" s="107"/>
      <c r="J18" s="81"/>
      <c r="K18" s="79" t="s">
        <v>25</v>
      </c>
      <c r="L18" s="80">
        <f>AVERAGE(D15:D20)</f>
        <v>955.24999999999989</v>
      </c>
      <c r="M18" s="80">
        <f>AVERAGE(E15:E20)</f>
        <v>144.36666666666667</v>
      </c>
      <c r="N18" s="80">
        <v>0</v>
      </c>
      <c r="O18" s="80">
        <f>AVERAGE(G15:G20)</f>
        <v>64.516666666666666</v>
      </c>
    </row>
    <row r="19" spans="1:19" x14ac:dyDescent="0.25">
      <c r="A19" s="111" t="s">
        <v>19</v>
      </c>
      <c r="B19" s="114">
        <v>4</v>
      </c>
      <c r="C19" s="33">
        <v>270501</v>
      </c>
      <c r="D19" s="31">
        <v>382.4</v>
      </c>
      <c r="E19" s="4">
        <v>213.7</v>
      </c>
      <c r="F19" s="2">
        <v>34.700000000000003</v>
      </c>
      <c r="G19" s="35">
        <v>128.30000000000001</v>
      </c>
      <c r="H19" s="77"/>
      <c r="I19" s="105" t="s">
        <v>19</v>
      </c>
      <c r="J19" s="78">
        <v>4</v>
      </c>
      <c r="K19" s="79" t="s">
        <v>26</v>
      </c>
      <c r="L19" s="80">
        <f>_xlfn.STDEV.S(D15:D18)/2</f>
        <v>59.032256366046752</v>
      </c>
      <c r="M19" s="80">
        <f>_xlfn.STDEV.S(E15:E18)/2</f>
        <v>5.2268537381487929</v>
      </c>
      <c r="N19" s="80">
        <v>0</v>
      </c>
      <c r="O19" s="80">
        <f>_xlfn.STDEV.S(G15:G18)/2</f>
        <v>3.6123630308520598</v>
      </c>
    </row>
    <row r="20" spans="1:19" ht="15.75" thickBot="1" x14ac:dyDescent="0.3">
      <c r="A20" s="113"/>
      <c r="B20" s="119"/>
      <c r="C20" s="34">
        <v>270502</v>
      </c>
      <c r="D20" s="32">
        <v>355.4</v>
      </c>
      <c r="E20" s="10">
        <v>302.5</v>
      </c>
      <c r="F20" s="9">
        <v>52.1</v>
      </c>
      <c r="G20" s="36">
        <v>112.2</v>
      </c>
      <c r="H20" s="77"/>
      <c r="I20" s="106"/>
      <c r="J20" s="82"/>
      <c r="K20" s="79"/>
      <c r="L20" s="79"/>
      <c r="M20" s="79"/>
      <c r="N20" s="79"/>
      <c r="O20" s="79"/>
    </row>
    <row r="23" spans="1:19" x14ac:dyDescent="0.25">
      <c r="A23" s="63"/>
      <c r="B23" s="72" t="s">
        <v>41</v>
      </c>
      <c r="C23" s="72" t="s">
        <v>42</v>
      </c>
      <c r="D23" s="72" t="s">
        <v>43</v>
      </c>
      <c r="E23" s="72" t="s">
        <v>44</v>
      </c>
      <c r="F23" s="72" t="s">
        <v>45</v>
      </c>
      <c r="G23" s="72" t="s">
        <v>46</v>
      </c>
      <c r="H23" s="73" t="s">
        <v>47</v>
      </c>
      <c r="K23" s="63"/>
      <c r="L23" s="72"/>
      <c r="M23" s="72" t="s">
        <v>65</v>
      </c>
      <c r="N23" s="72"/>
      <c r="O23" s="64"/>
      <c r="P23" s="64"/>
      <c r="Q23" s="64"/>
      <c r="R23" s="64"/>
      <c r="S23" s="65"/>
    </row>
    <row r="24" spans="1:19" x14ac:dyDescent="0.25">
      <c r="A24" s="66" t="s">
        <v>48</v>
      </c>
      <c r="B24" s="67">
        <v>98000</v>
      </c>
      <c r="C24" s="67">
        <v>295.14999999999998</v>
      </c>
      <c r="D24" s="67"/>
      <c r="E24" s="67">
        <v>130.4</v>
      </c>
      <c r="F24" s="67">
        <v>5.207445602</v>
      </c>
      <c r="G24" s="67">
        <v>1</v>
      </c>
      <c r="H24" s="68">
        <v>25.041068110000001</v>
      </c>
      <c r="K24" s="66"/>
      <c r="L24" s="67"/>
      <c r="M24" s="67"/>
      <c r="N24" s="67" t="s">
        <v>83</v>
      </c>
      <c r="O24" s="74" t="s">
        <v>53</v>
      </c>
      <c r="P24" s="67"/>
      <c r="Q24" s="67"/>
      <c r="R24" s="67"/>
      <c r="S24" s="68"/>
    </row>
    <row r="25" spans="1:19" x14ac:dyDescent="0.25">
      <c r="A25" s="66" t="s">
        <v>49</v>
      </c>
      <c r="B25" s="67">
        <v>98000</v>
      </c>
      <c r="C25" s="67">
        <v>295.14999999999998</v>
      </c>
      <c r="D25" s="67"/>
      <c r="E25" s="67">
        <v>165.8</v>
      </c>
      <c r="F25" s="67">
        <v>6.6211233189999996</v>
      </c>
      <c r="G25" s="67">
        <v>1.39</v>
      </c>
      <c r="H25" s="68">
        <v>25.041068110000001</v>
      </c>
      <c r="K25" s="66" t="s">
        <v>81</v>
      </c>
      <c r="L25" s="84" t="s">
        <v>5</v>
      </c>
      <c r="M25" s="84" t="s">
        <v>66</v>
      </c>
      <c r="N25" s="67"/>
      <c r="O25" s="74" t="s">
        <v>54</v>
      </c>
      <c r="P25" s="67"/>
      <c r="Q25" s="67"/>
      <c r="R25" s="67"/>
      <c r="S25" s="68"/>
    </row>
    <row r="26" spans="1:19" x14ac:dyDescent="0.25">
      <c r="A26" s="66" t="s">
        <v>9</v>
      </c>
      <c r="B26" s="67">
        <v>98000</v>
      </c>
      <c r="C26" s="67">
        <v>273.14999999999998</v>
      </c>
      <c r="D26" s="67"/>
      <c r="E26" s="67">
        <v>450</v>
      </c>
      <c r="F26" s="67">
        <v>19.417854699999999</v>
      </c>
      <c r="G26" s="67">
        <v>8</v>
      </c>
      <c r="H26" s="68">
        <v>23.174547700000002</v>
      </c>
      <c r="K26" s="66">
        <v>3</v>
      </c>
      <c r="L26" s="84" t="s">
        <v>67</v>
      </c>
      <c r="M26" s="84" t="s">
        <v>1</v>
      </c>
      <c r="N26" s="67">
        <v>124</v>
      </c>
      <c r="O26" s="75" t="s">
        <v>55</v>
      </c>
      <c r="P26" s="67"/>
      <c r="Q26" s="67"/>
      <c r="R26" s="67"/>
      <c r="S26" s="68"/>
    </row>
    <row r="27" spans="1:19" x14ac:dyDescent="0.25">
      <c r="A27" s="66" t="s">
        <v>11</v>
      </c>
      <c r="B27" s="67">
        <v>98000</v>
      </c>
      <c r="C27" s="67">
        <v>295.14999999999998</v>
      </c>
      <c r="D27" s="67">
        <v>22</v>
      </c>
      <c r="E27" s="67">
        <v>400</v>
      </c>
      <c r="F27" s="67">
        <v>15.973759510000001</v>
      </c>
      <c r="G27" s="67">
        <v>8</v>
      </c>
      <c r="H27" s="68">
        <v>25.041068110000001</v>
      </c>
      <c r="K27" s="66">
        <v>2</v>
      </c>
      <c r="L27" s="84">
        <v>1</v>
      </c>
      <c r="M27" s="84" t="s">
        <v>9</v>
      </c>
      <c r="N27" s="67">
        <v>84.1</v>
      </c>
      <c r="O27" s="75" t="s">
        <v>56</v>
      </c>
      <c r="P27" s="67"/>
      <c r="Q27" s="67"/>
      <c r="R27" s="67"/>
      <c r="S27" s="68"/>
    </row>
    <row r="28" spans="1:19" x14ac:dyDescent="0.25">
      <c r="A28" s="66" t="s">
        <v>0</v>
      </c>
      <c r="B28" s="67">
        <v>98000</v>
      </c>
      <c r="C28" s="67">
        <v>295.14999999999998</v>
      </c>
      <c r="D28" s="67">
        <v>22</v>
      </c>
      <c r="E28" s="67">
        <v>350</v>
      </c>
      <c r="F28" s="67">
        <v>13.977039570000001</v>
      </c>
      <c r="G28" s="67">
        <v>8</v>
      </c>
      <c r="H28" s="68">
        <v>25.041068110000001</v>
      </c>
      <c r="K28" s="66">
        <v>1</v>
      </c>
      <c r="L28" s="84">
        <v>2</v>
      </c>
      <c r="M28" s="84" t="s">
        <v>11</v>
      </c>
      <c r="N28" s="67">
        <v>246.3</v>
      </c>
      <c r="O28" s="75" t="s">
        <v>57</v>
      </c>
      <c r="P28" s="67"/>
      <c r="Q28" s="67"/>
      <c r="R28" s="67"/>
      <c r="S28" s="68"/>
    </row>
    <row r="29" spans="1:19" x14ac:dyDescent="0.25">
      <c r="A29" s="66"/>
      <c r="B29" s="67"/>
      <c r="C29" s="67"/>
      <c r="D29" s="67">
        <v>22</v>
      </c>
      <c r="E29" s="67"/>
      <c r="F29" s="67"/>
      <c r="G29" s="67"/>
      <c r="H29" s="68"/>
      <c r="K29" s="66"/>
      <c r="L29" s="67"/>
      <c r="M29" s="67"/>
      <c r="N29" s="67"/>
      <c r="O29" s="75" t="s">
        <v>58</v>
      </c>
      <c r="P29" s="67"/>
      <c r="Q29" s="67"/>
      <c r="R29" s="67"/>
      <c r="S29" s="68"/>
    </row>
    <row r="30" spans="1:19" x14ac:dyDescent="0.25">
      <c r="A30" s="66" t="s">
        <v>50</v>
      </c>
      <c r="B30" s="67">
        <v>98000</v>
      </c>
      <c r="C30" s="67">
        <v>292.45</v>
      </c>
      <c r="D30" s="67">
        <v>22</v>
      </c>
      <c r="E30" s="67">
        <v>400</v>
      </c>
      <c r="F30" s="67">
        <v>16.121234810000001</v>
      </c>
      <c r="G30" s="67"/>
      <c r="H30" s="68">
        <v>24.811995150000001</v>
      </c>
      <c r="K30" s="66"/>
      <c r="L30" s="67"/>
      <c r="M30" s="67"/>
      <c r="N30" s="67"/>
      <c r="O30" s="75" t="s">
        <v>59</v>
      </c>
      <c r="P30" s="67"/>
      <c r="Q30" s="67"/>
      <c r="R30" s="67"/>
      <c r="S30" s="68"/>
    </row>
    <row r="31" spans="1:19" x14ac:dyDescent="0.25">
      <c r="A31" s="69" t="s">
        <v>1</v>
      </c>
      <c r="B31" s="70">
        <v>98000</v>
      </c>
      <c r="C31" s="70">
        <v>295.14999999999998</v>
      </c>
      <c r="D31" s="70">
        <v>22</v>
      </c>
      <c r="E31" s="70">
        <v>450</v>
      </c>
      <c r="F31" s="70">
        <v>17.970479449999999</v>
      </c>
      <c r="G31" s="70">
        <v>8</v>
      </c>
      <c r="H31" s="71">
        <v>25.041068110000001</v>
      </c>
      <c r="K31" s="66"/>
      <c r="L31" s="67"/>
      <c r="M31" s="67"/>
      <c r="N31" s="67"/>
      <c r="O31" s="75" t="s">
        <v>60</v>
      </c>
      <c r="P31" s="67"/>
      <c r="Q31" s="67"/>
      <c r="R31" s="67"/>
      <c r="S31" s="68"/>
    </row>
    <row r="32" spans="1:19" x14ac:dyDescent="0.25">
      <c r="K32" s="66"/>
      <c r="L32" s="67"/>
      <c r="M32" s="67"/>
      <c r="N32" s="67"/>
      <c r="O32" s="75" t="s">
        <v>61</v>
      </c>
      <c r="P32" s="67"/>
      <c r="Q32" s="67"/>
      <c r="R32" s="67"/>
      <c r="S32" s="68"/>
    </row>
    <row r="33" spans="11:19" x14ac:dyDescent="0.25">
      <c r="K33" s="66"/>
      <c r="L33" s="67"/>
      <c r="M33" s="67"/>
      <c r="N33" s="67"/>
      <c r="O33" s="75" t="s">
        <v>62</v>
      </c>
      <c r="P33" s="67"/>
      <c r="Q33" s="67"/>
      <c r="R33" s="67"/>
      <c r="S33" s="68"/>
    </row>
    <row r="34" spans="11:19" x14ac:dyDescent="0.25">
      <c r="K34" s="66"/>
      <c r="L34" s="67"/>
      <c r="M34" s="67"/>
      <c r="N34" s="67"/>
      <c r="O34" s="75" t="s">
        <v>63</v>
      </c>
      <c r="P34" s="67"/>
      <c r="Q34" s="67"/>
      <c r="R34" s="67"/>
      <c r="S34" s="68"/>
    </row>
    <row r="35" spans="11:19" x14ac:dyDescent="0.25">
      <c r="K35" s="69"/>
      <c r="L35" s="70"/>
      <c r="M35" s="70"/>
      <c r="N35" s="70"/>
      <c r="O35" s="76" t="s">
        <v>64</v>
      </c>
      <c r="P35" s="70"/>
      <c r="Q35" s="70"/>
      <c r="R35" s="70"/>
      <c r="S35" s="71"/>
    </row>
    <row r="38" spans="11:19" x14ac:dyDescent="0.25">
      <c r="K38" s="63"/>
      <c r="L38" s="72"/>
      <c r="M38" s="72" t="s">
        <v>82</v>
      </c>
      <c r="N38" s="72"/>
      <c r="O38" s="83" t="s">
        <v>68</v>
      </c>
      <c r="P38" s="64"/>
      <c r="Q38" s="64"/>
      <c r="R38" s="64"/>
      <c r="S38" s="65"/>
    </row>
    <row r="39" spans="11:19" x14ac:dyDescent="0.25">
      <c r="K39" s="66"/>
      <c r="N39" s="67"/>
      <c r="O39" s="74" t="s">
        <v>69</v>
      </c>
      <c r="P39" s="67"/>
      <c r="Q39" s="67"/>
      <c r="R39" s="67"/>
      <c r="S39" s="68"/>
    </row>
    <row r="40" spans="11:19" x14ac:dyDescent="0.25">
      <c r="K40" s="66"/>
      <c r="L40" s="67"/>
      <c r="M40" s="67"/>
      <c r="N40" s="67" t="s">
        <v>80</v>
      </c>
      <c r="O40" s="75" t="s">
        <v>70</v>
      </c>
      <c r="P40" s="67"/>
      <c r="Q40" s="67"/>
      <c r="R40" s="67"/>
      <c r="S40" s="68"/>
    </row>
    <row r="41" spans="11:19" x14ac:dyDescent="0.25">
      <c r="K41" s="66" t="s">
        <v>81</v>
      </c>
      <c r="L41" s="84" t="s">
        <v>5</v>
      </c>
      <c r="M41" s="84" t="s">
        <v>66</v>
      </c>
      <c r="N41" s="67"/>
      <c r="O41" s="75" t="s">
        <v>71</v>
      </c>
      <c r="P41" s="67"/>
      <c r="Q41" s="67"/>
      <c r="R41" s="67"/>
      <c r="S41" s="68"/>
    </row>
    <row r="42" spans="11:19" x14ac:dyDescent="0.25">
      <c r="K42" s="66">
        <v>1</v>
      </c>
      <c r="L42" s="84">
        <v>3.4</v>
      </c>
      <c r="M42" s="84" t="s">
        <v>0</v>
      </c>
      <c r="N42" s="67">
        <v>343.8</v>
      </c>
      <c r="O42" s="75" t="s">
        <v>72</v>
      </c>
      <c r="P42" s="67"/>
      <c r="Q42" s="67"/>
      <c r="R42" s="67"/>
      <c r="S42" s="68"/>
    </row>
    <row r="43" spans="11:19" x14ac:dyDescent="0.25">
      <c r="K43" s="66">
        <v>2</v>
      </c>
      <c r="L43" s="84">
        <v>2</v>
      </c>
      <c r="M43" s="84" t="s">
        <v>11</v>
      </c>
      <c r="N43" s="67">
        <v>246.3</v>
      </c>
      <c r="O43" s="75" t="s">
        <v>73</v>
      </c>
      <c r="P43" s="67"/>
      <c r="Q43" s="67"/>
      <c r="R43" s="67"/>
      <c r="S43" s="68"/>
    </row>
    <row r="44" spans="11:19" x14ac:dyDescent="0.25">
      <c r="K44" s="66">
        <v>3</v>
      </c>
      <c r="L44" s="84">
        <v>1</v>
      </c>
      <c r="M44" s="84" t="s">
        <v>9</v>
      </c>
      <c r="N44" s="67">
        <v>84.1</v>
      </c>
      <c r="O44" s="75" t="s">
        <v>74</v>
      </c>
      <c r="P44" s="67"/>
      <c r="Q44" s="67"/>
      <c r="R44" s="67"/>
      <c r="S44" s="68"/>
    </row>
    <row r="45" spans="11:19" x14ac:dyDescent="0.25">
      <c r="K45" s="66"/>
      <c r="L45" s="67"/>
      <c r="M45" s="67"/>
      <c r="N45" s="67"/>
      <c r="O45" s="75" t="s">
        <v>75</v>
      </c>
      <c r="P45" s="67"/>
      <c r="Q45" s="67"/>
      <c r="R45" s="67"/>
      <c r="S45" s="68"/>
    </row>
    <row r="46" spans="11:19" x14ac:dyDescent="0.25">
      <c r="K46" s="66"/>
      <c r="L46" s="67"/>
      <c r="M46" s="67"/>
      <c r="N46" s="67"/>
      <c r="O46" s="75" t="s">
        <v>76</v>
      </c>
      <c r="P46" s="67"/>
      <c r="Q46" s="67"/>
      <c r="R46" s="67"/>
      <c r="S46" s="68"/>
    </row>
    <row r="47" spans="11:19" x14ac:dyDescent="0.25">
      <c r="K47" s="66"/>
      <c r="L47" s="67"/>
      <c r="M47" s="67"/>
      <c r="N47" s="67"/>
      <c r="O47" s="75" t="s">
        <v>77</v>
      </c>
      <c r="P47" s="67"/>
      <c r="Q47" s="67"/>
      <c r="R47" s="67"/>
      <c r="S47" s="68"/>
    </row>
    <row r="48" spans="11:19" x14ac:dyDescent="0.25">
      <c r="K48" s="66"/>
      <c r="L48" s="67"/>
      <c r="M48" s="67"/>
      <c r="N48" s="67"/>
      <c r="O48" s="75" t="s">
        <v>78</v>
      </c>
      <c r="P48" s="67"/>
      <c r="Q48" s="67"/>
      <c r="R48" s="67"/>
      <c r="S48" s="68"/>
    </row>
    <row r="49" spans="11:19" x14ac:dyDescent="0.25">
      <c r="K49" s="69"/>
      <c r="L49" s="70"/>
      <c r="M49" s="70"/>
      <c r="N49" s="70"/>
      <c r="O49" s="76" t="s">
        <v>79</v>
      </c>
      <c r="P49" s="70"/>
      <c r="Q49" s="70"/>
      <c r="R49" s="70"/>
      <c r="S49" s="71"/>
    </row>
  </sheetData>
  <mergeCells count="31">
    <mergeCell ref="P15:T15"/>
    <mergeCell ref="O1:S1"/>
    <mergeCell ref="B15:B16"/>
    <mergeCell ref="B17:B18"/>
    <mergeCell ref="B19:B20"/>
    <mergeCell ref="I3:I4"/>
    <mergeCell ref="I5:I6"/>
    <mergeCell ref="I7:I8"/>
    <mergeCell ref="I9:I10"/>
    <mergeCell ref="I11:I12"/>
    <mergeCell ref="A5:A6"/>
    <mergeCell ref="A7:A8"/>
    <mergeCell ref="A9:A10"/>
    <mergeCell ref="A11:A12"/>
    <mergeCell ref="A13:A14"/>
    <mergeCell ref="I19:I20"/>
    <mergeCell ref="I13:I14"/>
    <mergeCell ref="I15:I16"/>
    <mergeCell ref="I17:I18"/>
    <mergeCell ref="A3:A4"/>
    <mergeCell ref="B3:B4"/>
    <mergeCell ref="C3:C4"/>
    <mergeCell ref="D3:G3"/>
    <mergeCell ref="A15:A16"/>
    <mergeCell ref="A17:A18"/>
    <mergeCell ref="A19:A20"/>
    <mergeCell ref="B5:B6"/>
    <mergeCell ref="B7:B8"/>
    <mergeCell ref="B9:B10"/>
    <mergeCell ref="B11:B12"/>
    <mergeCell ref="B13:B1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F1" workbookViewId="0">
      <selection activeCell="R33" sqref="R33"/>
    </sheetView>
  </sheetViews>
  <sheetFormatPr defaultRowHeight="15" x14ac:dyDescent="0.25"/>
  <cols>
    <col min="1" max="1" width="11.42578125" style="1" bestFit="1" customWidth="1"/>
    <col min="2" max="16384" width="9.140625" style="1"/>
  </cols>
  <sheetData>
    <row r="1" spans="1:21" x14ac:dyDescent="0.25">
      <c r="I1" s="90" t="s">
        <v>12</v>
      </c>
      <c r="J1" s="90"/>
      <c r="K1" s="90"/>
      <c r="L1" s="90"/>
      <c r="M1" s="90"/>
    </row>
    <row r="2" spans="1:21" ht="15.75" thickBot="1" x14ac:dyDescent="0.3">
      <c r="A2" s="1" t="s">
        <v>27</v>
      </c>
    </row>
    <row r="3" spans="1:21" x14ac:dyDescent="0.25">
      <c r="A3" s="85" t="s">
        <v>6</v>
      </c>
      <c r="B3" s="99" t="s">
        <v>5</v>
      </c>
      <c r="C3" s="91" t="s">
        <v>4</v>
      </c>
      <c r="D3" s="102" t="s">
        <v>2</v>
      </c>
      <c r="E3" s="104"/>
      <c r="F3" s="103"/>
    </row>
    <row r="4" spans="1:21" x14ac:dyDescent="0.25">
      <c r="A4" s="86"/>
      <c r="B4" s="87"/>
      <c r="C4" s="92"/>
      <c r="D4" s="12" t="s">
        <v>0</v>
      </c>
      <c r="E4" s="2" t="s">
        <v>11</v>
      </c>
      <c r="F4" s="26" t="s">
        <v>9</v>
      </c>
      <c r="O4" s="51" t="s">
        <v>29</v>
      </c>
      <c r="U4" s="124" t="s">
        <v>84</v>
      </c>
    </row>
    <row r="5" spans="1:21" x14ac:dyDescent="0.25">
      <c r="A5" s="86" t="s">
        <v>7</v>
      </c>
      <c r="B5" s="87">
        <v>0</v>
      </c>
      <c r="C5" s="6">
        <v>298409</v>
      </c>
      <c r="D5" s="12">
        <v>8.44</v>
      </c>
      <c r="E5" s="2">
        <v>12.8</v>
      </c>
      <c r="F5" s="6">
        <v>52.2</v>
      </c>
      <c r="O5" s="51" t="s">
        <v>30</v>
      </c>
      <c r="U5" s="124" t="s">
        <v>85</v>
      </c>
    </row>
    <row r="6" spans="1:21" x14ac:dyDescent="0.25">
      <c r="A6" s="86"/>
      <c r="B6" s="87"/>
      <c r="C6" s="6">
        <v>298410</v>
      </c>
      <c r="D6" s="13">
        <v>5.62</v>
      </c>
      <c r="E6" s="2">
        <v>10.7</v>
      </c>
      <c r="F6" s="6">
        <v>49.8</v>
      </c>
      <c r="I6" s="90" t="s">
        <v>20</v>
      </c>
      <c r="J6" s="90"/>
      <c r="K6" s="90"/>
      <c r="L6" s="90"/>
      <c r="M6" s="90"/>
      <c r="O6" s="52" t="s">
        <v>31</v>
      </c>
      <c r="U6" s="125" t="s">
        <v>86</v>
      </c>
    </row>
    <row r="7" spans="1:21" x14ac:dyDescent="0.25">
      <c r="A7" s="86" t="s">
        <v>7</v>
      </c>
      <c r="B7" s="87">
        <v>0</v>
      </c>
      <c r="C7" s="6">
        <v>270505</v>
      </c>
      <c r="D7" s="13">
        <v>6.96</v>
      </c>
      <c r="E7" s="2">
        <v>10.6</v>
      </c>
      <c r="F7" s="6">
        <v>37.1</v>
      </c>
      <c r="I7" s="90" t="s">
        <v>20</v>
      </c>
      <c r="J7" s="90"/>
      <c r="K7" s="90"/>
      <c r="L7" s="90"/>
      <c r="M7" s="90"/>
      <c r="O7" s="52" t="s">
        <v>32</v>
      </c>
      <c r="U7" s="125" t="s">
        <v>87</v>
      </c>
    </row>
    <row r="8" spans="1:21" x14ac:dyDescent="0.25">
      <c r="A8" s="86"/>
      <c r="B8" s="87"/>
      <c r="C8" s="6">
        <v>270506</v>
      </c>
      <c r="D8" s="13">
        <v>7.9</v>
      </c>
      <c r="E8" s="2">
        <v>11.1</v>
      </c>
      <c r="F8" s="6">
        <v>45.3</v>
      </c>
      <c r="O8" s="52" t="s">
        <v>33</v>
      </c>
      <c r="U8" s="125" t="s">
        <v>88</v>
      </c>
    </row>
    <row r="9" spans="1:21" x14ac:dyDescent="0.25">
      <c r="A9" s="86" t="s">
        <v>14</v>
      </c>
      <c r="B9" s="87">
        <v>1</v>
      </c>
      <c r="C9" s="6">
        <v>270507</v>
      </c>
      <c r="D9" s="12">
        <v>44.8</v>
      </c>
      <c r="E9" s="4">
        <v>165.5</v>
      </c>
      <c r="F9" s="6">
        <v>10.8</v>
      </c>
      <c r="O9" s="52" t="s">
        <v>34</v>
      </c>
      <c r="U9" s="125" t="s">
        <v>89</v>
      </c>
    </row>
    <row r="10" spans="1:21" x14ac:dyDescent="0.25">
      <c r="A10" s="86"/>
      <c r="B10" s="87"/>
      <c r="C10" s="6">
        <v>270508</v>
      </c>
      <c r="D10" s="12">
        <v>11.5</v>
      </c>
      <c r="E10" s="4">
        <v>155.5</v>
      </c>
      <c r="F10" s="6">
        <v>6.78</v>
      </c>
      <c r="I10" s="90" t="s">
        <v>22</v>
      </c>
      <c r="J10" s="90"/>
      <c r="K10" s="90"/>
      <c r="L10" s="90"/>
      <c r="M10" s="90"/>
      <c r="O10" s="52" t="s">
        <v>35</v>
      </c>
      <c r="U10" s="125" t="s">
        <v>90</v>
      </c>
    </row>
    <row r="11" spans="1:21" x14ac:dyDescent="0.25">
      <c r="A11" s="86" t="s">
        <v>8</v>
      </c>
      <c r="B11" s="87">
        <v>1</v>
      </c>
      <c r="C11" s="6">
        <v>270509</v>
      </c>
      <c r="D11" s="14">
        <v>28</v>
      </c>
      <c r="E11" s="2">
        <v>303</v>
      </c>
      <c r="F11" s="6">
        <v>18.600000000000001</v>
      </c>
      <c r="O11" s="52" t="s">
        <v>36</v>
      </c>
      <c r="U11" s="125" t="s">
        <v>91</v>
      </c>
    </row>
    <row r="12" spans="1:21" x14ac:dyDescent="0.25">
      <c r="A12" s="86"/>
      <c r="B12" s="87"/>
      <c r="C12" s="6">
        <v>270510</v>
      </c>
      <c r="D12" s="12">
        <v>25.4</v>
      </c>
      <c r="E12" s="4">
        <v>262.2</v>
      </c>
      <c r="F12" s="6">
        <v>21.3</v>
      </c>
      <c r="O12" s="52" t="s">
        <v>37</v>
      </c>
      <c r="U12" s="125" t="s">
        <v>92</v>
      </c>
    </row>
    <row r="13" spans="1:21" x14ac:dyDescent="0.25">
      <c r="A13" s="86" t="s">
        <v>8</v>
      </c>
      <c r="B13" s="87">
        <v>2</v>
      </c>
      <c r="C13" s="6">
        <v>270523</v>
      </c>
      <c r="D13" s="23">
        <v>437.2</v>
      </c>
      <c r="E13" s="4">
        <v>118.9</v>
      </c>
      <c r="F13" s="6">
        <v>39.6</v>
      </c>
      <c r="O13" s="52" t="s">
        <v>38</v>
      </c>
      <c r="U13" s="125" t="s">
        <v>93</v>
      </c>
    </row>
    <row r="14" spans="1:21" x14ac:dyDescent="0.25">
      <c r="A14" s="86"/>
      <c r="B14" s="87"/>
      <c r="C14" s="6">
        <v>270524</v>
      </c>
      <c r="D14" s="23">
        <v>407.2</v>
      </c>
      <c r="E14" s="2">
        <v>95.2</v>
      </c>
      <c r="F14" s="6">
        <v>28.5</v>
      </c>
      <c r="O14" s="52" t="s">
        <v>39</v>
      </c>
      <c r="U14" s="125" t="s">
        <v>94</v>
      </c>
    </row>
    <row r="15" spans="1:21" x14ac:dyDescent="0.25">
      <c r="A15" s="86" t="s">
        <v>21</v>
      </c>
      <c r="B15" s="87">
        <v>2</v>
      </c>
      <c r="C15" s="6">
        <v>270513</v>
      </c>
      <c r="D15" s="23">
        <v>710.5</v>
      </c>
      <c r="E15" s="2">
        <v>78.2</v>
      </c>
      <c r="F15" s="8">
        <v>25</v>
      </c>
      <c r="O15" s="53" t="s">
        <v>40</v>
      </c>
      <c r="U15" s="125" t="s">
        <v>95</v>
      </c>
    </row>
    <row r="16" spans="1:21" ht="15.75" thickBot="1" x14ac:dyDescent="0.3">
      <c r="A16" s="89"/>
      <c r="B16" s="88"/>
      <c r="C16" s="16">
        <v>270514</v>
      </c>
      <c r="D16" s="15">
        <v>695.9</v>
      </c>
      <c r="E16" s="9">
        <v>75.599999999999994</v>
      </c>
      <c r="F16" s="16">
        <v>23.8</v>
      </c>
      <c r="U16" s="126"/>
    </row>
    <row r="17" spans="1:22" x14ac:dyDescent="0.25">
      <c r="U17" s="127" t="s">
        <v>96</v>
      </c>
    </row>
    <row r="19" spans="1:22" ht="15.75" thickBot="1" x14ac:dyDescent="0.3">
      <c r="A19" s="1" t="s">
        <v>28</v>
      </c>
      <c r="H19" s="44" t="s">
        <v>28</v>
      </c>
      <c r="I19" s="44"/>
      <c r="J19" s="44"/>
      <c r="K19" s="44"/>
      <c r="L19" s="44"/>
      <c r="M19" s="44"/>
      <c r="O19" s="47"/>
      <c r="P19" s="47" t="s">
        <v>41</v>
      </c>
      <c r="Q19" s="47" t="s">
        <v>42</v>
      </c>
      <c r="R19" s="47" t="s">
        <v>43</v>
      </c>
      <c r="S19" s="47" t="s">
        <v>44</v>
      </c>
      <c r="T19" s="47" t="s">
        <v>45</v>
      </c>
      <c r="U19" s="47" t="s">
        <v>46</v>
      </c>
      <c r="V19" s="47" t="s">
        <v>47</v>
      </c>
    </row>
    <row r="20" spans="1:22" x14ac:dyDescent="0.25">
      <c r="A20" s="85" t="s">
        <v>6</v>
      </c>
      <c r="B20" s="99" t="s">
        <v>5</v>
      </c>
      <c r="C20" s="91" t="s">
        <v>4</v>
      </c>
      <c r="D20" s="102" t="s">
        <v>2</v>
      </c>
      <c r="E20" s="104"/>
      <c r="F20" s="103"/>
      <c r="H20" s="85" t="s">
        <v>6</v>
      </c>
      <c r="I20" s="99" t="s">
        <v>5</v>
      </c>
      <c r="J20" s="91" t="s">
        <v>4</v>
      </c>
      <c r="K20" s="102" t="s">
        <v>2</v>
      </c>
      <c r="L20" s="104"/>
      <c r="M20" s="103"/>
      <c r="O20" s="47" t="s">
        <v>48</v>
      </c>
      <c r="P20" s="47">
        <v>98000</v>
      </c>
      <c r="Q20" s="47">
        <v>295.14999999999998</v>
      </c>
      <c r="R20" s="47"/>
      <c r="S20" s="47">
        <v>130.4</v>
      </c>
      <c r="T20" s="47">
        <v>5.207445602</v>
      </c>
      <c r="U20" s="47">
        <v>1</v>
      </c>
      <c r="V20" s="47">
        <v>25.041068110000001</v>
      </c>
    </row>
    <row r="21" spans="1:22" x14ac:dyDescent="0.25">
      <c r="A21" s="86"/>
      <c r="B21" s="87"/>
      <c r="C21" s="92"/>
      <c r="D21" s="12" t="s">
        <v>0</v>
      </c>
      <c r="E21" s="2" t="s">
        <v>11</v>
      </c>
      <c r="F21" s="26" t="s">
        <v>9</v>
      </c>
      <c r="H21" s="86"/>
      <c r="I21" s="87"/>
      <c r="J21" s="92"/>
      <c r="K21" s="12" t="s">
        <v>0</v>
      </c>
      <c r="L21" s="2" t="s">
        <v>11</v>
      </c>
      <c r="M21" s="26" t="s">
        <v>9</v>
      </c>
      <c r="O21" s="47" t="s">
        <v>49</v>
      </c>
      <c r="P21" s="47">
        <v>98000</v>
      </c>
      <c r="Q21" s="47">
        <v>295.14999999999998</v>
      </c>
      <c r="R21" s="47"/>
      <c r="S21" s="47">
        <v>165.8</v>
      </c>
      <c r="T21" s="47">
        <v>6.6211233189999996</v>
      </c>
      <c r="U21" s="47">
        <v>1.39</v>
      </c>
      <c r="V21" s="47">
        <v>25.041068110000001</v>
      </c>
    </row>
    <row r="22" spans="1:22" x14ac:dyDescent="0.25">
      <c r="A22" s="86" t="s">
        <v>7</v>
      </c>
      <c r="B22" s="87">
        <v>0</v>
      </c>
      <c r="C22" s="6" t="s">
        <v>25</v>
      </c>
      <c r="D22" s="12">
        <f>AVERAGE(D5:D6)</f>
        <v>7.0299999999999994</v>
      </c>
      <c r="E22" s="12">
        <f t="shared" ref="E22:F22" si="0">AVERAGE(E5:E6)</f>
        <v>11.75</v>
      </c>
      <c r="F22" s="12">
        <f t="shared" si="0"/>
        <v>51</v>
      </c>
      <c r="H22" s="86" t="s">
        <v>7</v>
      </c>
      <c r="I22" s="87">
        <v>0</v>
      </c>
      <c r="J22" s="6" t="s">
        <v>25</v>
      </c>
      <c r="K22" s="12">
        <f>AVERAGE(D22,D24)</f>
        <v>7.2299999999999995</v>
      </c>
      <c r="L22" s="12">
        <f t="shared" ref="L22:M22" si="1">AVERAGE(E22,E24)</f>
        <v>11.3</v>
      </c>
      <c r="M22" s="12">
        <f t="shared" si="1"/>
        <v>46.1</v>
      </c>
      <c r="O22" s="47" t="s">
        <v>9</v>
      </c>
      <c r="P22" s="47">
        <v>98000</v>
      </c>
      <c r="Q22" s="47">
        <v>273.14999999999998</v>
      </c>
      <c r="R22" s="47"/>
      <c r="S22" s="47">
        <v>450</v>
      </c>
      <c r="T22" s="47">
        <v>19.417854699999999</v>
      </c>
      <c r="U22" s="47">
        <v>8</v>
      </c>
      <c r="V22" s="47">
        <v>23.174547700000002</v>
      </c>
    </row>
    <row r="23" spans="1:22" x14ac:dyDescent="0.25">
      <c r="A23" s="86"/>
      <c r="B23" s="87"/>
      <c r="C23" s="6" t="s">
        <v>26</v>
      </c>
      <c r="D23" s="13">
        <f>_xlfn.STDEV.S(D5:D6)/SQRT(2)</f>
        <v>1.4100000000000035</v>
      </c>
      <c r="E23" s="13">
        <f t="shared" ref="E23:F23" si="2">_xlfn.STDEV.S(E5:E6)/SQRT(2)</f>
        <v>1.0500000000000007</v>
      </c>
      <c r="F23" s="13">
        <f t="shared" si="2"/>
        <v>1.2000000000000028</v>
      </c>
      <c r="H23" s="86"/>
      <c r="I23" s="87"/>
      <c r="J23" s="6" t="s">
        <v>26</v>
      </c>
      <c r="K23" s="13"/>
      <c r="L23" s="13"/>
      <c r="M23" s="13"/>
      <c r="O23" s="47" t="s">
        <v>11</v>
      </c>
      <c r="P23" s="47">
        <v>98000</v>
      </c>
      <c r="Q23" s="47">
        <v>295.14999999999998</v>
      </c>
      <c r="R23" s="47">
        <v>22</v>
      </c>
      <c r="S23" s="47">
        <v>400</v>
      </c>
      <c r="T23" s="47">
        <v>15.973759510000001</v>
      </c>
      <c r="U23" s="47">
        <v>8</v>
      </c>
      <c r="V23" s="47">
        <v>25.041068110000001</v>
      </c>
    </row>
    <row r="24" spans="1:22" x14ac:dyDescent="0.25">
      <c r="A24" s="86" t="s">
        <v>7</v>
      </c>
      <c r="B24" s="87">
        <v>0</v>
      </c>
      <c r="C24" s="6" t="s">
        <v>25</v>
      </c>
      <c r="D24" s="12">
        <f>AVERAGE(D7:D8)</f>
        <v>7.43</v>
      </c>
      <c r="E24" s="12">
        <f t="shared" ref="E24:F24" si="3">AVERAGE(E7:E8)</f>
        <v>10.85</v>
      </c>
      <c r="F24" s="12">
        <f t="shared" si="3"/>
        <v>41.2</v>
      </c>
      <c r="H24" s="86" t="s">
        <v>7</v>
      </c>
      <c r="I24" s="87">
        <v>0</v>
      </c>
      <c r="J24" s="6" t="s">
        <v>25</v>
      </c>
      <c r="K24" s="12"/>
      <c r="L24" s="12"/>
      <c r="M24" s="12"/>
      <c r="O24" s="47" t="s">
        <v>0</v>
      </c>
      <c r="P24" s="47">
        <v>98000</v>
      </c>
      <c r="Q24" s="47">
        <v>295.14999999999998</v>
      </c>
      <c r="R24" s="47">
        <v>22</v>
      </c>
      <c r="S24" s="47">
        <v>350</v>
      </c>
      <c r="T24" s="47">
        <v>13.977039570000001</v>
      </c>
      <c r="U24" s="47">
        <v>8</v>
      </c>
      <c r="V24" s="47">
        <v>25.041068110000001</v>
      </c>
    </row>
    <row r="25" spans="1:22" x14ac:dyDescent="0.25">
      <c r="A25" s="86"/>
      <c r="B25" s="87"/>
      <c r="C25" s="6" t="s">
        <v>26</v>
      </c>
      <c r="D25" s="13">
        <f>_xlfn.STDEV.S(D7:D8)/SQRT(2)</f>
        <v>0.4700000000000002</v>
      </c>
      <c r="E25" s="13">
        <f t="shared" ref="E25:F25" si="4">_xlfn.STDEV.S(E7:E8)/SQRT(2)</f>
        <v>0.25</v>
      </c>
      <c r="F25" s="13">
        <f t="shared" si="4"/>
        <v>4.099999999999997</v>
      </c>
      <c r="H25" s="86"/>
      <c r="I25" s="87"/>
      <c r="J25" s="6" t="s">
        <v>26</v>
      </c>
      <c r="K25" s="13"/>
      <c r="L25" s="13"/>
      <c r="M25" s="13"/>
      <c r="O25" s="47"/>
      <c r="P25" s="47"/>
      <c r="Q25" s="47"/>
      <c r="R25" s="47">
        <v>22</v>
      </c>
      <c r="S25" s="47"/>
      <c r="T25" s="47"/>
      <c r="U25" s="47"/>
      <c r="V25" s="47"/>
    </row>
    <row r="26" spans="1:22" x14ac:dyDescent="0.25">
      <c r="A26" s="86" t="s">
        <v>14</v>
      </c>
      <c r="B26" s="87">
        <v>1</v>
      </c>
      <c r="C26" s="6" t="s">
        <v>25</v>
      </c>
      <c r="D26" s="12">
        <f>AVERAGE(D9:D10)</f>
        <v>28.15</v>
      </c>
      <c r="E26" s="12">
        <f t="shared" ref="E26:F26" si="5">AVERAGE(E9:E10)</f>
        <v>160.5</v>
      </c>
      <c r="F26" s="12">
        <f t="shared" si="5"/>
        <v>8.7900000000000009</v>
      </c>
      <c r="H26" s="86" t="s">
        <v>14</v>
      </c>
      <c r="I26" s="87">
        <v>1</v>
      </c>
      <c r="J26" s="6" t="s">
        <v>25</v>
      </c>
      <c r="K26" s="12">
        <f>AVERAGE(D26,D28)</f>
        <v>27.424999999999997</v>
      </c>
      <c r="L26" s="12">
        <f t="shared" ref="L26" si="6">AVERAGE(E26,E28)</f>
        <v>221.55</v>
      </c>
      <c r="M26" s="12">
        <f t="shared" ref="M26" si="7">AVERAGE(F26,F28)</f>
        <v>14.370000000000001</v>
      </c>
      <c r="O26" s="47" t="s">
        <v>50</v>
      </c>
      <c r="P26" s="47">
        <v>98000</v>
      </c>
      <c r="Q26" s="47">
        <v>292.45</v>
      </c>
      <c r="R26" s="47">
        <v>22</v>
      </c>
      <c r="S26" s="47">
        <v>400</v>
      </c>
      <c r="T26" s="47">
        <v>16.121234810000001</v>
      </c>
      <c r="U26" s="47"/>
      <c r="V26" s="47">
        <v>24.811995150000001</v>
      </c>
    </row>
    <row r="27" spans="1:22" x14ac:dyDescent="0.25">
      <c r="A27" s="86"/>
      <c r="B27" s="87"/>
      <c r="C27" s="6" t="s">
        <v>26</v>
      </c>
      <c r="D27" s="13">
        <f>_xlfn.STDEV.S(D9:D10)/SQRT(2)</f>
        <v>16.650000000000002</v>
      </c>
      <c r="E27" s="13">
        <f t="shared" ref="E27:F27" si="8">_xlfn.STDEV.S(E9:E10)/SQRT(2)</f>
        <v>5</v>
      </c>
      <c r="F27" s="13">
        <f t="shared" si="8"/>
        <v>2.0099999999999989</v>
      </c>
      <c r="H27" s="86"/>
      <c r="I27" s="87"/>
      <c r="J27" s="6" t="s">
        <v>26</v>
      </c>
      <c r="K27" s="13"/>
      <c r="L27" s="13"/>
      <c r="M27" s="13"/>
      <c r="O27" s="47" t="s">
        <v>1</v>
      </c>
      <c r="P27" s="47">
        <v>98000</v>
      </c>
      <c r="Q27" s="47">
        <v>295.14999999999998</v>
      </c>
      <c r="R27" s="47">
        <v>22</v>
      </c>
      <c r="S27" s="47">
        <v>450</v>
      </c>
      <c r="T27" s="47">
        <v>17.970479449999999</v>
      </c>
      <c r="U27" s="47">
        <v>8</v>
      </c>
      <c r="V27" s="47">
        <v>25.041068110000001</v>
      </c>
    </row>
    <row r="28" spans="1:22" x14ac:dyDescent="0.25">
      <c r="A28" s="86" t="s">
        <v>8</v>
      </c>
      <c r="B28" s="87">
        <v>1</v>
      </c>
      <c r="C28" s="6" t="s">
        <v>25</v>
      </c>
      <c r="D28" s="12">
        <f>AVERAGE(D11:D12)</f>
        <v>26.7</v>
      </c>
      <c r="E28" s="12">
        <f t="shared" ref="E28:F28" si="9">AVERAGE(E11:E12)</f>
        <v>282.60000000000002</v>
      </c>
      <c r="F28" s="12">
        <f t="shared" si="9"/>
        <v>19.950000000000003</v>
      </c>
      <c r="H28" s="86" t="s">
        <v>8</v>
      </c>
      <c r="I28" s="87">
        <v>1</v>
      </c>
      <c r="J28" s="6" t="s">
        <v>25</v>
      </c>
      <c r="K28" s="12"/>
      <c r="L28" s="12"/>
      <c r="M28" s="12"/>
    </row>
    <row r="29" spans="1:22" x14ac:dyDescent="0.25">
      <c r="A29" s="86"/>
      <c r="B29" s="87"/>
      <c r="C29" s="6" t="s">
        <v>26</v>
      </c>
      <c r="D29" s="13">
        <f>_xlfn.STDEV.S(D11:D12)/SQRT(2)</f>
        <v>1.3000000000000007</v>
      </c>
      <c r="E29" s="13">
        <f t="shared" ref="E29:F29" si="10">_xlfn.STDEV.S(E11:E12)/SQRT(2)</f>
        <v>20.400000000000002</v>
      </c>
      <c r="F29" s="13">
        <f t="shared" si="10"/>
        <v>1.3499999999999994</v>
      </c>
      <c r="H29" s="86"/>
      <c r="I29" s="87"/>
      <c r="J29" s="6" t="s">
        <v>26</v>
      </c>
      <c r="K29" s="13"/>
      <c r="L29" s="13"/>
      <c r="M29" s="13"/>
    </row>
    <row r="30" spans="1:22" x14ac:dyDescent="0.25">
      <c r="A30" s="86" t="s">
        <v>8</v>
      </c>
      <c r="B30" s="87">
        <v>2</v>
      </c>
      <c r="C30" s="6" t="s">
        <v>25</v>
      </c>
      <c r="D30" s="12">
        <f>AVERAGE(D13:D14)</f>
        <v>422.2</v>
      </c>
      <c r="E30" s="12">
        <f t="shared" ref="E30:F30" si="11">AVERAGE(E13:E14)</f>
        <v>107.05000000000001</v>
      </c>
      <c r="F30" s="12">
        <f t="shared" si="11"/>
        <v>34.049999999999997</v>
      </c>
      <c r="H30" s="86" t="s">
        <v>8</v>
      </c>
      <c r="I30" s="87">
        <v>2</v>
      </c>
      <c r="J30" s="6" t="s">
        <v>25</v>
      </c>
      <c r="K30" s="12">
        <f>AVERAGE(D30,D32)</f>
        <v>562.70000000000005</v>
      </c>
      <c r="L30" s="12">
        <f t="shared" ref="L30" si="12">AVERAGE(E30,E32)</f>
        <v>91.975000000000009</v>
      </c>
      <c r="M30" s="12">
        <f t="shared" ref="M30" si="13">AVERAGE(F30,F32)</f>
        <v>29.224999999999998</v>
      </c>
    </row>
    <row r="31" spans="1:22" x14ac:dyDescent="0.25">
      <c r="A31" s="86"/>
      <c r="B31" s="87"/>
      <c r="C31" s="6" t="s">
        <v>26</v>
      </c>
      <c r="D31" s="13">
        <f>_xlfn.STDEV.S(D13:D14)/SQRT(2)</f>
        <v>15</v>
      </c>
      <c r="E31" s="13">
        <f t="shared" ref="E31:F31" si="14">_xlfn.STDEV.S(E13:E14)/SQRT(2)</f>
        <v>11.84999999999987</v>
      </c>
      <c r="F31" s="13">
        <f t="shared" si="14"/>
        <v>5.5500000000000007</v>
      </c>
      <c r="H31" s="86"/>
      <c r="I31" s="87"/>
      <c r="J31" s="6" t="s">
        <v>26</v>
      </c>
      <c r="K31" s="13"/>
      <c r="L31" s="13"/>
      <c r="M31" s="13"/>
    </row>
    <row r="32" spans="1:22" x14ac:dyDescent="0.25">
      <c r="A32" s="86" t="s">
        <v>21</v>
      </c>
      <c r="B32" s="87">
        <v>2</v>
      </c>
      <c r="C32" s="6" t="s">
        <v>25</v>
      </c>
      <c r="D32" s="12">
        <f>AVERAGE(D15:D16)</f>
        <v>703.2</v>
      </c>
      <c r="E32" s="12">
        <f t="shared" ref="E32:F32" si="15">AVERAGE(E15:E16)</f>
        <v>76.900000000000006</v>
      </c>
      <c r="F32" s="12">
        <f t="shared" si="15"/>
        <v>24.4</v>
      </c>
      <c r="H32" s="86" t="s">
        <v>21</v>
      </c>
      <c r="I32" s="87">
        <v>2</v>
      </c>
      <c r="J32" s="6" t="s">
        <v>25</v>
      </c>
      <c r="K32" s="12"/>
      <c r="L32" s="12"/>
      <c r="M32" s="12"/>
    </row>
    <row r="33" spans="1:13" ht="15.75" thickBot="1" x14ac:dyDescent="0.3">
      <c r="A33" s="89"/>
      <c r="B33" s="88"/>
      <c r="C33" s="6" t="s">
        <v>26</v>
      </c>
      <c r="D33" s="13">
        <f>_xlfn.STDEV.S(D15:D16)/SQRT(2)</f>
        <v>7.3000000000000105</v>
      </c>
      <c r="E33" s="13">
        <f t="shared" ref="E33:F33" si="16">_xlfn.STDEV.S(E15:E16)/SQRT(2)</f>
        <v>1.300000000000004</v>
      </c>
      <c r="F33" s="13">
        <f t="shared" si="16"/>
        <v>0.59999999999999953</v>
      </c>
      <c r="H33" s="89"/>
      <c r="I33" s="88"/>
      <c r="J33" s="6" t="s">
        <v>26</v>
      </c>
      <c r="K33" s="13"/>
      <c r="L33" s="13"/>
      <c r="M33" s="13"/>
    </row>
  </sheetData>
  <mergeCells count="52">
    <mergeCell ref="I6:M6"/>
    <mergeCell ref="I7:M7"/>
    <mergeCell ref="I1:M1"/>
    <mergeCell ref="I10:M10"/>
    <mergeCell ref="A7:A8"/>
    <mergeCell ref="A9:A10"/>
    <mergeCell ref="A3:A4"/>
    <mergeCell ref="B3:B4"/>
    <mergeCell ref="C3:C4"/>
    <mergeCell ref="D3:F3"/>
    <mergeCell ref="B5:B6"/>
    <mergeCell ref="A5:A6"/>
    <mergeCell ref="B7:B8"/>
    <mergeCell ref="B9:B10"/>
    <mergeCell ref="B11:B12"/>
    <mergeCell ref="B13:B14"/>
    <mergeCell ref="B15:B16"/>
    <mergeCell ref="D20:F20"/>
    <mergeCell ref="A22:A23"/>
    <mergeCell ref="B22:B23"/>
    <mergeCell ref="A11:A12"/>
    <mergeCell ref="A13:A14"/>
    <mergeCell ref="A15:A16"/>
    <mergeCell ref="A30:A31"/>
    <mergeCell ref="B30:B31"/>
    <mergeCell ref="A32:A33"/>
    <mergeCell ref="B32:B33"/>
    <mergeCell ref="H20:H21"/>
    <mergeCell ref="H24:H25"/>
    <mergeCell ref="H30:H31"/>
    <mergeCell ref="A24:A25"/>
    <mergeCell ref="B24:B25"/>
    <mergeCell ref="A26:A27"/>
    <mergeCell ref="B26:B27"/>
    <mergeCell ref="A28:A29"/>
    <mergeCell ref="B28:B29"/>
    <mergeCell ref="A20:A21"/>
    <mergeCell ref="B20:B21"/>
    <mergeCell ref="C20:C21"/>
    <mergeCell ref="I20:I21"/>
    <mergeCell ref="J20:J21"/>
    <mergeCell ref="K20:M20"/>
    <mergeCell ref="H22:H23"/>
    <mergeCell ref="I22:I23"/>
    <mergeCell ref="I30:I31"/>
    <mergeCell ref="H32:H33"/>
    <mergeCell ref="I32:I33"/>
    <mergeCell ref="I24:I25"/>
    <mergeCell ref="H26:H27"/>
    <mergeCell ref="I26:I27"/>
    <mergeCell ref="H28:H29"/>
    <mergeCell ref="I28:I29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F7" sqref="F7"/>
    </sheetView>
  </sheetViews>
  <sheetFormatPr defaultRowHeight="15" x14ac:dyDescent="0.25"/>
  <cols>
    <col min="1" max="1" width="11.140625" bestFit="1" customWidth="1"/>
  </cols>
  <sheetData>
    <row r="2" spans="1:6" ht="15.75" thickBot="1" x14ac:dyDescent="0.3"/>
    <row r="3" spans="1:6" x14ac:dyDescent="0.25">
      <c r="A3" s="85" t="s">
        <v>6</v>
      </c>
      <c r="B3" s="91" t="s">
        <v>4</v>
      </c>
      <c r="C3" s="122" t="s">
        <v>2</v>
      </c>
      <c r="D3" s="123"/>
    </row>
    <row r="4" spans="1:6" x14ac:dyDescent="0.25">
      <c r="A4" s="86"/>
      <c r="B4" s="92"/>
      <c r="C4" s="42" t="s">
        <v>0</v>
      </c>
      <c r="D4" s="26" t="s">
        <v>11</v>
      </c>
    </row>
    <row r="5" spans="1:6" x14ac:dyDescent="0.25">
      <c r="A5" s="111" t="s">
        <v>24</v>
      </c>
      <c r="B5" s="26">
        <v>298406</v>
      </c>
      <c r="C5" s="42">
        <v>0.42</v>
      </c>
      <c r="D5" s="26">
        <v>0.06</v>
      </c>
      <c r="F5" s="45"/>
    </row>
    <row r="6" spans="1:6" ht="15.75" thickBot="1" x14ac:dyDescent="0.3">
      <c r="A6" s="113"/>
      <c r="B6" s="41">
        <v>416365</v>
      </c>
      <c r="C6" s="43">
        <v>0.63</v>
      </c>
      <c r="D6" s="41">
        <v>0.68</v>
      </c>
      <c r="F6" s="45"/>
    </row>
  </sheetData>
  <mergeCells count="4">
    <mergeCell ref="C3:D3"/>
    <mergeCell ref="A5:A6"/>
    <mergeCell ref="B3:B4"/>
    <mergeCell ref="A3:A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House 1 - Sofia (Kalach)</vt:lpstr>
      <vt:lpstr>House 2 - Sliven</vt:lpstr>
      <vt:lpstr>House 3 - Tvarditsa</vt:lpstr>
      <vt:lpstr>House 4 - Sofia (Hashek)</vt:lpstr>
      <vt:lpstr>House 5 - Bansko (Dame Gruev)</vt:lpstr>
      <vt:lpstr>House 6 - Bania</vt:lpstr>
      <vt:lpstr>House 7 - Bansko (Garibaldy)</vt:lpstr>
      <vt:lpstr>House 8 - Plovdiv</vt:lpstr>
      <vt:lpstr>Background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Hupka</dc:creator>
  <cp:lastModifiedBy>karel.jilek</cp:lastModifiedBy>
  <dcterms:created xsi:type="dcterms:W3CDTF">2019-03-21T13:06:19Z</dcterms:created>
  <dcterms:modified xsi:type="dcterms:W3CDTF">2019-04-05T10:12:38Z</dcterms:modified>
</cp:coreProperties>
</file>