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sts" sheetId="3" r:id="rId3"/>
    <sheet name="Costs (DNF)" sheetId="4" r:id="rId4"/>
    <sheet name="Colors" sheetId="5" r:id="rId5"/>
  </sheets>
  <definedNames>
    <definedName name="BoardQty" localSheetId="3">'Costs (DNF)'!$G$2</definedName>
    <definedName name="BoardQty" localSheetId="2">'Costs'!$G$2</definedName>
    <definedName name="_xlnm.Print_Titles" localSheetId="0">BoM!$9:$9</definedName>
    <definedName name="_xlnm.Print_Titles" localSheetId="1">DNF!$9:$9</definedName>
    <definedName name="TotalCost" localSheetId="3">'Costs (DNF)'!$G$4</definedName>
    <definedName name="TotalCost" localSheetId="2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<sst xmlns="http://schemas.openxmlformats.org/spreadsheetml/2006/main" count="450" uniqueCount="170">
  <si>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</si>
  <si>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</si>
  <si>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</si>
  <si>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</si>
  <si>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</si>
  <si>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</si>
  <si>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</si>
  <si>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</si>
  <si>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</si>
  <si>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</si>
  <si>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</si>
  <si>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</si>
  <si>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</si>
  <si>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/>
  </si>
  <si>
    <t>C</t>
  </si>
  <si>
    <t>C2 C6 C7 C8</t>
  </si>
  <si>
    <t>100nF</t>
  </si>
  <si>
    <t>C_0805_2012Metric</t>
  </si>
  <si>
    <t>4</t>
  </si>
  <si>
    <t xml:space="preserve"> </t>
  </si>
  <si>
    <t>~</t>
  </si>
  <si>
    <t>2</t>
  </si>
  <si>
    <t>C5</t>
  </si>
  <si>
    <t>1uF</t>
  </si>
  <si>
    <t>3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</si>
  <si>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</si>
  <si>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</si>
  <si>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</si>
  <si>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</si>
  <si>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</si>
  <si>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</si>
  <si>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</si>
  <si>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</t>
  </si>
  <si>
    <t>D1</t>
  </si>
  <si>
    <t>CD1206-S01575</t>
  </si>
  <si>
    <t>D_1206_3216Metric</t>
  </si>
  <si>
    <t>5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</si>
  <si>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</si>
  <si>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</si>
  <si>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</si>
  <si>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</si>
  <si>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</si>
  <si>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</si>
  <si>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</si>
  <si>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</si>
  <si>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</si>
  <si>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</si>
  <si>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</si>
  <si>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</si>
  <si>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</si>
  <si>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</si>
  <si>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</si>
  <si>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</si>
  <si>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</si>
  <si>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</si>
  <si>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</si>
  <si>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</si>
  <si>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</si>
  <si>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</si>
  <si>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</si>
  <si>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Conn_01x05_Male</t>
  </si>
  <si>
    <t>J3</t>
  </si>
  <si>
    <t>P1</t>
  </si>
  <si>
    <t>PinHeader_1x05_P2.54mm_Vertical</t>
  </si>
  <si>
    <t>9</t>
  </si>
  <si>
    <t>Conn_01x06_Male</t>
  </si>
  <si>
    <t>J6</t>
  </si>
  <si>
    <t>P2</t>
  </si>
  <si>
    <t>PinHeader_1x06_P2.54mm_Vertical</t>
  </si>
  <si>
    <t>10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</si>
  <si>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</si>
  <si>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</si>
  <si>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</si>
  <si>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</si>
  <si>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</si>
  <si>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</si>
  <si>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</si>
  <si>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</si>
  <si>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</si>
  <si>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</si>
  <si>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</si>
  <si>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</si>
  <si>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</si>
  <si>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</si>
  <si>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</si>
  <si>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</si>
  <si>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</si>
  <si>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</si>
  <si>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</si>
  <si>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</si>
  <si>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</si>
  <si>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</si>
  <si>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</si>
  <si>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</si>
  <si>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</si>
  <si>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</si>
  <si>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</si>
  <si>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</si>
  <si>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</si>
  <si>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</si>
  <si>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</si>
  <si>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</si>
  <si>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</si>
  <si>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</si>
  <si>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</si>
  <si>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</si>
  <si>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</si>
  <si>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</si>
  <si>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</si>
  <si>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</si>
  <si>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</si>
  <si>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</si>
  <si>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</si>
  <si>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</si>
  <si>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</si>
  <si>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</si>
  <si>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Conn_02x02_Odd_Even</t>
  </si>
  <si>
    <t>J4</t>
  </si>
  <si>
    <t>2x2M</t>
  </si>
  <si>
    <t>PinHeader_2x02_P2.54mm_Vertical</t>
  </si>
  <si>
    <t>DNF</t>
  </si>
  <si>
    <t>M20-9980246-ND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</si>
  <si>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</si>
  <si>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</si>
  <si>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</si>
  <si>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</si>
  <si>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</si>
  <si>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</si>
  <si>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</si>
  <si>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</si>
  <si>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</si>
  <si>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</si>
  <si>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</si>
  <si>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</si>
  <si>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</si>
  <si>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</si>
  <si>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</si>
  <si>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</si>
  <si>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</si>
  <si>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</si>
  <si>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</si>
  <si>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</si>
  <si>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</si>
  <si>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</si>
  <si>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</si>
  <si>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</si>
  <si>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</si>
  <si>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</si>
  <si>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</si>
  <si>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</si>
  <si>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</si>
  <si>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</si>
  <si>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</si>
  <si>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</si>
  <si>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2024-04-10 14:28:37</t>
  </si>
  <si>
    <t>KiCost® v1.1.18 + KiBot v1.6.6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</si>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</sst>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216609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483309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we-online.de/katalog/datasheet/6941xx106102.pdf" TargetMode="External"/><Relationship Id="rId4" Type="http://schemas.openxmlformats.org/officeDocument/2006/relationships/hyperlink" Target="https://cdn.harwin.com/pdfs/M20-998.pdf" TargetMode="External"/><Relationship Id="rId5" Type="http://schemas.openxmlformats.org/officeDocument/2006/relationships/hyperlink" Target="http://ww1.microchip.com/downloads/en/DeviceDoc/doc7799.pdf" TargetMode="External"/><Relationship Id="rId6" Type="http://schemas.openxmlformats.org/officeDocument/2006/relationships/drawing" Target="../drawings/drawing3.xm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urns.com/docs/Product-Datasheets/mfmsmf.pdf" TargetMode="External"/><Relationship Id="rId2" Type="http://schemas.openxmlformats.org/officeDocument/2006/relationships/hyperlink" Target="https://www.murata.com/en-eu/api/pdfdownloadapi?cate=cgsubChipFerriBead&amp;partno=BLM21PG221SN1%23" TargetMode="External"/><Relationship Id="rId3" Type="http://schemas.openxmlformats.org/officeDocument/2006/relationships/hyperlink" Target="https://cdn.harwin.com/pdfs/M20-998.pdf" TargetMode="External"/><Relationship Id="rId4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5" Type="http://schemas.openxmlformats.org/officeDocument/2006/relationships/hyperlink" Target="https://www.bourns.com/docs/Product-Datasheets/MLC.pdf" TargetMode="External"/><Relationship Id="rId6" Type="http://schemas.openxmlformats.org/officeDocument/2006/relationships/hyperlink" Target="https://www.foxonline.com/pdfs/C4ST.pdf" TargetMode="External"/><Relationship Id="rId7" Type="http://schemas.openxmlformats.org/officeDocument/2006/relationships/drawing" Target="../drawings/drawing4.xml"/><Relationship Id="rId8" Type="http://schemas.openxmlformats.org/officeDocument/2006/relationships/vmlDrawing" Target="../drawings/vmlDrawing2.v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6" t="s">
        <v>20</v>
      </c>
      <c r="J9" s="6" t="s">
        <v>13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14</v>
      </c>
      <c r="D10" s="10" t="s">
        <v>22</v>
      </c>
      <c r="E10" s="10" t="s">
        <v>23</v>
      </c>
      <c r="F10" s="10" t="s">
        <v>17</v>
      </c>
      <c r="G10" s="8" t="s">
        <v>12</v>
      </c>
      <c r="H10" s="8" t="s">
        <v>19</v>
      </c>
      <c r="I10" s="9" t="s">
        <v>20</v>
      </c>
      <c r="J10" s="9" t="s">
        <v>13</v>
      </c>
      <c r="K10" s="9" t="s">
        <v>13</v>
      </c>
      <c r="L10" s="9" t="s">
        <v>13</v>
      </c>
    </row>
    <row r="11" spans="1:12">
      <c r="A11" s="5" t="s">
        <v>24</v>
      </c>
      <c r="B11" s="6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12</v>
      </c>
      <c r="H11" s="5" t="s">
        <v>19</v>
      </c>
      <c r="I11" s="7" t="s">
        <v>29</v>
      </c>
      <c r="J11" s="6" t="s">
        <v>13</v>
      </c>
      <c r="K11" s="11" t="s">
        <v>30</v>
      </c>
      <c r="L11" s="11" t="s">
        <v>31</v>
      </c>
    </row>
    <row r="12" spans="1:12">
      <c r="A12" s="8" t="s">
        <v>18</v>
      </c>
      <c r="B12" s="9" t="s">
        <v>13</v>
      </c>
      <c r="C12" s="10" t="s">
        <v>32</v>
      </c>
      <c r="D12" s="10" t="s">
        <v>33</v>
      </c>
      <c r="E12" s="10" t="s">
        <v>34</v>
      </c>
      <c r="F12" s="10" t="s">
        <v>35</v>
      </c>
      <c r="G12" s="8" t="s">
        <v>12</v>
      </c>
      <c r="H12" s="8" t="s">
        <v>19</v>
      </c>
      <c r="I12" s="9" t="s">
        <v>20</v>
      </c>
      <c r="J12" s="9" t="s">
        <v>13</v>
      </c>
      <c r="K12" s="9" t="s">
        <v>13</v>
      </c>
      <c r="L12" s="9" t="s">
        <v>13</v>
      </c>
    </row>
    <row r="13" spans="1:12" ht="30" customHeight="1">
      <c r="A13" s="5" t="s">
        <v>36</v>
      </c>
      <c r="B13" s="6" t="s">
        <v>13</v>
      </c>
      <c r="C13" s="7" t="s">
        <v>37</v>
      </c>
      <c r="D13" s="7" t="s">
        <v>38</v>
      </c>
      <c r="E13" s="7" t="s">
        <v>37</v>
      </c>
      <c r="F13" s="7" t="s">
        <v>39</v>
      </c>
      <c r="G13" s="5" t="s">
        <v>21</v>
      </c>
      <c r="H13" s="5" t="s">
        <v>19</v>
      </c>
      <c r="I13" s="7" t="s">
        <v>40</v>
      </c>
      <c r="J13" s="6" t="s">
        <v>13</v>
      </c>
      <c r="K13" s="11" t="s">
        <v>41</v>
      </c>
      <c r="L13" s="11" t="s">
        <v>42</v>
      </c>
    </row>
    <row r="14" spans="1:12">
      <c r="A14" s="8" t="s">
        <v>43</v>
      </c>
      <c r="B14" s="9" t="s">
        <v>13</v>
      </c>
      <c r="C14" s="10" t="s">
        <v>44</v>
      </c>
      <c r="D14" s="10" t="s">
        <v>45</v>
      </c>
      <c r="E14" s="10" t="s">
        <v>44</v>
      </c>
      <c r="F14" s="10" t="s">
        <v>46</v>
      </c>
      <c r="G14" s="8" t="s">
        <v>12</v>
      </c>
      <c r="H14" s="8" t="s">
        <v>19</v>
      </c>
      <c r="I14" s="10" t="s">
        <v>47</v>
      </c>
      <c r="J14" s="9" t="s">
        <v>13</v>
      </c>
      <c r="K14" s="12" t="s">
        <v>48</v>
      </c>
      <c r="L14" s="12" t="s">
        <v>49</v>
      </c>
    </row>
    <row r="15" spans="1:12">
      <c r="A15" s="5" t="s">
        <v>50</v>
      </c>
      <c r="B15" s="6" t="s">
        <v>13</v>
      </c>
      <c r="C15" s="7" t="s">
        <v>51</v>
      </c>
      <c r="D15" s="7" t="s">
        <v>52</v>
      </c>
      <c r="E15" s="7" t="s">
        <v>53</v>
      </c>
      <c r="F15" s="7" t="s">
        <v>54</v>
      </c>
      <c r="G15" s="5" t="s">
        <v>12</v>
      </c>
      <c r="H15" s="5" t="s">
        <v>19</v>
      </c>
      <c r="I15" s="7" t="s">
        <v>55</v>
      </c>
      <c r="J15" s="11" t="s">
        <v>56</v>
      </c>
      <c r="K15" s="11" t="s">
        <v>57</v>
      </c>
      <c r="L15" s="11" t="s">
        <v>58</v>
      </c>
    </row>
    <row r="16" spans="1:12">
      <c r="A16" s="8" t="s">
        <v>59</v>
      </c>
      <c r="B16" s="9" t="s">
        <v>13</v>
      </c>
      <c r="C16" s="10" t="s">
        <v>60</v>
      </c>
      <c r="D16" s="10" t="s">
        <v>61</v>
      </c>
      <c r="E16" s="10" t="s">
        <v>62</v>
      </c>
      <c r="F16" s="10" t="s">
        <v>63</v>
      </c>
      <c r="G16" s="8" t="s">
        <v>12</v>
      </c>
      <c r="H16" s="8" t="s">
        <v>19</v>
      </c>
      <c r="I16" s="9" t="s">
        <v>20</v>
      </c>
      <c r="J16" s="9" t="s">
        <v>13</v>
      </c>
      <c r="K16" s="9" t="s">
        <v>13</v>
      </c>
      <c r="L16" s="9" t="s">
        <v>13</v>
      </c>
    </row>
    <row r="17" spans="1:12">
      <c r="A17" s="5" t="s">
        <v>64</v>
      </c>
      <c r="B17" s="6" t="s">
        <v>13</v>
      </c>
      <c r="C17" s="7" t="s">
        <v>65</v>
      </c>
      <c r="D17" s="7" t="s">
        <v>66</v>
      </c>
      <c r="E17" s="7" t="s">
        <v>67</v>
      </c>
      <c r="F17" s="7" t="s">
        <v>68</v>
      </c>
      <c r="G17" s="5" t="s">
        <v>12</v>
      </c>
      <c r="H17" s="5" t="s">
        <v>19</v>
      </c>
      <c r="I17" s="6" t="s">
        <v>20</v>
      </c>
      <c r="J17" s="6" t="s">
        <v>13</v>
      </c>
      <c r="K17" s="6" t="s">
        <v>13</v>
      </c>
      <c r="L17" s="6" t="s">
        <v>13</v>
      </c>
    </row>
    <row r="18" spans="1:12">
      <c r="A18" s="8" t="s">
        <v>69</v>
      </c>
      <c r="B18" s="9" t="s">
        <v>13</v>
      </c>
      <c r="C18" s="10" t="s">
        <v>70</v>
      </c>
      <c r="D18" s="10" t="s">
        <v>71</v>
      </c>
      <c r="E18" s="10" t="s">
        <v>72</v>
      </c>
      <c r="F18" s="10" t="s">
        <v>73</v>
      </c>
      <c r="G18" s="8" t="s">
        <v>24</v>
      </c>
      <c r="H18" s="8" t="s">
        <v>19</v>
      </c>
      <c r="I18" s="9" t="s">
        <v>20</v>
      </c>
      <c r="J18" s="9" t="s">
        <v>13</v>
      </c>
      <c r="K18" s="9" t="s">
        <v>13</v>
      </c>
      <c r="L18" s="9" t="s">
        <v>13</v>
      </c>
    </row>
    <row r="19" spans="1:12">
      <c r="A19" s="5" t="s">
        <v>74</v>
      </c>
      <c r="B19" s="6" t="s">
        <v>13</v>
      </c>
      <c r="C19" s="7" t="s">
        <v>70</v>
      </c>
      <c r="D19" s="7" t="s">
        <v>75</v>
      </c>
      <c r="E19" s="7" t="s">
        <v>76</v>
      </c>
      <c r="F19" s="7" t="s">
        <v>73</v>
      </c>
      <c r="G19" s="5" t="s">
        <v>12</v>
      </c>
      <c r="H19" s="5" t="s">
        <v>19</v>
      </c>
      <c r="I19" s="6" t="s">
        <v>20</v>
      </c>
      <c r="J19" s="6" t="s">
        <v>13</v>
      </c>
      <c r="K19" s="6" t="s">
        <v>13</v>
      </c>
      <c r="L19" s="6" t="s">
        <v>13</v>
      </c>
    </row>
    <row r="20" spans="1:12">
      <c r="A20" s="8" t="s">
        <v>77</v>
      </c>
      <c r="B20" s="9" t="s">
        <v>13</v>
      </c>
      <c r="C20" s="10" t="s">
        <v>78</v>
      </c>
      <c r="D20" s="10" t="s">
        <v>79</v>
      </c>
      <c r="E20" s="10" t="s">
        <v>80</v>
      </c>
      <c r="F20" s="10" t="s">
        <v>81</v>
      </c>
      <c r="G20" s="8" t="s">
        <v>12</v>
      </c>
      <c r="H20" s="8" t="s">
        <v>19</v>
      </c>
      <c r="I20" s="10" t="s">
        <v>82</v>
      </c>
      <c r="J20" s="9" t="s">
        <v>13</v>
      </c>
      <c r="K20" s="9" t="s">
        <v>13</v>
      </c>
      <c r="L20" s="9" t="s">
        <v>13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84</v>
      </c>
      <c r="D2" s="3" t="s">
        <v>85</v>
      </c>
      <c r="E2" s="2" t="s">
        <v>94</v>
      </c>
      <c r="F2" s="3">
        <v>21</v>
      </c>
    </row>
    <row r="3" spans="1:12">
      <c r="C3" s="2" t="s">
        <v>86</v>
      </c>
      <c r="D3" s="3" t="s">
        <v>87</v>
      </c>
      <c r="E3" s="2" t="s">
        <v>95</v>
      </c>
      <c r="F3" s="3" t="s">
        <v>96</v>
      </c>
    </row>
    <row r="4" spans="1:12">
      <c r="C4" s="2" t="s">
        <v>88</v>
      </c>
      <c r="D4" s="3" t="s">
        <v>89</v>
      </c>
      <c r="E4" s="2" t="s">
        <v>97</v>
      </c>
      <c r="F4" s="3" t="s">
        <v>98</v>
      </c>
    </row>
    <row r="5" spans="1:12">
      <c r="C5" s="2" t="s">
        <v>90</v>
      </c>
      <c r="D5" s="3" t="s">
        <v>91</v>
      </c>
      <c r="E5" s="2" t="s">
        <v>99</v>
      </c>
      <c r="F5" s="3">
        <v>1</v>
      </c>
    </row>
    <row r="6" spans="1:12">
      <c r="C6" s="2" t="s">
        <v>92</v>
      </c>
      <c r="D6" s="3" t="s">
        <v>93</v>
      </c>
      <c r="E6" s="2" t="s">
        <v>100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101</v>
      </c>
      <c r="E9" s="7" t="s">
        <v>102</v>
      </c>
      <c r="F9" s="7" t="s">
        <v>17</v>
      </c>
      <c r="G9" s="5" t="s">
        <v>21</v>
      </c>
      <c r="H9" s="5" t="s">
        <v>103</v>
      </c>
      <c r="I9" s="6" t="s">
        <v>20</v>
      </c>
      <c r="J9" s="11" t="s">
        <v>104</v>
      </c>
      <c r="K9" s="6" t="s">
        <v>13</v>
      </c>
      <c r="L9" s="6" t="s">
        <v>13</v>
      </c>
    </row>
    <row r="10" spans="1:12">
      <c r="A10" s="8" t="s">
        <v>21</v>
      </c>
      <c r="B10" s="9" t="s">
        <v>13</v>
      </c>
      <c r="C10" s="10" t="s">
        <v>105</v>
      </c>
      <c r="D10" s="10" t="s">
        <v>106</v>
      </c>
      <c r="E10" s="10" t="s">
        <v>107</v>
      </c>
      <c r="F10" s="10" t="s">
        <v>108</v>
      </c>
      <c r="G10" s="8" t="s">
        <v>12</v>
      </c>
      <c r="H10" s="8" t="s">
        <v>103</v>
      </c>
      <c r="I10" s="10" t="s">
        <v>109</v>
      </c>
      <c r="J10" s="12" t="s">
        <v>110</v>
      </c>
      <c r="K10" s="9" t="s">
        <v>13</v>
      </c>
      <c r="L10" s="9" t="s">
        <v>13</v>
      </c>
    </row>
    <row r="11" spans="1:12" ht="30" customHeight="1">
      <c r="A11" s="5" t="s">
        <v>24</v>
      </c>
      <c r="B11" s="6" t="s">
        <v>13</v>
      </c>
      <c r="C11" s="7" t="s">
        <v>111</v>
      </c>
      <c r="D11" s="7" t="s">
        <v>112</v>
      </c>
      <c r="E11" s="7" t="s">
        <v>113</v>
      </c>
      <c r="F11" s="7" t="s">
        <v>73</v>
      </c>
      <c r="G11" s="5" t="s">
        <v>12</v>
      </c>
      <c r="H11" s="5" t="s">
        <v>103</v>
      </c>
      <c r="I11" s="7" t="s">
        <v>114</v>
      </c>
      <c r="J11" s="11" t="s">
        <v>110</v>
      </c>
      <c r="K11" s="11" t="s">
        <v>115</v>
      </c>
      <c r="L11" s="11" t="s">
        <v>113</v>
      </c>
    </row>
    <row r="12" spans="1:12">
      <c r="A12" s="8" t="s">
        <v>18</v>
      </c>
      <c r="B12" s="9" t="s">
        <v>13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8" t="s">
        <v>12</v>
      </c>
      <c r="H12" s="8" t="s">
        <v>103</v>
      </c>
      <c r="I12" s="10" t="s">
        <v>55</v>
      </c>
      <c r="J12" s="12" t="s">
        <v>120</v>
      </c>
      <c r="K12" s="12" t="s">
        <v>57</v>
      </c>
      <c r="L12" s="12" t="s">
        <v>121</v>
      </c>
    </row>
    <row r="13" spans="1:12" ht="45" customHeight="1">
      <c r="A13" s="5" t="s">
        <v>36</v>
      </c>
      <c r="B13" s="6" t="s">
        <v>13</v>
      </c>
      <c r="C13" s="7" t="s">
        <v>122</v>
      </c>
      <c r="D13" s="7" t="s">
        <v>123</v>
      </c>
      <c r="E13" s="7" t="s">
        <v>122</v>
      </c>
      <c r="F13" s="7" t="s">
        <v>124</v>
      </c>
      <c r="G13" s="5" t="s">
        <v>12</v>
      </c>
      <c r="H13" s="5" t="s">
        <v>103</v>
      </c>
      <c r="I13" s="7" t="s">
        <v>125</v>
      </c>
      <c r="J13" s="11" t="s">
        <v>110</v>
      </c>
      <c r="K13" s="11" t="s">
        <v>126</v>
      </c>
      <c r="L13" s="11" t="s">
        <v>127</v>
      </c>
    </row>
    <row r="14" spans="1:12">
      <c r="A14" s="8" t="s">
        <v>43</v>
      </c>
      <c r="B14" s="9" t="s">
        <v>13</v>
      </c>
      <c r="C14" s="10" t="s">
        <v>70</v>
      </c>
      <c r="D14" s="10" t="s">
        <v>128</v>
      </c>
      <c r="E14" s="10" t="s">
        <v>129</v>
      </c>
      <c r="F14" s="10" t="s">
        <v>73</v>
      </c>
      <c r="G14" s="8" t="s">
        <v>21</v>
      </c>
      <c r="H14" s="8" t="s">
        <v>103</v>
      </c>
      <c r="I14" s="9" t="s">
        <v>20</v>
      </c>
      <c r="J14" s="12" t="s">
        <v>110</v>
      </c>
      <c r="K14" s="9" t="s">
        <v>13</v>
      </c>
      <c r="L14" s="9" t="s">
        <v>13</v>
      </c>
    </row>
    <row r="15" spans="1:12">
      <c r="A15" s="5" t="s">
        <v>50</v>
      </c>
      <c r="B15" s="6" t="s">
        <v>13</v>
      </c>
      <c r="C15" s="7" t="s">
        <v>70</v>
      </c>
      <c r="D15" s="7" t="s">
        <v>130</v>
      </c>
      <c r="E15" s="7" t="s">
        <v>131</v>
      </c>
      <c r="F15" s="7" t="s">
        <v>73</v>
      </c>
      <c r="G15" s="5" t="s">
        <v>12</v>
      </c>
      <c r="H15" s="5" t="s">
        <v>103</v>
      </c>
      <c r="I15" s="6" t="s">
        <v>20</v>
      </c>
      <c r="J15" s="11" t="s">
        <v>104</v>
      </c>
      <c r="K15" s="6" t="s">
        <v>13</v>
      </c>
      <c r="L15" s="6" t="s">
        <v>13</v>
      </c>
    </row>
    <row r="16" spans="1:12">
      <c r="A16" s="8" t="s">
        <v>59</v>
      </c>
      <c r="B16" s="9" t="s">
        <v>13</v>
      </c>
      <c r="C16" s="10" t="s">
        <v>132</v>
      </c>
      <c r="D16" s="10" t="s">
        <v>133</v>
      </c>
      <c r="E16" s="10" t="s">
        <v>134</v>
      </c>
      <c r="F16" s="10" t="s">
        <v>135</v>
      </c>
      <c r="G16" s="8" t="s">
        <v>21</v>
      </c>
      <c r="H16" s="8" t="s">
        <v>103</v>
      </c>
      <c r="I16" s="10" t="s">
        <v>136</v>
      </c>
      <c r="J16" s="12" t="s">
        <v>110</v>
      </c>
      <c r="K16" s="12" t="s">
        <v>137</v>
      </c>
      <c r="L16" s="12" t="s">
        <v>134</v>
      </c>
    </row>
    <row r="17" spans="1:12">
      <c r="A17" s="5" t="s">
        <v>64</v>
      </c>
      <c r="B17" s="6" t="s">
        <v>13</v>
      </c>
      <c r="C17" s="7" t="s">
        <v>138</v>
      </c>
      <c r="D17" s="7" t="s">
        <v>139</v>
      </c>
      <c r="E17" s="7" t="s">
        <v>140</v>
      </c>
      <c r="F17" s="7" t="s">
        <v>141</v>
      </c>
      <c r="G17" s="5" t="s">
        <v>12</v>
      </c>
      <c r="H17" s="5" t="s">
        <v>103</v>
      </c>
      <c r="I17" s="7" t="s">
        <v>142</v>
      </c>
      <c r="J17" s="11" t="s">
        <v>104</v>
      </c>
      <c r="K17" s="11" t="s">
        <v>143</v>
      </c>
      <c r="L17" s="11" t="s">
        <v>144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9.7109375" customWidth="1"/>
    <col min="3" max="3" width="42.7109375" customWidth="1" outlineLevel="2"/>
    <col min="4" max="4" width="60.7109375" customWidth="1" outlineLevel="1"/>
    <col min="5" max="5" width="17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83</v>
      </c>
      <c r="E1" s="1"/>
      <c r="F1" s="1"/>
      <c r="G1" s="1"/>
    </row>
    <row r="2" spans="1:7">
      <c r="D2" s="2" t="s">
        <v>84</v>
      </c>
      <c r="E2" s="3" t="s">
        <v>85</v>
      </c>
      <c r="F2" s="13" t="s">
        <v>150</v>
      </c>
      <c r="G2" s="13">
        <v>1</v>
      </c>
    </row>
    <row r="3" spans="1:7">
      <c r="D3" s="2" t="s">
        <v>86</v>
      </c>
      <c r="E3" s="3" t="s">
        <v>87</v>
      </c>
      <c r="F3" s="14" t="s">
        <v>152</v>
      </c>
      <c r="G3" s="15">
        <f>TotalCost/BoardQty</f>
        <v>0.0</v>
      </c>
    </row>
    <row r="4" spans="1:7">
      <c r="D4" s="2" t="s">
        <v>88</v>
      </c>
      <c r="E4" s="3" t="s">
        <v>89</v>
      </c>
      <c r="F4" s="14" t="s">
        <v>151</v>
      </c>
      <c r="G4" s="16">
        <f>SUM(G10:G21)</f>
        <v>0</v>
      </c>
    </row>
    <row r="5" spans="1:7">
      <c r="D5" s="2" t="s">
        <v>90</v>
      </c>
      <c r="E5" s="3" t="s">
        <v>91</v>
      </c>
    </row>
    <row r="6" spans="1:7">
      <c r="D6" s="2" t="s">
        <v>92</v>
      </c>
      <c r="E6" s="3" t="s">
        <v>93</v>
      </c>
    </row>
    <row r="8" spans="1:7">
      <c r="A8" s="17" t="s">
        <v>145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146</v>
      </c>
      <c r="E9" s="18" t="s">
        <v>147</v>
      </c>
      <c r="F9" s="18" t="s">
        <v>148</v>
      </c>
      <c r="G9" s="18" t="s">
        <v>149</v>
      </c>
    </row>
    <row r="10" spans="1:7">
      <c r="A10" s="19" t="s">
        <v>15</v>
      </c>
      <c r="B10" s="19" t="s">
        <v>16</v>
      </c>
      <c r="C10" s="19" t="s">
        <v>17</v>
      </c>
      <c r="E10" s="19">
        <f>CEILING(BoardQty*4,1)</f>
        <v>4</v>
      </c>
      <c r="G10" s="20">
        <f>IF(AND(ISNUMBER(E10),ISNUMBER(F10)),E10*F10,"")</f>
        <v/>
      </c>
    </row>
    <row r="11" spans="1:7">
      <c r="A11" s="19" t="s">
        <v>22</v>
      </c>
      <c r="B11" s="19" t="s">
        <v>23</v>
      </c>
      <c r="C11" s="19" t="s">
        <v>17</v>
      </c>
      <c r="E11" s="19">
        <f>BoardQty*1</f>
        <v>1</v>
      </c>
      <c r="G11" s="20">
        <f>IF(AND(ISNUMBER(E11),ISNUMBER(F11)),E11*F11,"")</f>
        <v/>
      </c>
    </row>
    <row r="12" spans="1:7">
      <c r="A12" s="19" t="s">
        <v>26</v>
      </c>
      <c r="B12" s="19" t="s">
        <v>27</v>
      </c>
      <c r="C12" s="19" t="s">
        <v>28</v>
      </c>
      <c r="D12" s="19" t="s">
        <v>29</v>
      </c>
      <c r="E12" s="19">
        <f>BoardQty*1</f>
        <v>1</v>
      </c>
      <c r="G12" s="20">
        <f>IF(AND(ISNUMBER(E12),ISNUMBER(F12)),E12*F12,"")</f>
        <v/>
      </c>
    </row>
    <row r="13" spans="1:7">
      <c r="A13" s="19" t="s">
        <v>33</v>
      </c>
      <c r="B13" s="19" t="s">
        <v>34</v>
      </c>
      <c r="C13" s="19" t="s">
        <v>35</v>
      </c>
      <c r="E13" s="19">
        <f>BoardQty*1</f>
        <v>1</v>
      </c>
      <c r="G13" s="20">
        <f>IF(AND(ISNUMBER(E13),ISNUMBER(F13)),E13*F13,"")</f>
        <v/>
      </c>
    </row>
    <row r="14" spans="1:7" ht="30" customHeight="1">
      <c r="A14" s="19" t="s">
        <v>38</v>
      </c>
      <c r="B14" s="19" t="s">
        <v>37</v>
      </c>
      <c r="C14" s="19" t="s">
        <v>39</v>
      </c>
      <c r="D14" s="19" t="s">
        <v>40</v>
      </c>
      <c r="E14" s="19">
        <f>CEILING(BoardQty*2,1)</f>
        <v>2</v>
      </c>
      <c r="G14" s="20">
        <f>IF(AND(ISNUMBER(E14),ISNUMBER(F14)),E14*F14,"")</f>
        <v/>
      </c>
    </row>
    <row r="15" spans="1:7">
      <c r="A15" s="19" t="s">
        <v>45</v>
      </c>
      <c r="B15" s="19" t="s">
        <v>44</v>
      </c>
      <c r="C15" s="19" t="s">
        <v>46</v>
      </c>
      <c r="D15" s="19" t="s">
        <v>47</v>
      </c>
      <c r="E15" s="19">
        <f>BoardQty*1</f>
        <v>1</v>
      </c>
      <c r="G15" s="20">
        <f>IF(AND(ISNUMBER(E15),ISNUMBER(F15)),E15*F15,"")</f>
        <v/>
      </c>
    </row>
    <row r="16" spans="1:7">
      <c r="A16" s="19" t="s">
        <v>52</v>
      </c>
      <c r="B16" s="19" t="s">
        <v>53</v>
      </c>
      <c r="C16" s="19" t="s">
        <v>54</v>
      </c>
      <c r="D16" s="19" t="s">
        <v>55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61</v>
      </c>
      <c r="B17" s="19" t="s">
        <v>62</v>
      </c>
      <c r="C17" s="19" t="s">
        <v>63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66</v>
      </c>
      <c r="B18" s="19" t="s">
        <v>67</v>
      </c>
      <c r="C18" s="19" t="s">
        <v>68</v>
      </c>
      <c r="E18" s="19">
        <f>BoardQty*1</f>
        <v>1</v>
      </c>
      <c r="G18" s="20">
        <f>IF(AND(ISNUMBER(E18),ISNUMBER(F18)),E18*F18,"")</f>
        <v/>
      </c>
    </row>
    <row r="19" spans="1:7">
      <c r="A19" s="19" t="s">
        <v>71</v>
      </c>
      <c r="B19" s="19" t="s">
        <v>72</v>
      </c>
      <c r="C19" s="19" t="s">
        <v>73</v>
      </c>
      <c r="E19" s="19">
        <f>CEILING(BoardQty*3,1)</f>
        <v>3</v>
      </c>
      <c r="G19" s="20">
        <f>IF(AND(ISNUMBER(E19),ISNUMBER(F19)),E19*F19,"")</f>
        <v/>
      </c>
    </row>
    <row r="20" spans="1:7">
      <c r="A20" s="19" t="s">
        <v>75</v>
      </c>
      <c r="B20" s="19" t="s">
        <v>76</v>
      </c>
      <c r="C20" s="19" t="s">
        <v>73</v>
      </c>
      <c r="E20" s="19">
        <f>BoardQty*1</f>
        <v>1</v>
      </c>
      <c r="G20" s="20">
        <f>IF(AND(ISNUMBER(E20),ISNUMBER(F20)),E20*F20,"")</f>
        <v/>
      </c>
    </row>
    <row r="21" spans="1:7">
      <c r="A21" s="19" t="s">
        <v>79</v>
      </c>
      <c r="B21" s="19" t="s">
        <v>80</v>
      </c>
      <c r="C21" s="19" t="s">
        <v>81</v>
      </c>
      <c r="D21" s="19" t="s">
        <v>82</v>
      </c>
      <c r="E21" s="19">
        <f>BoardQty*1</f>
        <v>1</v>
      </c>
      <c r="G21" s="20">
        <f>IF(AND(ISNUMBER(E21),ISNUMBER(F21)),E21*F21,"")</f>
        <v/>
      </c>
    </row>
    <row r="24" spans="1:7">
      <c r="A24" s="21" t="s">
        <v>153</v>
      </c>
      <c r="B24" s="22" t="s">
        <v>154</v>
      </c>
    </row>
    <row r="25" spans="1:7">
      <c r="A25" s="23" t="s">
        <v>155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hyperlinks>
    <hyperlink ref="D12" r:id="rId1"/>
    <hyperlink ref="D14" r:id="rId2"/>
    <hyperlink ref="D15" r:id="rId3"/>
    <hyperlink ref="D16" r:id="rId4"/>
    <hyperlink ref="D21" r:id="rId5"/>
  </hyperlinks>
  <pageMargins left="0.7" right="0.7" top="0.75" bottom="0.75" header="0.3" footer="0.3"/>
  <drawing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12.7109375" customWidth="1"/>
    <col min="2" max="2" width="15.7109375" customWidth="1"/>
    <col min="3" max="3" width="40.7109375" customWidth="1" outlineLevel="2"/>
    <col min="4" max="4" width="61.7109375" customWidth="1" outlineLevel="1"/>
    <col min="5" max="5" width="17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83</v>
      </c>
      <c r="E1" s="1"/>
      <c r="F1" s="1"/>
      <c r="G1" s="1"/>
    </row>
    <row r="2" spans="1:7">
      <c r="D2" s="2" t="s">
        <v>84</v>
      </c>
      <c r="E2" s="3" t="s">
        <v>85</v>
      </c>
      <c r="F2" s="13" t="s">
        <v>150</v>
      </c>
      <c r="G2" s="13">
        <v>1</v>
      </c>
    </row>
    <row r="3" spans="1:7">
      <c r="D3" s="2" t="s">
        <v>86</v>
      </c>
      <c r="E3" s="3" t="s">
        <v>87</v>
      </c>
      <c r="F3" s="14" t="s">
        <v>152</v>
      </c>
      <c r="G3" s="15">
        <f>TotalCost/BoardQty</f>
        <v>0.0</v>
      </c>
    </row>
    <row r="4" spans="1:7">
      <c r="D4" s="2" t="s">
        <v>88</v>
      </c>
      <c r="E4" s="3" t="s">
        <v>89</v>
      </c>
      <c r="F4" s="14" t="s">
        <v>151</v>
      </c>
      <c r="G4" s="16">
        <f>SUM(G10:G18)</f>
        <v>0</v>
      </c>
    </row>
    <row r="5" spans="1:7">
      <c r="D5" s="2" t="s">
        <v>90</v>
      </c>
      <c r="E5" s="3" t="s">
        <v>91</v>
      </c>
    </row>
    <row r="6" spans="1:7">
      <c r="D6" s="2" t="s">
        <v>92</v>
      </c>
      <c r="E6" s="3" t="s">
        <v>93</v>
      </c>
    </row>
    <row r="8" spans="1:7">
      <c r="A8" s="17" t="s">
        <v>145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146</v>
      </c>
      <c r="E9" s="18" t="s">
        <v>147</v>
      </c>
      <c r="F9" s="18" t="s">
        <v>148</v>
      </c>
      <c r="G9" s="18" t="s">
        <v>149</v>
      </c>
    </row>
    <row r="10" spans="1:7">
      <c r="A10" s="19" t="s">
        <v>101</v>
      </c>
      <c r="B10" s="19" t="s">
        <v>102</v>
      </c>
      <c r="C10" s="19" t="s">
        <v>17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106</v>
      </c>
      <c r="B11" s="19" t="s">
        <v>107</v>
      </c>
      <c r="C11" s="19" t="s">
        <v>108</v>
      </c>
      <c r="D11" s="19" t="s">
        <v>109</v>
      </c>
      <c r="E11" s="19">
        <f>BoardQty*1</f>
        <v>1</v>
      </c>
      <c r="G11" s="20">
        <f>IF(AND(ISNUMBER(E11),ISNUMBER(F11)),E11*F11,"")</f>
        <v/>
      </c>
    </row>
    <row r="12" spans="1:7" ht="30" customHeight="1">
      <c r="A12" s="19" t="s">
        <v>112</v>
      </c>
      <c r="B12" s="19" t="s">
        <v>113</v>
      </c>
      <c r="C12" s="19" t="s">
        <v>73</v>
      </c>
      <c r="D12" s="19" t="s">
        <v>114</v>
      </c>
      <c r="E12" s="19">
        <f>BoardQty*1</f>
        <v>1</v>
      </c>
      <c r="G12" s="20">
        <f>IF(AND(ISNUMBER(E12),ISNUMBER(F12)),E12*F12,"")</f>
        <v/>
      </c>
    </row>
    <row r="13" spans="1:7">
      <c r="A13" s="19" t="s">
        <v>117</v>
      </c>
      <c r="B13" s="19" t="s">
        <v>118</v>
      </c>
      <c r="C13" s="19" t="s">
        <v>119</v>
      </c>
      <c r="D13" s="19" t="s">
        <v>55</v>
      </c>
      <c r="E13" s="19">
        <f>BoardQty*1</f>
        <v>1</v>
      </c>
      <c r="G13" s="20">
        <f>IF(AND(ISNUMBER(E13),ISNUMBER(F13)),E13*F13,"")</f>
        <v/>
      </c>
    </row>
    <row r="14" spans="1:7" ht="45" customHeight="1">
      <c r="A14" s="19" t="s">
        <v>123</v>
      </c>
      <c r="B14" s="19" t="s">
        <v>122</v>
      </c>
      <c r="C14" s="19" t="s">
        <v>124</v>
      </c>
      <c r="D14" s="19" t="s">
        <v>125</v>
      </c>
      <c r="E14" s="19">
        <f>BoardQty*1</f>
        <v>1</v>
      </c>
      <c r="G14" s="20">
        <f>IF(AND(ISNUMBER(E14),ISNUMBER(F14)),E14*F14,"")</f>
        <v/>
      </c>
    </row>
    <row r="15" spans="1:7">
      <c r="A15" s="19" t="s">
        <v>128</v>
      </c>
      <c r="B15" s="19" t="s">
        <v>129</v>
      </c>
      <c r="C15" s="19" t="s">
        <v>73</v>
      </c>
      <c r="E15" s="19">
        <f>CEILING(BoardQty*2,1)</f>
        <v>2</v>
      </c>
      <c r="G15" s="20">
        <f>IF(AND(ISNUMBER(E15),ISNUMBER(F15)),E15*F15,"")</f>
        <v/>
      </c>
    </row>
    <row r="16" spans="1:7">
      <c r="A16" s="19" t="s">
        <v>130</v>
      </c>
      <c r="B16" s="19" t="s">
        <v>131</v>
      </c>
      <c r="C16" s="19" t="s">
        <v>73</v>
      </c>
      <c r="E16" s="19">
        <f>BoardQty*1</f>
        <v>1</v>
      </c>
      <c r="G16" s="20">
        <f>IF(AND(ISNUMBER(E16),ISNUMBER(F16)),E16*F16,"")</f>
        <v/>
      </c>
    </row>
    <row r="17" spans="1:7">
      <c r="A17" s="19" t="s">
        <v>133</v>
      </c>
      <c r="B17" s="19" t="s">
        <v>134</v>
      </c>
      <c r="C17" s="19" t="s">
        <v>135</v>
      </c>
      <c r="D17" s="19" t="s">
        <v>136</v>
      </c>
      <c r="E17" s="19">
        <f>CEILING(BoardQty*2,1)</f>
        <v>2</v>
      </c>
      <c r="G17" s="20">
        <f>IF(AND(ISNUMBER(E17),ISNUMBER(F17)),E17*F17,"")</f>
        <v/>
      </c>
    </row>
    <row r="18" spans="1:7">
      <c r="A18" s="19" t="s">
        <v>139</v>
      </c>
      <c r="B18" s="19" t="s">
        <v>140</v>
      </c>
      <c r="C18" s="19" t="s">
        <v>141</v>
      </c>
      <c r="D18" s="19" t="s">
        <v>142</v>
      </c>
      <c r="E18" s="19">
        <f>BoardQty*1</f>
        <v>1</v>
      </c>
      <c r="G18" s="20">
        <f>IF(AND(ISNUMBER(E18),ISNUMBER(F18)),E18*F18,"")</f>
        <v/>
      </c>
    </row>
    <row r="21" spans="1:7">
      <c r="A21" s="21" t="s">
        <v>153</v>
      </c>
      <c r="B21" s="22" t="s">
        <v>154</v>
      </c>
    </row>
    <row r="22" spans="1:7">
      <c r="A22" s="23" t="s">
        <v>155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hyperlinks>
    <hyperlink ref="D11" r:id="rId1"/>
    <hyperlink ref="D12" r:id="rId2"/>
    <hyperlink ref="D13" r:id="rId3"/>
    <hyperlink ref="D14" r:id="rId4"/>
    <hyperlink ref="D17" r:id="rId5"/>
    <hyperlink ref="D18" r:id="rId6"/>
  </hyperlinks>
  <pageMargins left="0.7" right="0.7" top="0.75" bottom="0.75" header="0.3" footer="0.3"/>
  <drawing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11" t="s">
        <v>158</v>
      </c>
    </row>
    <row r="4" spans="1:1">
      <c r="A4" s="6" t="s">
        <v>159</v>
      </c>
    </row>
    <row r="6" spans="1:1">
      <c r="A6" t="s">
        <v>160</v>
      </c>
    </row>
    <row r="7" spans="1:1">
      <c r="A7" s="24" t="s">
        <v>161</v>
      </c>
    </row>
    <row r="8" spans="1:1">
      <c r="A8" s="25" t="s">
        <v>162</v>
      </c>
    </row>
    <row r="9" spans="1:1">
      <c r="A9" s="26" t="s">
        <v>163</v>
      </c>
    </row>
    <row r="10" spans="1:1">
      <c r="A10" s="27" t="s">
        <v>164</v>
      </c>
    </row>
    <row r="11" spans="1:1">
      <c r="A11" s="28" t="s">
        <v>165</v>
      </c>
    </row>
    <row r="12" spans="1:1">
      <c r="A12" s="29" t="s">
        <v>166</v>
      </c>
    </row>
    <row r="13" spans="1:1">
      <c r="A13" s="30" t="s">
        <v>167</v>
      </c>
    </row>
    <row r="14" spans="1:1">
      <c r="A14" s="31" t="s">
        <v>168</v>
      </c>
    </row>
    <row r="15" spans="1:1">
      <c r="A15" s="3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BoM</vt:lpstr>
      <vt:lpstr>DNF</vt:lpstr>
      <vt:lpstr>Costs</vt:lpstr>
      <vt:lpstr>Costs (DNF)</vt:lpstr>
      <vt:lpstr>Colors</vt:lpstr>
      <vt:lpstr>'Costs (DNF)'!BoardQty</vt:lpstr>
      <vt:lpstr>'Costs'!BoardQty</vt:lpstr>
      <vt:lpstr>BoM!Print_Titles</vt:lpstr>
      <vt:lpstr>DNF!Print_Titles</vt:lpstr>
      <vt:lpstr>'Costs (DNF)'!TotalCost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2024-04-10T14:28:37Z</dcterms:created>
  <dcterms:modified xsi:type="dcterms:W3CDTF">2024-04-10T14:28:37Z</dcterms:modified>
</cp:coreProperties>
</file>