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Seth/Dropbox/Courses/LLMs4L/Fall 2025/Code/"/>
    </mc:Choice>
  </mc:AlternateContent>
  <xr:revisionPtr revIDLastSave="0" documentId="13_ncr:1_{83A902F0-3B0C-C745-8E0A-66AB01F660EB}" xr6:coauthVersionLast="47" xr6:coauthVersionMax="47" xr10:uidLastSave="{00000000-0000-0000-0000-000000000000}"/>
  <bookViews>
    <workbookView xWindow="1740" yWindow="2640" windowWidth="35940" windowHeight="18880" tabRatio="500" xr2:uid="{00000000-000D-0000-FFFF-FFFF00000000}"/>
  </bookViews>
  <sheets>
    <sheet name="NN Manual Training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2" i="1" l="1"/>
  <c r="K32" i="1"/>
  <c r="I32" i="1"/>
  <c r="H32" i="1"/>
  <c r="G3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Y28" i="1" l="1"/>
  <c r="AD28" i="1" s="1"/>
  <c r="Y19" i="1"/>
  <c r="AD19" i="1" s="1"/>
  <c r="Y18" i="1"/>
  <c r="AD18" i="1" s="1"/>
  <c r="Y20" i="1"/>
  <c r="AD20" i="1" s="1"/>
  <c r="Y32" i="1"/>
  <c r="AD32" i="1" s="1"/>
  <c r="Y15" i="1"/>
  <c r="AD15" i="1" s="1"/>
  <c r="Y21" i="1"/>
  <c r="AD21" i="1" s="1"/>
  <c r="Y22" i="1"/>
  <c r="AD22" i="1" s="1"/>
  <c r="Y23" i="1"/>
  <c r="AD23" i="1" s="1"/>
  <c r="Y31" i="1"/>
  <c r="AD31" i="1" s="1"/>
  <c r="Y24" i="1"/>
  <c r="AD24" i="1" s="1"/>
  <c r="Y17" i="1"/>
  <c r="AD17" i="1" s="1"/>
  <c r="Y25" i="1"/>
  <c r="AD25" i="1" s="1"/>
  <c r="Y14" i="1"/>
  <c r="AD14" i="1" s="1"/>
  <c r="Y30" i="1"/>
  <c r="AD30" i="1" s="1"/>
  <c r="Y26" i="1"/>
  <c r="AD26" i="1" s="1"/>
  <c r="Y16" i="1"/>
  <c r="AD16" i="1" s="1"/>
  <c r="Y27" i="1"/>
  <c r="AD27" i="1" s="1"/>
  <c r="Y13" i="1"/>
  <c r="AD13" i="1" s="1"/>
  <c r="Y29" i="1"/>
  <c r="AD29" i="1" s="1"/>
  <c r="X14" i="1"/>
  <c r="AC14" i="1" s="1"/>
  <c r="X32" i="1"/>
  <c r="AC32" i="1" s="1"/>
  <c r="X21" i="1"/>
  <c r="AC21" i="1" s="1"/>
  <c r="X17" i="1"/>
  <c r="AC17" i="1" s="1"/>
  <c r="X29" i="1"/>
  <c r="AC29" i="1" s="1"/>
  <c r="X28" i="1"/>
  <c r="AC28" i="1" s="1"/>
  <c r="X15" i="1"/>
  <c r="AC15" i="1" s="1"/>
  <c r="X16" i="1"/>
  <c r="AC16" i="1" s="1"/>
  <c r="X20" i="1"/>
  <c r="AC20" i="1" s="1"/>
  <c r="X22" i="1"/>
  <c r="AC22" i="1" s="1"/>
  <c r="X27" i="1"/>
  <c r="AC27" i="1" s="1"/>
  <c r="X23" i="1"/>
  <c r="AC23" i="1" s="1"/>
  <c r="X18" i="1"/>
  <c r="AC18" i="1" s="1"/>
  <c r="X30" i="1"/>
  <c r="AC30" i="1" s="1"/>
  <c r="X26" i="1"/>
  <c r="AC26" i="1" s="1"/>
  <c r="X19" i="1"/>
  <c r="AC19" i="1" s="1"/>
  <c r="X24" i="1"/>
  <c r="AC24" i="1" s="1"/>
  <c r="X13" i="1"/>
  <c r="AC13" i="1" s="1"/>
  <c r="X31" i="1"/>
  <c r="AC31" i="1" s="1"/>
  <c r="X25" i="1"/>
  <c r="AC25" i="1" s="1"/>
  <c r="W25" i="1"/>
  <c r="AB25" i="1" s="1"/>
  <c r="W19" i="1"/>
  <c r="AB19" i="1" s="1"/>
  <c r="W31" i="1"/>
  <c r="AB31" i="1" s="1"/>
  <c r="W16" i="1"/>
  <c r="AB16" i="1" s="1"/>
  <c r="W24" i="1"/>
  <c r="AB24" i="1" s="1"/>
  <c r="W26" i="1"/>
  <c r="AB26" i="1" s="1"/>
  <c r="W30" i="1"/>
  <c r="AB30" i="1" s="1"/>
  <c r="W13" i="1"/>
  <c r="AB13" i="1" s="1"/>
  <c r="W27" i="1"/>
  <c r="AB27" i="1" s="1"/>
  <c r="W23" i="1"/>
  <c r="AB23" i="1" s="1"/>
  <c r="W29" i="1"/>
  <c r="AB29" i="1" s="1"/>
  <c r="W15" i="1"/>
  <c r="AB15" i="1" s="1"/>
  <c r="W20" i="1"/>
  <c r="AB20" i="1" s="1"/>
  <c r="W18" i="1"/>
  <c r="AB18" i="1" s="1"/>
  <c r="W22" i="1"/>
  <c r="AB22" i="1" s="1"/>
  <c r="W14" i="1"/>
  <c r="AB14" i="1" s="1"/>
  <c r="W28" i="1"/>
  <c r="AB28" i="1" s="1"/>
  <c r="W32" i="1"/>
  <c r="AB32" i="1" s="1"/>
  <c r="W17" i="1"/>
  <c r="AB17" i="1" s="1"/>
  <c r="W21" i="1"/>
  <c r="AB21" i="1" s="1"/>
  <c r="V23" i="1"/>
  <c r="AA23" i="1" s="1"/>
  <c r="V21" i="1"/>
  <c r="AA21" i="1" s="1"/>
  <c r="V13" i="1"/>
  <c r="AA13" i="1" s="1"/>
  <c r="V22" i="1"/>
  <c r="AA22" i="1" s="1"/>
  <c r="V32" i="1"/>
  <c r="AA32" i="1" s="1"/>
  <c r="V20" i="1"/>
  <c r="AA20" i="1" s="1"/>
  <c r="V16" i="1"/>
  <c r="AA16" i="1" s="1"/>
  <c r="V15" i="1"/>
  <c r="AA15" i="1" s="1"/>
  <c r="V24" i="1"/>
  <c r="AA24" i="1" s="1"/>
  <c r="V25" i="1"/>
  <c r="AA25" i="1" s="1"/>
  <c r="V19" i="1"/>
  <c r="AA19" i="1" s="1"/>
  <c r="V31" i="1"/>
  <c r="AA31" i="1" s="1"/>
  <c r="V26" i="1"/>
  <c r="AA26" i="1" s="1"/>
  <c r="V27" i="1"/>
  <c r="AA27" i="1" s="1"/>
  <c r="V30" i="1"/>
  <c r="AA30" i="1" s="1"/>
  <c r="V18" i="1"/>
  <c r="AA18" i="1" s="1"/>
  <c r="V28" i="1"/>
  <c r="AA28" i="1" s="1"/>
  <c r="V14" i="1"/>
  <c r="AA14" i="1" s="1"/>
  <c r="V29" i="1"/>
  <c r="AA29" i="1" s="1"/>
  <c r="V17" i="1"/>
  <c r="AA17" i="1" s="1"/>
  <c r="U25" i="1"/>
  <c r="Z25" i="1" s="1"/>
  <c r="U17" i="1"/>
  <c r="Z17" i="1" s="1"/>
  <c r="U18" i="1"/>
  <c r="Z18" i="1" s="1"/>
  <c r="U19" i="1"/>
  <c r="Z19" i="1" s="1"/>
  <c r="U20" i="1"/>
  <c r="Z20" i="1" s="1"/>
  <c r="U16" i="1"/>
  <c r="Z16" i="1" s="1"/>
  <c r="U21" i="1"/>
  <c r="Z21" i="1" s="1"/>
  <c r="U22" i="1"/>
  <c r="Z22" i="1" s="1"/>
  <c r="U23" i="1"/>
  <c r="Z23" i="1" s="1"/>
  <c r="U24" i="1"/>
  <c r="Z24" i="1" s="1"/>
  <c r="U15" i="1"/>
  <c r="Z15" i="1" s="1"/>
  <c r="U26" i="1"/>
  <c r="Z26" i="1" s="1"/>
  <c r="U27" i="1"/>
  <c r="Z27" i="1" s="1"/>
  <c r="U28" i="1"/>
  <c r="Z28" i="1" s="1"/>
  <c r="U29" i="1"/>
  <c r="Z29" i="1" s="1"/>
  <c r="U14" i="1"/>
  <c r="Z14" i="1" s="1"/>
  <c r="U30" i="1"/>
  <c r="Z30" i="1" s="1"/>
  <c r="U31" i="1"/>
  <c r="Z31" i="1" s="1"/>
  <c r="U32" i="1"/>
  <c r="Z32" i="1" s="1"/>
  <c r="U13" i="1"/>
  <c r="Z13" i="1" s="1"/>
  <c r="AE32" i="1" l="1"/>
  <c r="AG32" i="1" s="1"/>
  <c r="AE25" i="1"/>
  <c r="AG25" i="1" s="1"/>
  <c r="AE17" i="1"/>
  <c r="AG17" i="1" s="1"/>
  <c r="AE18" i="1"/>
  <c r="AG18" i="1" s="1"/>
  <c r="AE19" i="1"/>
  <c r="AG19" i="1" s="1"/>
  <c r="AE20" i="1"/>
  <c r="AG20" i="1" s="1"/>
  <c r="AE16" i="1"/>
  <c r="AG16" i="1" s="1"/>
  <c r="AE21" i="1"/>
  <c r="AG21" i="1" s="1"/>
  <c r="AE22" i="1"/>
  <c r="AG22" i="1" s="1"/>
  <c r="AE23" i="1"/>
  <c r="AG23" i="1" s="1"/>
  <c r="AE24" i="1"/>
  <c r="AG24" i="1" s="1"/>
  <c r="AE15" i="1"/>
  <c r="AG15" i="1" s="1"/>
  <c r="AE26" i="1"/>
  <c r="AG26" i="1" s="1"/>
  <c r="AE27" i="1"/>
  <c r="AG27" i="1" s="1"/>
  <c r="AE28" i="1"/>
  <c r="AG28" i="1" s="1"/>
  <c r="AE29" i="1"/>
  <c r="AG29" i="1" s="1"/>
  <c r="AE14" i="1"/>
  <c r="AG14" i="1" s="1"/>
  <c r="AE30" i="1"/>
  <c r="AG30" i="1" s="1"/>
  <c r="AE31" i="1"/>
  <c r="AG31" i="1" s="1"/>
  <c r="AE13" i="1"/>
  <c r="AG13" i="1" s="1"/>
  <c r="AN25" i="1" l="1"/>
  <c r="AH25" i="1"/>
  <c r="AN32" i="1"/>
  <c r="AH32" i="1"/>
  <c r="AH17" i="1"/>
  <c r="AN17" i="1"/>
  <c r="AH18" i="1"/>
  <c r="AN18" i="1"/>
  <c r="AN19" i="1"/>
  <c r="AH19" i="1"/>
  <c r="AH20" i="1"/>
  <c r="AN20" i="1"/>
  <c r="AN16" i="1"/>
  <c r="AH16" i="1"/>
  <c r="AH21" i="1"/>
  <c r="AN21" i="1"/>
  <c r="AN22" i="1"/>
  <c r="AH22" i="1"/>
  <c r="AN23" i="1"/>
  <c r="AH23" i="1"/>
  <c r="AN24" i="1"/>
  <c r="AH24" i="1"/>
  <c r="AN15" i="1"/>
  <c r="AH15" i="1"/>
  <c r="AH26" i="1"/>
  <c r="AN26" i="1"/>
  <c r="AN27" i="1"/>
  <c r="AH27" i="1"/>
  <c r="AH28" i="1"/>
  <c r="AN28" i="1"/>
  <c r="AN29" i="1"/>
  <c r="AH29" i="1"/>
  <c r="AN14" i="1"/>
  <c r="AH14" i="1"/>
  <c r="AN30" i="1"/>
  <c r="AH30" i="1"/>
  <c r="AN31" i="1"/>
  <c r="AH31" i="1"/>
  <c r="AH13" i="1"/>
  <c r="AN13" i="1"/>
  <c r="AT25" i="1" l="1"/>
  <c r="AU25" i="1"/>
  <c r="AZ25" i="1" s="1"/>
  <c r="AR25" i="1"/>
  <c r="AY25" i="1"/>
  <c r="BD25" i="1" s="1"/>
  <c r="AQ25" i="1"/>
  <c r="AW25" i="1"/>
  <c r="BB25" i="1" s="1"/>
  <c r="AS25" i="1"/>
  <c r="AP25" i="1"/>
  <c r="AO25" i="1"/>
  <c r="AV25" i="1"/>
  <c r="BA25" i="1" s="1"/>
  <c r="AX25" i="1"/>
  <c r="BC25" i="1" s="1"/>
  <c r="AB34" i="1"/>
  <c r="K3" i="1" s="1"/>
  <c r="B37" i="1" s="1"/>
  <c r="AO32" i="1"/>
  <c r="AP32" i="1"/>
  <c r="AQ32" i="1"/>
  <c r="AR32" i="1"/>
  <c r="AS32" i="1"/>
  <c r="AT32" i="1"/>
  <c r="AU32" i="1"/>
  <c r="AZ32" i="1" s="1"/>
  <c r="AV32" i="1"/>
  <c r="BA32" i="1" s="1"/>
  <c r="AW32" i="1"/>
  <c r="BB32" i="1" s="1"/>
  <c r="AX32" i="1"/>
  <c r="BC32" i="1" s="1"/>
  <c r="AY32" i="1"/>
  <c r="BD32" i="1" s="1"/>
  <c r="AS17" i="1"/>
  <c r="AU17" i="1"/>
  <c r="AZ17" i="1" s="1"/>
  <c r="AR17" i="1"/>
  <c r="AO17" i="1"/>
  <c r="AY17" i="1"/>
  <c r="BD17" i="1" s="1"/>
  <c r="AX17" i="1"/>
  <c r="BC17" i="1" s="1"/>
  <c r="AW17" i="1"/>
  <c r="BB17" i="1" s="1"/>
  <c r="AQ17" i="1"/>
  <c r="AP17" i="1"/>
  <c r="AV17" i="1"/>
  <c r="BA17" i="1" s="1"/>
  <c r="AT17" i="1"/>
  <c r="AX18" i="1"/>
  <c r="BC18" i="1" s="1"/>
  <c r="AV18" i="1"/>
  <c r="BA18" i="1" s="1"/>
  <c r="AT18" i="1"/>
  <c r="AY18" i="1"/>
  <c r="BD18" i="1" s="1"/>
  <c r="AS18" i="1"/>
  <c r="AR18" i="1"/>
  <c r="AP18" i="1"/>
  <c r="AW18" i="1"/>
  <c r="BB18" i="1" s="1"/>
  <c r="AU18" i="1"/>
  <c r="AZ18" i="1" s="1"/>
  <c r="AQ18" i="1"/>
  <c r="AO18" i="1"/>
  <c r="AV19" i="1"/>
  <c r="BA19" i="1" s="1"/>
  <c r="AR19" i="1"/>
  <c r="AU19" i="1"/>
  <c r="AZ19" i="1" s="1"/>
  <c r="AT19" i="1"/>
  <c r="AQ19" i="1"/>
  <c r="AO19" i="1"/>
  <c r="AY19" i="1"/>
  <c r="BD19" i="1" s="1"/>
  <c r="AX19" i="1"/>
  <c r="BC19" i="1" s="1"/>
  <c r="AW19" i="1"/>
  <c r="BB19" i="1" s="1"/>
  <c r="AS19" i="1"/>
  <c r="AP19" i="1"/>
  <c r="AW20" i="1"/>
  <c r="BB20" i="1" s="1"/>
  <c r="AV20" i="1"/>
  <c r="BA20" i="1" s="1"/>
  <c r="AS20" i="1"/>
  <c r="AT20" i="1"/>
  <c r="AP20" i="1"/>
  <c r="AX20" i="1"/>
  <c r="BC20" i="1" s="1"/>
  <c r="AU20" i="1"/>
  <c r="AZ20" i="1" s="1"/>
  <c r="AR20" i="1"/>
  <c r="AQ20" i="1"/>
  <c r="AY20" i="1"/>
  <c r="BD20" i="1" s="1"/>
  <c r="AO20" i="1"/>
  <c r="AU16" i="1"/>
  <c r="AZ16" i="1" s="1"/>
  <c r="AP16" i="1"/>
  <c r="AS16" i="1"/>
  <c r="AX16" i="1"/>
  <c r="BC16" i="1" s="1"/>
  <c r="AW16" i="1"/>
  <c r="BB16" i="1" s="1"/>
  <c r="AV16" i="1"/>
  <c r="BA16" i="1" s="1"/>
  <c r="AY16" i="1"/>
  <c r="BD16" i="1" s="1"/>
  <c r="AT16" i="1"/>
  <c r="AQ16" i="1"/>
  <c r="AR16" i="1"/>
  <c r="AO16" i="1"/>
  <c r="AU21" i="1"/>
  <c r="AZ21" i="1" s="1"/>
  <c r="AQ21" i="1"/>
  <c r="AP21" i="1"/>
  <c r="AW21" i="1"/>
  <c r="BB21" i="1" s="1"/>
  <c r="AS21" i="1"/>
  <c r="AV21" i="1"/>
  <c r="BA21" i="1" s="1"/>
  <c r="AR21" i="1"/>
  <c r="AO21" i="1"/>
  <c r="AY21" i="1"/>
  <c r="BD21" i="1" s="1"/>
  <c r="AX21" i="1"/>
  <c r="BC21" i="1" s="1"/>
  <c r="AT21" i="1"/>
  <c r="AX22" i="1"/>
  <c r="BC22" i="1" s="1"/>
  <c r="AQ22" i="1"/>
  <c r="AW22" i="1"/>
  <c r="BB22" i="1" s="1"/>
  <c r="AV22" i="1"/>
  <c r="BA22" i="1" s="1"/>
  <c r="AU22" i="1"/>
  <c r="AZ22" i="1" s="1"/>
  <c r="AS22" i="1"/>
  <c r="AR22" i="1"/>
  <c r="AP22" i="1"/>
  <c r="AT22" i="1"/>
  <c r="AY22" i="1"/>
  <c r="BD22" i="1" s="1"/>
  <c r="AO22" i="1"/>
  <c r="AV23" i="1"/>
  <c r="BA23" i="1" s="1"/>
  <c r="AS23" i="1"/>
  <c r="AO23" i="1"/>
  <c r="AY23" i="1"/>
  <c r="BD23" i="1" s="1"/>
  <c r="AX23" i="1"/>
  <c r="BC23" i="1" s="1"/>
  <c r="AU23" i="1"/>
  <c r="AZ23" i="1" s="1"/>
  <c r="AT23" i="1"/>
  <c r="AR23" i="1"/>
  <c r="AP23" i="1"/>
  <c r="AW23" i="1"/>
  <c r="BB23" i="1" s="1"/>
  <c r="AQ23" i="1"/>
  <c r="AR24" i="1"/>
  <c r="AP24" i="1"/>
  <c r="AW24" i="1"/>
  <c r="BB24" i="1" s="1"/>
  <c r="AV24" i="1"/>
  <c r="BA24" i="1" s="1"/>
  <c r="AY24" i="1"/>
  <c r="BD24" i="1" s="1"/>
  <c r="AQ24" i="1"/>
  <c r="AX24" i="1"/>
  <c r="BC24" i="1" s="1"/>
  <c r="AU24" i="1"/>
  <c r="AZ24" i="1" s="1"/>
  <c r="AT24" i="1"/>
  <c r="AS24" i="1"/>
  <c r="AO24" i="1"/>
  <c r="AY15" i="1"/>
  <c r="BD15" i="1" s="1"/>
  <c r="AW15" i="1"/>
  <c r="BB15" i="1" s="1"/>
  <c r="AO15" i="1"/>
  <c r="AU15" i="1"/>
  <c r="AZ15" i="1" s="1"/>
  <c r="AT15" i="1"/>
  <c r="AQ15" i="1"/>
  <c r="AX15" i="1"/>
  <c r="BC15" i="1" s="1"/>
  <c r="AV15" i="1"/>
  <c r="BA15" i="1" s="1"/>
  <c r="AS15" i="1"/>
  <c r="AR15" i="1"/>
  <c r="AP15" i="1"/>
  <c r="AX26" i="1"/>
  <c r="BC26" i="1" s="1"/>
  <c r="AV26" i="1"/>
  <c r="BA26" i="1" s="1"/>
  <c r="AT26" i="1"/>
  <c r="AQ26" i="1"/>
  <c r="AY26" i="1"/>
  <c r="BD26" i="1" s="1"/>
  <c r="AW26" i="1"/>
  <c r="BB26" i="1" s="1"/>
  <c r="AU26" i="1"/>
  <c r="AZ26" i="1" s="1"/>
  <c r="AS26" i="1"/>
  <c r="AR26" i="1"/>
  <c r="AP26" i="1"/>
  <c r="AO26" i="1"/>
  <c r="AY27" i="1"/>
  <c r="BD27" i="1" s="1"/>
  <c r="AX27" i="1"/>
  <c r="BC27" i="1" s="1"/>
  <c r="AW27" i="1"/>
  <c r="BB27" i="1" s="1"/>
  <c r="AS27" i="1"/>
  <c r="AQ27" i="1"/>
  <c r="AO27" i="1"/>
  <c r="AV27" i="1"/>
  <c r="BA27" i="1" s="1"/>
  <c r="AU27" i="1"/>
  <c r="AZ27" i="1" s="1"/>
  <c r="AT27" i="1"/>
  <c r="AR27" i="1"/>
  <c r="AP27" i="1"/>
  <c r="AR28" i="1"/>
  <c r="AY28" i="1"/>
  <c r="BD28" i="1" s="1"/>
  <c r="AX28" i="1"/>
  <c r="BC28" i="1" s="1"/>
  <c r="AW28" i="1"/>
  <c r="BB28" i="1" s="1"/>
  <c r="AV28" i="1"/>
  <c r="BA28" i="1" s="1"/>
  <c r="AU28" i="1"/>
  <c r="AZ28" i="1" s="1"/>
  <c r="AT28" i="1"/>
  <c r="AS28" i="1"/>
  <c r="AQ28" i="1"/>
  <c r="AP28" i="1"/>
  <c r="AO28" i="1"/>
  <c r="AY29" i="1"/>
  <c r="BD29" i="1" s="1"/>
  <c r="AX29" i="1"/>
  <c r="BC29" i="1" s="1"/>
  <c r="AW29" i="1"/>
  <c r="BB29" i="1" s="1"/>
  <c r="AV29" i="1"/>
  <c r="BA29" i="1" s="1"/>
  <c r="AU29" i="1"/>
  <c r="AZ29" i="1" s="1"/>
  <c r="AT29" i="1"/>
  <c r="AS29" i="1"/>
  <c r="AR29" i="1"/>
  <c r="AQ29" i="1"/>
  <c r="AP29" i="1"/>
  <c r="AO29" i="1"/>
  <c r="AQ14" i="1"/>
  <c r="AP14" i="1"/>
  <c r="AY14" i="1"/>
  <c r="BD14" i="1" s="1"/>
  <c r="AV14" i="1"/>
  <c r="BA14" i="1" s="1"/>
  <c r="AU14" i="1"/>
  <c r="AZ14" i="1" s="1"/>
  <c r="AR14" i="1"/>
  <c r="AX14" i="1"/>
  <c r="BC14" i="1" s="1"/>
  <c r="AT14" i="1"/>
  <c r="AO14" i="1"/>
  <c r="AW14" i="1"/>
  <c r="BB14" i="1" s="1"/>
  <c r="AS14" i="1"/>
  <c r="AY30" i="1"/>
  <c r="BD30" i="1" s="1"/>
  <c r="AX30" i="1"/>
  <c r="BC30" i="1" s="1"/>
  <c r="AW30" i="1"/>
  <c r="BB30" i="1" s="1"/>
  <c r="AV30" i="1"/>
  <c r="BA30" i="1" s="1"/>
  <c r="AU30" i="1"/>
  <c r="AZ30" i="1" s="1"/>
  <c r="AT30" i="1"/>
  <c r="AS30" i="1"/>
  <c r="AR30" i="1"/>
  <c r="AQ30" i="1"/>
  <c r="AP30" i="1"/>
  <c r="AO30" i="1"/>
  <c r="AY31" i="1"/>
  <c r="BD31" i="1" s="1"/>
  <c r="AX31" i="1"/>
  <c r="BC31" i="1" s="1"/>
  <c r="AW31" i="1"/>
  <c r="BB31" i="1" s="1"/>
  <c r="AV31" i="1"/>
  <c r="BA31" i="1" s="1"/>
  <c r="AU31" i="1"/>
  <c r="AZ31" i="1" s="1"/>
  <c r="AT31" i="1"/>
  <c r="AS31" i="1"/>
  <c r="AR31" i="1"/>
  <c r="AQ31" i="1"/>
  <c r="AP31" i="1"/>
  <c r="AO31" i="1"/>
  <c r="AV13" i="1"/>
  <c r="BA13" i="1" s="1"/>
  <c r="AS13" i="1"/>
  <c r="AQ13" i="1"/>
  <c r="AW13" i="1"/>
  <c r="BB13" i="1" s="1"/>
  <c r="AR13" i="1"/>
  <c r="AP13" i="1"/>
  <c r="AO13" i="1"/>
  <c r="AY13" i="1"/>
  <c r="BD13" i="1" s="1"/>
  <c r="AX13" i="1"/>
  <c r="BC13" i="1" s="1"/>
  <c r="AU13" i="1"/>
  <c r="AZ13" i="1" s="1"/>
  <c r="AT13" i="1"/>
  <c r="BJ25" i="1" l="1"/>
  <c r="BE25" i="1"/>
  <c r="BO25" i="1"/>
  <c r="BI25" i="1"/>
  <c r="BN25" i="1"/>
  <c r="BS25" i="1"/>
  <c r="BL25" i="1"/>
  <c r="BG25" i="1"/>
  <c r="BQ25" i="1"/>
  <c r="BP25" i="1"/>
  <c r="BF25" i="1"/>
  <c r="BK25" i="1"/>
  <c r="BH25" i="1"/>
  <c r="BR25" i="1"/>
  <c r="BM25" i="1"/>
  <c r="R42" i="1"/>
  <c r="K35" i="1" s="1"/>
  <c r="N42" i="1"/>
  <c r="G35" i="1" s="1"/>
  <c r="N44" i="1"/>
  <c r="G37" i="1" s="1"/>
  <c r="P42" i="1"/>
  <c r="I35" i="1" s="1"/>
  <c r="Q42" i="1"/>
  <c r="J35" i="1" s="1"/>
  <c r="O42" i="1"/>
  <c r="H35" i="1" s="1"/>
  <c r="BE32" i="1"/>
  <c r="BJ32" i="1"/>
  <c r="BO32" i="1"/>
  <c r="BF32" i="1"/>
  <c r="BK32" i="1"/>
  <c r="BP32" i="1"/>
  <c r="BG32" i="1"/>
  <c r="BL32" i="1"/>
  <c r="BQ32" i="1"/>
  <c r="BH32" i="1"/>
  <c r="BM32" i="1"/>
  <c r="BR32" i="1"/>
  <c r="BI32" i="1"/>
  <c r="BN32" i="1"/>
  <c r="BS32" i="1"/>
  <c r="BE17" i="1"/>
  <c r="BJ17" i="1"/>
  <c r="BO17" i="1"/>
  <c r="BS17" i="1"/>
  <c r="BI17" i="1"/>
  <c r="BN17" i="1"/>
  <c r="BM17" i="1"/>
  <c r="BR17" i="1"/>
  <c r="BH17" i="1"/>
  <c r="BG17" i="1"/>
  <c r="BQ17" i="1"/>
  <c r="BL17" i="1"/>
  <c r="BF17" i="1"/>
  <c r="BP17" i="1"/>
  <c r="BK17" i="1"/>
  <c r="BR18" i="1"/>
  <c r="BM18" i="1"/>
  <c r="BH18" i="1"/>
  <c r="BK18" i="1"/>
  <c r="BP18" i="1"/>
  <c r="BF18" i="1"/>
  <c r="BN18" i="1"/>
  <c r="BS18" i="1"/>
  <c r="BI18" i="1"/>
  <c r="BQ18" i="1"/>
  <c r="BL18" i="1"/>
  <c r="BG18" i="1"/>
  <c r="BE18" i="1"/>
  <c r="BO18" i="1"/>
  <c r="BJ18" i="1"/>
  <c r="BP19" i="1"/>
  <c r="BK19" i="1"/>
  <c r="BF19" i="1"/>
  <c r="BO19" i="1"/>
  <c r="BJ19" i="1"/>
  <c r="BE19" i="1"/>
  <c r="BN19" i="1"/>
  <c r="BS19" i="1"/>
  <c r="BI19" i="1"/>
  <c r="BH19" i="1"/>
  <c r="BR19" i="1"/>
  <c r="BM19" i="1"/>
  <c r="BL19" i="1"/>
  <c r="BQ19" i="1"/>
  <c r="BG19" i="1"/>
  <c r="BG20" i="1"/>
  <c r="BL20" i="1"/>
  <c r="BQ20" i="1"/>
  <c r="BP20" i="1"/>
  <c r="BK20" i="1"/>
  <c r="BF20" i="1"/>
  <c r="BR20" i="1"/>
  <c r="BH20" i="1"/>
  <c r="BM20" i="1"/>
  <c r="BO20" i="1"/>
  <c r="BJ20" i="1"/>
  <c r="BE20" i="1"/>
  <c r="BN20" i="1"/>
  <c r="BS20" i="1"/>
  <c r="BI20" i="1"/>
  <c r="BJ16" i="1"/>
  <c r="BE16" i="1"/>
  <c r="BO16" i="1"/>
  <c r="BR16" i="1"/>
  <c r="BH16" i="1"/>
  <c r="BM16" i="1"/>
  <c r="BL16" i="1"/>
  <c r="BG16" i="1"/>
  <c r="BQ16" i="1"/>
  <c r="BK16" i="1"/>
  <c r="BF16" i="1"/>
  <c r="BP16" i="1"/>
  <c r="BS16" i="1"/>
  <c r="BN16" i="1"/>
  <c r="BI16" i="1"/>
  <c r="BJ21" i="1"/>
  <c r="BE21" i="1"/>
  <c r="BO21" i="1"/>
  <c r="BQ21" i="1"/>
  <c r="BL21" i="1"/>
  <c r="BG21" i="1"/>
  <c r="BK21" i="1"/>
  <c r="BP21" i="1"/>
  <c r="BF21" i="1"/>
  <c r="BN21" i="1"/>
  <c r="BI21" i="1"/>
  <c r="BS21" i="1"/>
  <c r="BH21" i="1"/>
  <c r="BR21" i="1"/>
  <c r="BM21" i="1"/>
  <c r="BR22" i="1"/>
  <c r="BM22" i="1"/>
  <c r="BH22" i="1"/>
  <c r="BG22" i="1"/>
  <c r="BQ22" i="1"/>
  <c r="BL22" i="1"/>
  <c r="BP22" i="1"/>
  <c r="BK22" i="1"/>
  <c r="BF22" i="1"/>
  <c r="BO22" i="1"/>
  <c r="BE22" i="1"/>
  <c r="BJ22" i="1"/>
  <c r="BS22" i="1"/>
  <c r="BI22" i="1"/>
  <c r="BN22" i="1"/>
  <c r="BK23" i="1"/>
  <c r="BP23" i="1"/>
  <c r="BF23" i="1"/>
  <c r="BS23" i="1"/>
  <c r="BN23" i="1"/>
  <c r="BI23" i="1"/>
  <c r="BR23" i="1"/>
  <c r="BM23" i="1"/>
  <c r="BH23" i="1"/>
  <c r="BO23" i="1"/>
  <c r="BE23" i="1"/>
  <c r="BJ23" i="1"/>
  <c r="BQ23" i="1"/>
  <c r="BL23" i="1"/>
  <c r="BG23" i="1"/>
  <c r="BL24" i="1"/>
  <c r="BQ24" i="1"/>
  <c r="BG24" i="1"/>
  <c r="BP24" i="1"/>
  <c r="BF24" i="1"/>
  <c r="BK24" i="1"/>
  <c r="BS24" i="1"/>
  <c r="BN24" i="1"/>
  <c r="BI24" i="1"/>
  <c r="BR24" i="1"/>
  <c r="BH24" i="1"/>
  <c r="BM24" i="1"/>
  <c r="BE24" i="1"/>
  <c r="BO24" i="1"/>
  <c r="BJ24" i="1"/>
  <c r="BN15" i="1"/>
  <c r="BS15" i="1"/>
  <c r="BI15" i="1"/>
  <c r="BQ15" i="1"/>
  <c r="BG15" i="1"/>
  <c r="BL15" i="1"/>
  <c r="BJ15" i="1"/>
  <c r="BO15" i="1"/>
  <c r="BE15" i="1"/>
  <c r="BM15" i="1"/>
  <c r="BR15" i="1"/>
  <c r="BH15" i="1"/>
  <c r="BK15" i="1"/>
  <c r="BF15" i="1"/>
  <c r="BP15" i="1"/>
  <c r="BR26" i="1"/>
  <c r="BM26" i="1"/>
  <c r="BH26" i="1"/>
  <c r="BP26" i="1"/>
  <c r="BK26" i="1"/>
  <c r="BF26" i="1"/>
  <c r="BS26" i="1"/>
  <c r="BI26" i="1"/>
  <c r="BN26" i="1"/>
  <c r="BL26" i="1"/>
  <c r="BG26" i="1"/>
  <c r="BQ26" i="1"/>
  <c r="BO26" i="1"/>
  <c r="BJ26" i="1"/>
  <c r="BE26" i="1"/>
  <c r="BI27" i="1"/>
  <c r="BS27" i="1"/>
  <c r="BN27" i="1"/>
  <c r="BR27" i="1"/>
  <c r="BM27" i="1"/>
  <c r="BH27" i="1"/>
  <c r="BL27" i="1"/>
  <c r="BG27" i="1"/>
  <c r="BQ27" i="1"/>
  <c r="BK27" i="1"/>
  <c r="BP27" i="1"/>
  <c r="BF27" i="1"/>
  <c r="BE27" i="1"/>
  <c r="BO27" i="1"/>
  <c r="BJ27" i="1"/>
  <c r="BS28" i="1"/>
  <c r="BN28" i="1"/>
  <c r="BI28" i="1"/>
  <c r="BR28" i="1"/>
  <c r="BM28" i="1"/>
  <c r="BH28" i="1"/>
  <c r="BQ28" i="1"/>
  <c r="BL28" i="1"/>
  <c r="BG28" i="1"/>
  <c r="BP28" i="1"/>
  <c r="BK28" i="1"/>
  <c r="BF28" i="1"/>
  <c r="BO28" i="1"/>
  <c r="BJ28" i="1"/>
  <c r="BE28" i="1"/>
  <c r="BS29" i="1"/>
  <c r="BN29" i="1"/>
  <c r="BI29" i="1"/>
  <c r="BR29" i="1"/>
  <c r="BM29" i="1"/>
  <c r="BH29" i="1"/>
  <c r="BQ29" i="1"/>
  <c r="BL29" i="1"/>
  <c r="BG29" i="1"/>
  <c r="BP29" i="1"/>
  <c r="BK29" i="1"/>
  <c r="BF29" i="1"/>
  <c r="BO29" i="1"/>
  <c r="BJ29" i="1"/>
  <c r="BE29" i="1"/>
  <c r="BS14" i="1"/>
  <c r="BN14" i="1"/>
  <c r="BI14" i="1"/>
  <c r="BP14" i="1"/>
  <c r="BK14" i="1"/>
  <c r="BF14" i="1"/>
  <c r="BJ14" i="1"/>
  <c r="BE14" i="1"/>
  <c r="BO14" i="1"/>
  <c r="BR14" i="1"/>
  <c r="BH14" i="1"/>
  <c r="BM14" i="1"/>
  <c r="BL14" i="1"/>
  <c r="BQ14" i="1"/>
  <c r="BG14" i="1"/>
  <c r="BS30" i="1"/>
  <c r="BN30" i="1"/>
  <c r="BI30" i="1"/>
  <c r="BR30" i="1"/>
  <c r="BM30" i="1"/>
  <c r="BH30" i="1"/>
  <c r="BQ30" i="1"/>
  <c r="BL30" i="1"/>
  <c r="BG30" i="1"/>
  <c r="BP30" i="1"/>
  <c r="BK30" i="1"/>
  <c r="BF30" i="1"/>
  <c r="BO30" i="1"/>
  <c r="BJ30" i="1"/>
  <c r="BE30" i="1"/>
  <c r="BS31" i="1"/>
  <c r="BN31" i="1"/>
  <c r="BI31" i="1"/>
  <c r="BR31" i="1"/>
  <c r="BM31" i="1"/>
  <c r="BH31" i="1"/>
  <c r="BQ31" i="1"/>
  <c r="BL31" i="1"/>
  <c r="BG31" i="1"/>
  <c r="BP31" i="1"/>
  <c r="BK31" i="1"/>
  <c r="BF31" i="1"/>
  <c r="BO31" i="1"/>
  <c r="BJ31" i="1"/>
  <c r="BE31" i="1"/>
  <c r="BP13" i="1"/>
  <c r="BK13" i="1"/>
  <c r="BF13" i="1"/>
  <c r="BG13" i="1"/>
  <c r="BQ13" i="1"/>
  <c r="BL13" i="1"/>
  <c r="BI13" i="1"/>
  <c r="BS13" i="1"/>
  <c r="BN13" i="1"/>
  <c r="BH13" i="1"/>
  <c r="BR13" i="1"/>
  <c r="BM13" i="1"/>
  <c r="BJ13" i="1"/>
  <c r="BO13" i="1"/>
  <c r="BE13" i="1"/>
  <c r="O40" i="1" l="1"/>
  <c r="O37" i="1"/>
  <c r="H28" i="1" s="1"/>
  <c r="P37" i="1"/>
  <c r="I28" i="1" s="1"/>
  <c r="P40" i="1"/>
  <c r="P38" i="1"/>
  <c r="I29" i="1" s="1"/>
  <c r="R37" i="1"/>
  <c r="K28" i="1" s="1"/>
  <c r="R40" i="1"/>
  <c r="R38" i="1"/>
  <c r="K29" i="1" s="1"/>
  <c r="Q37" i="1"/>
  <c r="J28" i="1" s="1"/>
  <c r="Q40" i="1"/>
  <c r="Q38" i="1"/>
  <c r="J29" i="1" s="1"/>
  <c r="N38" i="1"/>
  <c r="G29" i="1" s="1"/>
  <c r="N40" i="1"/>
  <c r="N37" i="1"/>
  <c r="O38" i="1"/>
  <c r="H29" i="1" s="1"/>
  <c r="G28" i="1" l="1"/>
  <c r="N48" i="1"/>
</calcChain>
</file>

<file path=xl/sharedStrings.xml><?xml version="1.0" encoding="utf-8"?>
<sst xmlns="http://schemas.openxmlformats.org/spreadsheetml/2006/main" count="70" uniqueCount="57">
  <si>
    <t>Neural Network Manual Training - Copy &amp; Paste to Learn!</t>
  </si>
  <si>
    <t>📋 HOW TO TRAIN THE NETWORK:</t>
  </si>
  <si>
    <t>TRAINING METRICS</t>
  </si>
  <si>
    <t>1. Look at Current MSE (red number in cell K3)</t>
  </si>
  <si>
    <t>Current MSE:</t>
  </si>
  <si>
    <t>2. Check the GRADIENT UPDATE VALUES section (columns N-S)</t>
  </si>
  <si>
    <t>3. Subtract gradient values from current weights manually:</t>
  </si>
  <si>
    <t>Learning Rate:</t>
  </si>
  <si>
    <t xml:space="preserve">   • New weight = Current weight - (Learning Rate × Gradient)</t>
  </si>
  <si>
    <t xml:space="preserve">   • Example: G11 new = G11 - (K5 × N37)</t>
  </si>
  <si>
    <t>Iteration Count:</t>
  </si>
  <si>
    <t>4. Type the new values directly into yellow weight cells</t>
  </si>
  <si>
    <t>5. Watch MSE decrease instantly!</t>
  </si>
  <si>
    <t>6. Repeat until MSE &lt; 1.0</t>
  </si>
  <si>
    <t>TRAINING DATA</t>
  </si>
  <si>
    <t>⚙️ CURRENT WEIGHTS (Edit these values!)</t>
  </si>
  <si>
    <t>FORWARD PASS</t>
  </si>
  <si>
    <t>LOSS</t>
  </si>
  <si>
    <t>Sample</t>
  </si>
  <si>
    <t>X1</t>
  </si>
  <si>
    <t>X2</t>
  </si>
  <si>
    <t>Y_true</t>
  </si>
  <si>
    <t>W1 (Hidden):</t>
  </si>
  <si>
    <t>N1</t>
  </si>
  <si>
    <t>N2</t>
  </si>
  <si>
    <t>N3</t>
  </si>
  <si>
    <t>N4</t>
  </si>
  <si>
    <t>N5</t>
  </si>
  <si>
    <t>Z1_1</t>
  </si>
  <si>
    <t>Z1_2</t>
  </si>
  <si>
    <t>Z1_3</t>
  </si>
  <si>
    <t>Z1_4</t>
  </si>
  <si>
    <t>Z1_5</t>
  </si>
  <si>
    <t>A1_1</t>
  </si>
  <si>
    <t>A1_2</t>
  </si>
  <si>
    <t>A1_3</t>
  </si>
  <si>
    <t>A1_4</t>
  </si>
  <si>
    <t>A1_5</t>
  </si>
  <si>
    <t>Y_pred</t>
  </si>
  <si>
    <t>Error</t>
  </si>
  <si>
    <t>SE</t>
  </si>
  <si>
    <t>from X1→</t>
  </si>
  <si>
    <t>from X2→</t>
  </si>
  <si>
    <t>b1 (Bias):</t>
  </si>
  <si>
    <t>W2 (Output):</t>
  </si>
  <si>
    <t>b2 (Output Bias):</t>
  </si>
  <si>
    <t>MSE:</t>
  </si>
  <si>
    <t>MSE History:</t>
  </si>
  <si>
    <t>📊 GRADIENT UPDATE VALUES</t>
  </si>
  <si>
    <t>Iteration</t>
  </si>
  <si>
    <t>MSE</t>
  </si>
  <si>
    <t>Notes</t>
  </si>
  <si>
    <t>Use these to update weights: New = Old - (LR × Gradient)</t>
  </si>
  <si>
    <t>Initial</t>
  </si>
  <si>
    <t>Example Update Calculation:</t>
  </si>
  <si>
    <t>New W1[X1,N1] = G13 - (K5 × N37)</t>
  </si>
  <si>
    <t xml:space="preserve">⚙️ NEW WEIGHTS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</si>
</sst>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4" x14ac:knownFonts="1">
    <font>
      <sz val="11"/>
      <color theme="1"/>
      <name val="Calibri"/>
      <family val="2"/>
      <charset val="1"/>
    </font>
    <font>
      <b/>
      <sz val="14"/>
      <color rgb="FF0000FF"/>
      <name val="Cambria"/>
      <family val="1"/>
    </font>
    <font>
      <b/>
      <sz val="12"/>
      <color rgb="FF008000"/>
      <name val="Cambria"/>
      <family val="1"/>
    </font>
    <font>
      <b/>
      <sz val="11"/>
      <name val="Cambria"/>
      <family val="1"/>
    </font>
    <font>
      <sz val="10"/>
      <name val="Cambria"/>
      <family val="1"/>
    </font>
    <font>
      <b/>
      <sz val="14"/>
      <color rgb="FFFF0000"/>
      <name val="Cambria"/>
      <family val="1"/>
    </font>
    <font>
      <i/>
      <sz val="10"/>
      <name val="Cambria"/>
      <family val="1"/>
    </font>
    <font>
      <b/>
      <sz val="11"/>
      <color rgb="FF0000FF"/>
      <name val="Cambria"/>
      <family val="1"/>
    </font>
    <font>
      <b/>
      <sz val="12"/>
      <name val="Cambria"/>
      <family val="1"/>
    </font>
    <font>
      <b/>
      <sz val="10"/>
      <name val="Cambria"/>
      <family val="1"/>
    </font>
    <font>
      <b/>
      <sz val="11"/>
      <color rgb="FF800080"/>
      <name val="Cambria"/>
      <family val="1"/>
    </font>
    <font>
      <b/>
      <sz val="10"/>
      <color rgb="FF0000FF"/>
      <name val="Cambria"/>
      <family val="1"/>
    </font>
    <font>
      <i/>
      <sz val="9"/>
      <name val="Cambria"/>
      <family val="1"/>
    </font>
    <font>
      <sz val="9"/>
      <color rgb="FF808080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90EE90"/>
        <bgColor rgb="FFC0C0C0"/>
      </patternFill>
    </fill>
    <fill>
      <patternFill patternType="solid">
        <fgColor rgb="FFFFE4E1"/>
        <bgColor rgb="FFFFE4FF"/>
      </patternFill>
    </fill>
    <fill>
      <patternFill patternType="solid">
        <fgColor rgb="FFFFFF99"/>
        <bgColor rgb="FFFFFFE0"/>
      </patternFill>
    </fill>
    <fill>
      <patternFill patternType="solid">
        <fgColor rgb="FFE0E0E0"/>
        <bgColor rgb="FFD3D3D3"/>
      </patternFill>
    </fill>
    <fill>
      <patternFill patternType="solid">
        <fgColor rgb="FFD3D3D3"/>
        <bgColor rgb="FFE0E0E0"/>
      </patternFill>
    </fill>
    <fill>
      <patternFill patternType="solid">
        <fgColor rgb="FFFFFFE0"/>
        <bgColor rgb="FFE6F3FF"/>
      </patternFill>
    </fill>
    <fill>
      <patternFill patternType="solid">
        <fgColor rgb="FFE6F3FF"/>
        <bgColor rgb="FFCCFFFF"/>
      </patternFill>
    </fill>
    <fill>
      <patternFill patternType="solid">
        <fgColor rgb="FFFFE4FF"/>
        <bgColor rgb="FFFFE4E1"/>
      </patternFill>
    </fill>
    <fill>
      <patternFill patternType="solid">
        <fgColor rgb="FF92D050"/>
        <bgColor rgb="FFE6F3FF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6" fillId="0" borderId="0" xfId="0" applyFont="1"/>
    <xf numFmtId="0" fontId="8" fillId="6" borderId="0" xfId="0" applyFont="1" applyFill="1"/>
    <xf numFmtId="0" fontId="4" fillId="0" borderId="0" xfId="0" applyFont="1"/>
    <xf numFmtId="0" fontId="3" fillId="0" borderId="0" xfId="0" applyFont="1"/>
    <xf numFmtId="164" fontId="5" fillId="3" borderId="0" xfId="0" applyNumberFormat="1" applyFont="1" applyFill="1"/>
    <xf numFmtId="0" fontId="7" fillId="4" borderId="1" xfId="0" applyFont="1" applyFill="1" applyBorder="1"/>
    <xf numFmtId="0" fontId="0" fillId="5" borderId="2" xfId="0" applyFill="1" applyBorder="1"/>
    <xf numFmtId="0" fontId="3" fillId="8" borderId="0" xfId="0" applyFont="1" applyFill="1"/>
    <xf numFmtId="0" fontId="9" fillId="0" borderId="0" xfId="0" applyFont="1"/>
    <xf numFmtId="0" fontId="0" fillId="0" borderId="2" xfId="0" applyBorder="1"/>
    <xf numFmtId="165" fontId="0" fillId="7" borderId="1" xfId="0" applyNumberFormat="1" applyFill="1" applyBorder="1"/>
    <xf numFmtId="0" fontId="8" fillId="0" borderId="0" xfId="0" applyFont="1"/>
    <xf numFmtId="0" fontId="8" fillId="3" borderId="0" xfId="0" applyFont="1" applyFill="1"/>
    <xf numFmtId="164" fontId="0" fillId="0" borderId="0" xfId="0" applyNumberFormat="1"/>
    <xf numFmtId="165" fontId="3" fillId="9" borderId="2" xfId="0" applyNumberFormat="1" applyFont="1" applyFill="1" applyBorder="1"/>
    <xf numFmtId="165" fontId="0" fillId="9" borderId="2" xfId="0" applyNumberForma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165" fontId="0" fillId="10" borderId="1" xfId="0" applyNumberFormat="1" applyFill="1" applyBorder="1"/>
    <xf numFmtId="0" fontId="10" fillId="9" borderId="0" xfId="0" applyFont="1" applyFill="1"/>
    <xf numFmtId="0" fontId="6" fillId="0" borderId="0" xfId="0" applyFont="1"/>
    <xf numFmtId="0" fontId="3" fillId="10" borderId="0" xfId="0" applyFont="1" applyFill="1"/>
    <xf numFmtId="0" fontId="1" fillId="0" borderId="0" xfId="0" applyFont="1"/>
    <xf numFmtId="0" fontId="2" fillId="2" borderId="0" xfId="0" applyFont="1" applyFill="1"/>
    <xf numFmtId="0" fontId="3" fillId="3" borderId="0" xfId="0" applyFont="1" applyFill="1"/>
    <xf numFmtId="0" fontId="8" fillId="6" borderId="0" xfId="0" applyFont="1" applyFill="1"/>
    <xf numFmtId="0" fontId="3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6F3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E0"/>
      <rgbColor rgb="FFFFE4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F99"/>
      <rgbColor rgb="FF90EE90"/>
      <rgbColor rgb="FFFF99CC"/>
      <rgbColor rgb="FFCC99FF"/>
      <rgbColor rgb="FFFFE4E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508000</xdr:colOff>
      <xdr:row>3</xdr:row>
      <xdr:rowOff>114300</xdr:rowOff>
    </xdr:from>
    <xdr:to>
      <xdr:col>8</xdr:col>
      <xdr:colOff>787400</xdr:colOff>
      <xdr:row>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88C87F-07B3-E233-DA81-3442161B3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000" y="774700"/>
          <a:ext cx="36322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48"/>
  <sheetViews>
    <sheetView tabSelected="1" topLeftCell="A19" zoomScale="200" zoomScaleNormal="200" workbookViewId="0">
      <selection activeCell="A37" sqref="A37"/>
    </sheetView>
  </sheetViews>
  <sheetFormatPr baseColWidth="10" defaultColWidth="8.6640625" defaultRowHeight="15" x14ac:dyDescent="0.2"/>
  <cols>
    <col min="1" max="4" width="10" customWidth="1"/>
    <col min="5" max="19" width="11" customWidth="1"/>
    <col min="20" max="79" width="10" customWidth="1"/>
  </cols>
  <sheetData>
    <row r="1" spans="1:71" ht="18" x14ac:dyDescent="0.2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71" ht="16" x14ac:dyDescent="0.2">
      <c r="A2" s="25" t="s">
        <v>1</v>
      </c>
      <c r="B2" s="25"/>
      <c r="C2" s="25"/>
      <c r="D2" s="25"/>
      <c r="E2" s="25"/>
      <c r="F2" s="25"/>
      <c r="G2" s="25"/>
      <c r="H2" s="25"/>
      <c r="J2" s="26" t="s">
        <v>2</v>
      </c>
      <c r="K2" s="26"/>
      <c r="L2" s="26"/>
    </row>
    <row r="3" spans="1:71" ht="18" x14ac:dyDescent="0.2">
      <c r="A3" s="3" t="s">
        <v>3</v>
      </c>
      <c r="J3" s="4" t="s">
        <v>4</v>
      </c>
      <c r="K3" s="5">
        <f>AB34</f>
        <v>27.011231676258284</v>
      </c>
    </row>
    <row r="4" spans="1:71" x14ac:dyDescent="0.2">
      <c r="A4" s="3" t="s">
        <v>5</v>
      </c>
    </row>
    <row r="5" spans="1:71" x14ac:dyDescent="0.2">
      <c r="A5" s="1" t="s">
        <v>6</v>
      </c>
      <c r="J5" s="4" t="s">
        <v>7</v>
      </c>
      <c r="K5" s="6">
        <v>0.1</v>
      </c>
    </row>
    <row r="6" spans="1:71" x14ac:dyDescent="0.2">
      <c r="A6" s="1" t="s">
        <v>8</v>
      </c>
    </row>
    <row r="7" spans="1:71" x14ac:dyDescent="0.2">
      <c r="A7" s="1" t="s">
        <v>9</v>
      </c>
      <c r="J7" s="4" t="s">
        <v>10</v>
      </c>
      <c r="K7" s="7">
        <v>0</v>
      </c>
    </row>
    <row r="8" spans="1:71" x14ac:dyDescent="0.2">
      <c r="A8" s="3" t="s">
        <v>11</v>
      </c>
    </row>
    <row r="9" spans="1:71" x14ac:dyDescent="0.2">
      <c r="A9" s="3" t="s">
        <v>12</v>
      </c>
    </row>
    <row r="10" spans="1:71" x14ac:dyDescent="0.2">
      <c r="A10" s="3" t="s">
        <v>13</v>
      </c>
    </row>
    <row r="11" spans="1:71" ht="16" x14ac:dyDescent="0.2">
      <c r="A11" s="27" t="s">
        <v>14</v>
      </c>
      <c r="B11" s="27"/>
      <c r="C11" s="27"/>
      <c r="D11" s="27"/>
      <c r="F11" s="28" t="s">
        <v>15</v>
      </c>
      <c r="G11" s="28"/>
      <c r="H11" s="28"/>
      <c r="I11" s="28"/>
      <c r="J11" s="28"/>
      <c r="K11" s="28"/>
      <c r="T11" s="2" t="s">
        <v>16</v>
      </c>
      <c r="AG11" s="2" t="s">
        <v>17</v>
      </c>
    </row>
    <row r="12" spans="1:71" x14ac:dyDescent="0.2">
      <c r="A12" s="8" t="s">
        <v>18</v>
      </c>
      <c r="B12" s="8" t="s">
        <v>19</v>
      </c>
      <c r="C12" s="8" t="s">
        <v>20</v>
      </c>
      <c r="D12" s="8" t="s">
        <v>21</v>
      </c>
      <c r="F12" s="4" t="s">
        <v>22</v>
      </c>
      <c r="G12" s="9" t="s">
        <v>23</v>
      </c>
      <c r="H12" s="9" t="s">
        <v>24</v>
      </c>
      <c r="I12" s="9" t="s">
        <v>25</v>
      </c>
      <c r="J12" s="9" t="s">
        <v>26</v>
      </c>
      <c r="K12" s="9" t="s">
        <v>27</v>
      </c>
      <c r="T12" t="s">
        <v>18</v>
      </c>
      <c r="U12" t="s">
        <v>28</v>
      </c>
      <c r="V12" t="s">
        <v>29</v>
      </c>
      <c r="W12" t="s">
        <v>30</v>
      </c>
      <c r="X12" t="s">
        <v>31</v>
      </c>
      <c r="Y12" t="s">
        <v>32</v>
      </c>
      <c r="Z12" t="s">
        <v>33</v>
      </c>
      <c r="AA12" t="s">
        <v>34</v>
      </c>
      <c r="AB12" t="s">
        <v>35</v>
      </c>
      <c r="AC12" t="s">
        <v>36</v>
      </c>
      <c r="AD12" t="s">
        <v>37</v>
      </c>
      <c r="AE12" t="s">
        <v>38</v>
      </c>
      <c r="AG12" t="s">
        <v>39</v>
      </c>
      <c r="AH12" t="s">
        <v>40</v>
      </c>
    </row>
    <row r="13" spans="1:71" x14ac:dyDescent="0.2">
      <c r="A13" s="10">
        <v>1</v>
      </c>
      <c r="B13" s="10">
        <v>0.49671415301123301</v>
      </c>
      <c r="C13" s="10">
        <v>-0.13826430117118499</v>
      </c>
      <c r="D13" s="10">
        <f>4+3*B13-C13+0.0647688538100693</f>
        <v>5.6931756140149536</v>
      </c>
      <c r="F13" t="s">
        <v>41</v>
      </c>
      <c r="G13" s="11">
        <v>0.24393347626056816</v>
      </c>
      <c r="H13" s="11">
        <v>0.3162395268761391</v>
      </c>
      <c r="I13" s="11">
        <v>-0.11348355216449996</v>
      </c>
      <c r="J13" s="11">
        <v>0.78333400109746598</v>
      </c>
      <c r="K13" s="11">
        <v>-0.24645778105306765</v>
      </c>
      <c r="T13">
        <v>1</v>
      </c>
      <c r="U13">
        <f t="shared" ref="U13:U32" si="0">B13*$G$13+C13*$G$14+$G$17</f>
        <v>8.3695647553469421E-2</v>
      </c>
      <c r="V13">
        <f t="shared" ref="V13:V32" si="1">B13*$H$13+C13*$H$14+$H$17</f>
        <v>4.3121924720377486E-3</v>
      </c>
      <c r="W13">
        <f t="shared" ref="W13:W32" si="2">B13*$I$13+C13*$I$14+$I$17</f>
        <v>-1.5440704198589967E-2</v>
      </c>
      <c r="X13">
        <f t="shared" ref="X13:X32" si="3">B13*$J$13+C13*$J$14+$J$17</f>
        <v>0.14365008572981075</v>
      </c>
      <c r="Y13">
        <f t="shared" ref="Y13:Y32" si="4">B13*$K$13+C13*$K$14+$K$17</f>
        <v>-0.33408066889519206</v>
      </c>
      <c r="Z13">
        <f t="shared" ref="Z13:Z32" si="5">1/(1+EXP(-U13))</f>
        <v>0.52091170617205984</v>
      </c>
      <c r="AA13">
        <f t="shared" ref="AA13:AA32" si="6">1/(1+EXP(-V13))</f>
        <v>0.50107804644748677</v>
      </c>
      <c r="AB13">
        <f t="shared" ref="AB13:AB32" si="7">1/(1+EXP(-W13))</f>
        <v>0.49613990064229152</v>
      </c>
      <c r="AC13">
        <f t="shared" ref="AC13:AC32" si="8">1/(1+EXP(-X13))</f>
        <v>0.53585089298958721</v>
      </c>
      <c r="AD13">
        <f t="shared" ref="AD13:AD32" si="9">1/(1+EXP(-Y13))</f>
        <v>0.41724806608318932</v>
      </c>
      <c r="AE13">
        <f t="shared" ref="AE13:AE32" si="10">Z13*$G$20+AA13*$H$20+AB13*$I$20+AC13*$J$20+AD13*$K$20+$G$22</f>
        <v>-0.28725866591677846</v>
      </c>
      <c r="AG13">
        <f t="shared" ref="AG13:AG32" si="11">AE13-D13</f>
        <v>-5.9804342799317318</v>
      </c>
      <c r="AH13">
        <f t="shared" ref="AH13:AH32" si="12">AG13^2</f>
        <v>35.765594176582574</v>
      </c>
      <c r="AN13">
        <f t="shared" ref="AN13:AN32" si="13">2*AG13/20</f>
        <v>-0.59804342799317323</v>
      </c>
      <c r="AO13">
        <f t="shared" ref="AO13:AO32" si="14">AN13*Z13</f>
        <v>-0.31152782244091126</v>
      </c>
      <c r="AP13">
        <f t="shared" ref="AP13:AP32" si="15">AN13*AA13</f>
        <v>-0.29966643258957748</v>
      </c>
      <c r="AQ13">
        <f t="shared" ref="AQ13:AQ32" si="16">AN13*AB13</f>
        <v>-0.29671320694430836</v>
      </c>
      <c r="AR13">
        <f t="shared" ref="AR13:AR32" si="17">AN13*AC13</f>
        <v>-0.32046210493669575</v>
      </c>
      <c r="AS13">
        <f t="shared" ref="AS13:AS32" si="18">AN13*AD13</f>
        <v>-0.24953246376391261</v>
      </c>
      <c r="AT13">
        <f t="shared" ref="AT13:AT32" si="19">AN13</f>
        <v>-0.59804342799317323</v>
      </c>
      <c r="AU13">
        <f t="shared" ref="AU13:AU32" si="20">AN13*$G$20</f>
        <v>0.10736542020280231</v>
      </c>
      <c r="AV13">
        <f t="shared" ref="AV13:AV32" si="21">AN13*$H$20</f>
        <v>0.25039114564452664</v>
      </c>
      <c r="AW13">
        <f t="shared" ref="AW13:AW32" si="22">AN13*$I$20</f>
        <v>-0.15341476577582513</v>
      </c>
      <c r="AX13">
        <f t="shared" ref="AX13:AX32" si="23">AN13*$J$20</f>
        <v>0.21471930833338154</v>
      </c>
      <c r="AY13">
        <f t="shared" ref="AY13:AY32" si="24">AN13*$K$20</f>
        <v>0.37452150388057981</v>
      </c>
      <c r="AZ13">
        <f t="shared" ref="AZ13:AZ32" si="25">AU13*Z13*(1-Z13)</f>
        <v>2.6794404210957194E-2</v>
      </c>
      <c r="BA13">
        <f t="shared" ref="BA13:BA32" si="26">AV13*AA13*(1-AA13)</f>
        <v>6.2597495410512655E-2</v>
      </c>
      <c r="BB13">
        <f t="shared" ref="BB13:BB32" si="27">AW13*AB13*(1-AB13)</f>
        <v>-3.835140550763512E-2</v>
      </c>
      <c r="BC13">
        <f t="shared" ref="BC13:BC32" si="28">AX13*AC13*(1-AC13)</f>
        <v>5.3403851249010627E-2</v>
      </c>
      <c r="BD13">
        <f t="shared" ref="BD13:BD32" si="29">AY13*AD13*(1-AD13)</f>
        <v>9.1065696692764916E-2</v>
      </c>
      <c r="BE13">
        <f t="shared" ref="BE13:BE32" si="30">AZ13*B13</f>
        <v>1.3309159793086217E-2</v>
      </c>
      <c r="BF13">
        <f t="shared" ref="BF13:BF32" si="31">BA13*B13</f>
        <v>3.1093061913457339E-2</v>
      </c>
      <c r="BG13">
        <f t="shared" ref="BG13:BG32" si="32">BB13*B13</f>
        <v>-1.9049685903515315E-2</v>
      </c>
      <c r="BH13">
        <f t="shared" ref="BH13:BH32" si="33">BC13*B13</f>
        <v>2.6526448740690191E-2</v>
      </c>
      <c r="BI13">
        <f t="shared" ref="BI13:BI32" si="34">BD13*B13</f>
        <v>4.5233620401124566E-2</v>
      </c>
      <c r="BJ13">
        <f t="shared" ref="BJ13:BJ32" si="35">AZ13*C13</f>
        <v>-3.7047095735262526E-3</v>
      </c>
      <c r="BK13">
        <f t="shared" ref="BK13:BK32" si="36">BA13*C13</f>
        <v>-8.6549989580009916E-3</v>
      </c>
      <c r="BL13">
        <f t="shared" ref="BL13:BL32" si="37">BB13*C13</f>
        <v>5.3026302814459048E-3</v>
      </c>
      <c r="BM13">
        <f t="shared" ref="BM13:BM32" si="38">BC13*C13</f>
        <v>-7.3838461727943686E-3</v>
      </c>
      <c r="BN13">
        <f t="shared" ref="BN13:BN32" si="39">BD13*C13</f>
        <v>-1.2591134913892233E-2</v>
      </c>
      <c r="BO13">
        <f t="shared" ref="BO13:BO32" si="40">AZ13</f>
        <v>2.6794404210957194E-2</v>
      </c>
      <c r="BP13">
        <f t="shared" ref="BP13:BP32" si="41">BA13</f>
        <v>6.2597495410512655E-2</v>
      </c>
      <c r="BQ13">
        <f t="shared" ref="BQ13:BQ32" si="42">BB13</f>
        <v>-3.835140550763512E-2</v>
      </c>
      <c r="BR13">
        <f t="shared" ref="BR13:BR32" si="43">BC13</f>
        <v>5.3403851249010627E-2</v>
      </c>
      <c r="BS13">
        <f t="shared" ref="BS13:BS32" si="44">BD13</f>
        <v>9.1065696692764916E-2</v>
      </c>
    </row>
    <row r="14" spans="1:71" x14ac:dyDescent="0.2">
      <c r="A14" s="10">
        <v>2</v>
      </c>
      <c r="B14" s="10">
        <v>1.52302985640803</v>
      </c>
      <c r="C14" s="10">
        <v>-0.234153374723336</v>
      </c>
      <c r="D14" s="10">
        <f>4+3*B14-C14+-0.0234136956949181</f>
        <v>8.7798292482525078</v>
      </c>
      <c r="F14" t="s">
        <v>42</v>
      </c>
      <c r="G14" s="11">
        <v>-6.4170125089849775E-2</v>
      </c>
      <c r="H14" s="11">
        <v>0.76806128096243853</v>
      </c>
      <c r="I14" s="11">
        <v>-0.1210159249623632</v>
      </c>
      <c r="J14" s="11">
        <v>0.39138807842537437</v>
      </c>
      <c r="K14" s="11">
        <v>0.28329511373940108</v>
      </c>
      <c r="T14">
        <v>2</v>
      </c>
      <c r="U14">
        <f t="shared" si="0"/>
        <v>0.34020161866845167</v>
      </c>
      <c r="V14">
        <f t="shared" si="1"/>
        <v>0.25522510027702616</v>
      </c>
      <c r="W14">
        <f t="shared" si="2"/>
        <v>-0.1203065509325682</v>
      </c>
      <c r="X14">
        <f t="shared" si="3"/>
        <v>0.91006823182121832</v>
      </c>
      <c r="Y14">
        <f t="shared" si="4"/>
        <v>-0.61418906581260735</v>
      </c>
      <c r="Z14">
        <f t="shared" si="5"/>
        <v>0.58423949768901429</v>
      </c>
      <c r="AA14">
        <f t="shared" si="6"/>
        <v>0.56346215554315882</v>
      </c>
      <c r="AB14">
        <f t="shared" si="7"/>
        <v>0.46995958643934366</v>
      </c>
      <c r="AC14">
        <f t="shared" si="8"/>
        <v>0.71301412489043614</v>
      </c>
      <c r="AD14">
        <f t="shared" si="9"/>
        <v>0.3511042086108247</v>
      </c>
      <c r="AE14">
        <f t="shared" si="10"/>
        <v>-0.35364876076435831</v>
      </c>
      <c r="AG14">
        <f t="shared" si="11"/>
        <v>-9.1334780090168657</v>
      </c>
      <c r="AH14">
        <f t="shared" si="12"/>
        <v>83.420420541194687</v>
      </c>
      <c r="AN14">
        <f t="shared" si="13"/>
        <v>-0.91334780090168655</v>
      </c>
      <c r="AO14">
        <f t="shared" si="14"/>
        <v>-0.53361386041416714</v>
      </c>
      <c r="AP14">
        <f t="shared" si="15"/>
        <v>-0.51463692065666811</v>
      </c>
      <c r="AQ14">
        <f t="shared" si="16"/>
        <v>-0.42923655478704059</v>
      </c>
      <c r="AR14">
        <f t="shared" si="17"/>
        <v>-0.65122988298052031</v>
      </c>
      <c r="AS14">
        <f t="shared" si="18"/>
        <v>-0.32068025682202372</v>
      </c>
      <c r="AT14">
        <f t="shared" si="19"/>
        <v>-0.91334780090168655</v>
      </c>
      <c r="AU14">
        <f t="shared" si="20"/>
        <v>0.16397132021695654</v>
      </c>
      <c r="AV14">
        <f t="shared" si="21"/>
        <v>0.38240400535309099</v>
      </c>
      <c r="AW14">
        <f t="shared" si="22"/>
        <v>-0.23429910335674942</v>
      </c>
      <c r="AX14">
        <f t="shared" si="23"/>
        <v>0.32792502834704484</v>
      </c>
      <c r="AY14">
        <f t="shared" si="24"/>
        <v>0.57197918403281045</v>
      </c>
      <c r="AZ14">
        <f t="shared" si="25"/>
        <v>3.9829241527154773E-2</v>
      </c>
      <c r="BA14">
        <f t="shared" si="26"/>
        <v>9.406089016773593E-2</v>
      </c>
      <c r="BB14">
        <f t="shared" si="27"/>
        <v>-5.8363338131834377E-2</v>
      </c>
      <c r="BC14">
        <f t="shared" si="28"/>
        <v>6.7101653218687801E-2</v>
      </c>
      <c r="BD14">
        <f t="shared" si="29"/>
        <v>0.13031404226866392</v>
      </c>
      <c r="BE14">
        <f t="shared" si="30"/>
        <v>6.066112400394328E-2</v>
      </c>
      <c r="BF14">
        <f t="shared" si="31"/>
        <v>0.14325754404577834</v>
      </c>
      <c r="BG14">
        <f t="shared" si="32"/>
        <v>-8.8889106494421014E-2</v>
      </c>
      <c r="BH14">
        <f t="shared" si="33"/>
        <v>0.10219782126639951</v>
      </c>
      <c r="BI14">
        <f t="shared" si="34"/>
        <v>0.19847217708439316</v>
      </c>
      <c r="BJ14">
        <f t="shared" si="35"/>
        <v>-9.3261513162541266E-3</v>
      </c>
      <c r="BK14">
        <f t="shared" si="36"/>
        <v>-2.2024674862256424E-2</v>
      </c>
      <c r="BL14">
        <f t="shared" si="37"/>
        <v>1.366597258368818E-2</v>
      </c>
      <c r="BM14">
        <f t="shared" si="38"/>
        <v>-1.5712078550670749E-2</v>
      </c>
      <c r="BN14">
        <f t="shared" si="39"/>
        <v>-3.0513472771047108E-2</v>
      </c>
      <c r="BO14">
        <f t="shared" si="40"/>
        <v>3.9829241527154773E-2</v>
      </c>
      <c r="BP14">
        <f t="shared" si="41"/>
        <v>9.406089016773593E-2</v>
      </c>
      <c r="BQ14">
        <f t="shared" si="42"/>
        <v>-5.8363338131834377E-2</v>
      </c>
      <c r="BR14">
        <f t="shared" si="43"/>
        <v>6.7101653218687801E-2</v>
      </c>
      <c r="BS14">
        <f t="shared" si="44"/>
        <v>0.13031404226866392</v>
      </c>
    </row>
    <row r="15" spans="1:71" x14ac:dyDescent="0.2">
      <c r="A15" s="10">
        <v>3</v>
      </c>
      <c r="B15" s="10">
        <v>1.5792128155073899</v>
      </c>
      <c r="C15" s="10">
        <v>0.767434729152909</v>
      </c>
      <c r="D15" s="10">
        <f>4+3*B15-C15+-0.0469474385934952</f>
        <v>7.9232562787757645</v>
      </c>
      <c r="T15">
        <v>3</v>
      </c>
      <c r="U15">
        <f t="shared" si="0"/>
        <v>0.28963448927391977</v>
      </c>
      <c r="V15">
        <f t="shared" si="1"/>
        <v>1.0422734147410377</v>
      </c>
      <c r="W15">
        <f t="shared" si="2"/>
        <v>-0.2478905035241597</v>
      </c>
      <c r="X15">
        <f t="shared" si="3"/>
        <v>1.346087897315853</v>
      </c>
      <c r="Y15">
        <f t="shared" si="4"/>
        <v>-0.34429077743757902</v>
      </c>
      <c r="Z15">
        <f t="shared" si="5"/>
        <v>0.57190664750022557</v>
      </c>
      <c r="AA15">
        <f t="shared" si="6"/>
        <v>0.73928842473975898</v>
      </c>
      <c r="AB15">
        <f t="shared" si="7"/>
        <v>0.43834278601199889</v>
      </c>
      <c r="AC15">
        <f t="shared" si="8"/>
        <v>0.79348931131344924</v>
      </c>
      <c r="AD15">
        <f t="shared" si="9"/>
        <v>0.41476757390365332</v>
      </c>
      <c r="AE15">
        <f t="shared" si="10"/>
        <v>-0.50192324200687199</v>
      </c>
      <c r="AG15">
        <f t="shared" si="11"/>
        <v>-8.4251795207826365</v>
      </c>
      <c r="AH15">
        <f t="shared" si="12"/>
        <v>70.983649957415139</v>
      </c>
      <c r="AN15">
        <f t="shared" si="13"/>
        <v>-0.84251795207826363</v>
      </c>
      <c r="AO15">
        <f t="shared" si="14"/>
        <v>-0.48184161743183546</v>
      </c>
      <c r="AP15">
        <f t="shared" si="15"/>
        <v>-0.62286376960690726</v>
      </c>
      <c r="AQ15">
        <f t="shared" si="16"/>
        <v>-0.36931166637910984</v>
      </c>
      <c r="AR15">
        <f t="shared" si="17"/>
        <v>-0.66852898956379903</v>
      </c>
      <c r="AS15">
        <f t="shared" si="18"/>
        <v>-0.34944912695377583</v>
      </c>
      <c r="AT15">
        <f t="shared" si="19"/>
        <v>-0.84251795207826363</v>
      </c>
      <c r="AU15">
        <f t="shared" si="20"/>
        <v>0.15125539336972668</v>
      </c>
      <c r="AV15">
        <f t="shared" si="21"/>
        <v>0.35274868909581086</v>
      </c>
      <c r="AW15">
        <f t="shared" si="22"/>
        <v>-0.21612927795854009</v>
      </c>
      <c r="AX15">
        <f t="shared" si="23"/>
        <v>0.3024945404646549</v>
      </c>
      <c r="AY15">
        <f t="shared" si="24"/>
        <v>0.52762236936134266</v>
      </c>
      <c r="AZ15">
        <f t="shared" si="25"/>
        <v>3.7031772355006119E-2</v>
      </c>
      <c r="BA15">
        <f t="shared" si="26"/>
        <v>6.7989152646808368E-2</v>
      </c>
      <c r="BB15">
        <f t="shared" si="27"/>
        <v>-5.3210679825051121E-2</v>
      </c>
      <c r="BC15">
        <f t="shared" si="28"/>
        <v>4.9567972682357471E-2</v>
      </c>
      <c r="BD15">
        <f t="shared" si="29"/>
        <v>0.12807264457324072</v>
      </c>
      <c r="BE15">
        <f t="shared" si="30"/>
        <v>5.8481049483977941E-2</v>
      </c>
      <c r="BF15">
        <f t="shared" si="31"/>
        <v>0.10736934117532795</v>
      </c>
      <c r="BG15">
        <f t="shared" si="32"/>
        <v>-8.403098750158125E-2</v>
      </c>
      <c r="BH15">
        <f t="shared" si="33"/>
        <v>7.8278377698699136E-2</v>
      </c>
      <c r="BI15">
        <f t="shared" si="34"/>
        <v>0.20225396162598472</v>
      </c>
      <c r="BJ15">
        <f t="shared" si="35"/>
        <v>2.8419468187316305E-2</v>
      </c>
      <c r="BK15">
        <f t="shared" si="36"/>
        <v>5.2177236946839164E-2</v>
      </c>
      <c r="BL15">
        <f t="shared" si="37"/>
        <v>-4.083572365958027E-2</v>
      </c>
      <c r="BM15">
        <f t="shared" si="38"/>
        <v>3.8040183690143795E-2</v>
      </c>
      <c r="BN15">
        <f t="shared" si="39"/>
        <v>9.8287395299961777E-2</v>
      </c>
      <c r="BO15">
        <f t="shared" si="40"/>
        <v>3.7031772355006119E-2</v>
      </c>
      <c r="BP15">
        <f t="shared" si="41"/>
        <v>6.7989152646808368E-2</v>
      </c>
      <c r="BQ15">
        <f t="shared" si="42"/>
        <v>-5.3210679825051121E-2</v>
      </c>
      <c r="BR15">
        <f t="shared" si="43"/>
        <v>4.9567972682357471E-2</v>
      </c>
      <c r="BS15">
        <f t="shared" si="44"/>
        <v>0.12807264457324072</v>
      </c>
    </row>
    <row r="16" spans="1:71" x14ac:dyDescent="0.2">
      <c r="A16" s="10">
        <v>4</v>
      </c>
      <c r="B16" s="10">
        <v>0.54256004358596499</v>
      </c>
      <c r="C16" s="10">
        <v>-0.46341769281246198</v>
      </c>
      <c r="D16" s="10">
        <f>4+3*B16-C16+-0.0465729753570257</f>
        <v>6.0445248482133316</v>
      </c>
      <c r="F16" s="4" t="s">
        <v>43</v>
      </c>
      <c r="T16">
        <v>4</v>
      </c>
      <c r="U16">
        <f t="shared" si="0"/>
        <v>0.11574412882863511</v>
      </c>
      <c r="V16">
        <f t="shared" si="1"/>
        <v>-0.2309272552766744</v>
      </c>
      <c r="W16">
        <f t="shared" si="2"/>
        <v>1.8705279730963153E-2</v>
      </c>
      <c r="X16">
        <f t="shared" si="3"/>
        <v>5.2301569479619558E-2</v>
      </c>
      <c r="Y16">
        <f t="shared" si="4"/>
        <v>-0.43749411242440983</v>
      </c>
      <c r="Z16">
        <f t="shared" si="5"/>
        <v>0.52890377147189926</v>
      </c>
      <c r="AA16">
        <f t="shared" si="6"/>
        <v>0.44252338265151381</v>
      </c>
      <c r="AB16">
        <f t="shared" si="7"/>
        <v>0.50467618358869104</v>
      </c>
      <c r="AC16">
        <f t="shared" si="8"/>
        <v>0.51307241259029202</v>
      </c>
      <c r="AD16">
        <f t="shared" si="9"/>
        <v>0.39233823381689842</v>
      </c>
      <c r="AE16">
        <f t="shared" si="10"/>
        <v>-0.23820982468671054</v>
      </c>
      <c r="AG16">
        <f t="shared" si="11"/>
        <v>-6.282734672900042</v>
      </c>
      <c r="AH16">
        <f t="shared" si="12"/>
        <v>39.4727549700604</v>
      </c>
      <c r="AN16">
        <f t="shared" si="13"/>
        <v>-0.62827346729000422</v>
      </c>
      <c r="AO16">
        <f t="shared" si="14"/>
        <v>-0.33229620636541018</v>
      </c>
      <c r="AP16">
        <f t="shared" si="15"/>
        <v>-0.27802569997536786</v>
      </c>
      <c r="AQ16">
        <f t="shared" si="16"/>
        <v>-0.31707465572195365</v>
      </c>
      <c r="AR16">
        <f t="shared" si="17"/>
        <v>-0.32234978362895039</v>
      </c>
      <c r="AS16">
        <f t="shared" si="18"/>
        <v>-0.24649570251057915</v>
      </c>
      <c r="AT16">
        <f t="shared" si="19"/>
        <v>-0.62827346729000422</v>
      </c>
      <c r="AU16">
        <f t="shared" si="20"/>
        <v>0.11279255261481259</v>
      </c>
      <c r="AV16">
        <f t="shared" si="21"/>
        <v>0.26304797593160567</v>
      </c>
      <c r="AW16">
        <f t="shared" si="22"/>
        <v>-0.16116961129545562</v>
      </c>
      <c r="AX16">
        <f t="shared" si="23"/>
        <v>0.22557299023151384</v>
      </c>
      <c r="AY16">
        <f t="shared" si="24"/>
        <v>0.39345290459475574</v>
      </c>
      <c r="AZ16">
        <f t="shared" si="25"/>
        <v>2.8103908096459487E-2</v>
      </c>
      <c r="BA16">
        <f t="shared" si="26"/>
        <v>6.4892998805959043E-2</v>
      </c>
      <c r="BB16">
        <f t="shared" si="27"/>
        <v>-4.0288878577460004E-2</v>
      </c>
      <c r="BC16">
        <f t="shared" si="28"/>
        <v>5.6354699847280997E-2</v>
      </c>
      <c r="BD16">
        <f t="shared" si="29"/>
        <v>9.3802691538432542E-2</v>
      </c>
      <c r="BE16">
        <f t="shared" si="30"/>
        <v>1.5248057601751014E-2</v>
      </c>
      <c r="BF16">
        <f t="shared" si="31"/>
        <v>3.5208348260585109E-2</v>
      </c>
      <c r="BG16">
        <f t="shared" si="32"/>
        <v>-2.1859135717016351E-2</v>
      </c>
      <c r="BH16">
        <f t="shared" si="33"/>
        <v>3.0575808405414753E-2</v>
      </c>
      <c r="BI16">
        <f t="shared" si="34"/>
        <v>5.0893592409572787E-2</v>
      </c>
      <c r="BJ16">
        <f t="shared" si="35"/>
        <v>-1.3023848249074725E-2</v>
      </c>
      <c r="BK16">
        <f t="shared" si="36"/>
        <v>-3.007256378633939E-2</v>
      </c>
      <c r="BL16">
        <f t="shared" si="37"/>
        <v>1.8670579156367939E-2</v>
      </c>
      <c r="BM16">
        <f t="shared" si="38"/>
        <v>-2.6115764982365761E-2</v>
      </c>
      <c r="BN16">
        <f t="shared" si="39"/>
        <v>-4.3469826892339455E-2</v>
      </c>
      <c r="BO16">
        <f t="shared" si="40"/>
        <v>2.8103908096459487E-2</v>
      </c>
      <c r="BP16">
        <f t="shared" si="41"/>
        <v>6.4892998805959043E-2</v>
      </c>
      <c r="BQ16">
        <f t="shared" si="42"/>
        <v>-4.0288878577460004E-2</v>
      </c>
      <c r="BR16">
        <f t="shared" si="43"/>
        <v>5.6354699847280997E-2</v>
      </c>
      <c r="BS16">
        <f t="shared" si="44"/>
        <v>9.3802691538432542E-2</v>
      </c>
    </row>
    <row r="17" spans="1:71" x14ac:dyDescent="0.2">
      <c r="A17" s="10">
        <v>5</v>
      </c>
      <c r="B17" s="10">
        <v>0.241962271566034</v>
      </c>
      <c r="C17" s="10">
        <v>-1.9132802446578001</v>
      </c>
      <c r="D17" s="10">
        <f>4+3*B17-C17+-0.172491783251303</f>
        <v>6.4666752761045991</v>
      </c>
      <c r="G17" s="11">
        <v>-4.6342000000000001E-2</v>
      </c>
      <c r="H17" s="11">
        <v>-4.6573000000000003E-2</v>
      </c>
      <c r="I17" s="11">
        <v>2.4195999999999999E-2</v>
      </c>
      <c r="J17" s="11">
        <v>-0.191328</v>
      </c>
      <c r="K17" s="11">
        <v>-0.17249200000000001</v>
      </c>
      <c r="T17">
        <v>5</v>
      </c>
      <c r="U17">
        <f t="shared" si="0"/>
        <v>0.13545613065863574</v>
      </c>
      <c r="V17">
        <f t="shared" si="1"/>
        <v>-1.4395714412700793</v>
      </c>
      <c r="W17">
        <f t="shared" si="2"/>
        <v>0.22827464045237533</v>
      </c>
      <c r="X17">
        <f t="shared" si="3"/>
        <v>-0.75062580414539348</v>
      </c>
      <c r="Y17">
        <f t="shared" si="4"/>
        <v>-0.77414842907440506</v>
      </c>
      <c r="Z17">
        <f t="shared" si="5"/>
        <v>0.5338123483635504</v>
      </c>
      <c r="AA17">
        <f t="shared" si="6"/>
        <v>0.19161172210854796</v>
      </c>
      <c r="AB17">
        <f t="shared" si="7"/>
        <v>0.55682212731677161</v>
      </c>
      <c r="AC17">
        <f t="shared" si="8"/>
        <v>0.32068495652709156</v>
      </c>
      <c r="AD17">
        <f t="shared" si="9"/>
        <v>0.31558240171610241</v>
      </c>
      <c r="AE17">
        <f t="shared" si="10"/>
        <v>-3.5194843874379322E-3</v>
      </c>
      <c r="AG17">
        <f t="shared" si="11"/>
        <v>-6.4701947604920367</v>
      </c>
      <c r="AH17">
        <f t="shared" si="12"/>
        <v>41.863420238698602</v>
      </c>
      <c r="AN17">
        <f t="shared" si="13"/>
        <v>-0.64701947604920362</v>
      </c>
      <c r="AO17">
        <f t="shared" si="14"/>
        <v>-0.34538698594677936</v>
      </c>
      <c r="AP17">
        <f t="shared" si="15"/>
        <v>-0.1239765160435583</v>
      </c>
      <c r="AQ17">
        <f t="shared" si="16"/>
        <v>-0.3602747610691005</v>
      </c>
      <c r="AR17">
        <f t="shared" si="17"/>
        <v>-0.20748941254902042</v>
      </c>
      <c r="AS17">
        <f t="shared" si="18"/>
        <v>-0.20418796020870189</v>
      </c>
      <c r="AT17">
        <f t="shared" si="19"/>
        <v>-0.64701947604920362</v>
      </c>
      <c r="AU17">
        <f t="shared" si="20"/>
        <v>0.116157982303273</v>
      </c>
      <c r="AV17">
        <f t="shared" si="21"/>
        <v>0.27089662770130934</v>
      </c>
      <c r="AW17">
        <f t="shared" si="22"/>
        <v>-0.16597848370907736</v>
      </c>
      <c r="AX17">
        <f t="shared" si="23"/>
        <v>0.23230348812912263</v>
      </c>
      <c r="AY17">
        <f t="shared" si="24"/>
        <v>0.40519249249694739</v>
      </c>
      <c r="AZ17">
        <f t="shared" si="25"/>
        <v>2.8906695070000439E-2</v>
      </c>
      <c r="BA17">
        <f t="shared" si="26"/>
        <v>4.1960985561184633E-2</v>
      </c>
      <c r="BB17">
        <f t="shared" si="27"/>
        <v>-4.0958717208717646E-2</v>
      </c>
      <c r="BC17">
        <f t="shared" si="28"/>
        <v>5.06064124326936E-2</v>
      </c>
      <c r="BD17">
        <f t="shared" si="29"/>
        <v>8.7517587007677936E-2</v>
      </c>
      <c r="BE17">
        <f t="shared" si="30"/>
        <v>6.9943296026039829E-3</v>
      </c>
      <c r="BF17">
        <f t="shared" si="31"/>
        <v>1.0152975383533788E-2</v>
      </c>
      <c r="BG17">
        <f t="shared" si="32"/>
        <v>-9.9104642562521297E-3</v>
      </c>
      <c r="BH17">
        <f t="shared" si="33"/>
        <v>1.2244842508022128E-2</v>
      </c>
      <c r="BI17">
        <f t="shared" si="34"/>
        <v>2.1175954154355778E-2</v>
      </c>
      <c r="BJ17">
        <f t="shared" si="35"/>
        <v>-5.5306608615778866E-2</v>
      </c>
      <c r="BK17">
        <f t="shared" si="36"/>
        <v>-8.0283124720585755E-2</v>
      </c>
      <c r="BL17">
        <f t="shared" si="37"/>
        <v>7.8365504481964943E-2</v>
      </c>
      <c r="BM17">
        <f t="shared" si="38"/>
        <v>-9.6824249160477549E-2</v>
      </c>
      <c r="BN17">
        <f t="shared" si="39"/>
        <v>-0.16744567028191035</v>
      </c>
      <c r="BO17">
        <f t="shared" si="40"/>
        <v>2.8906695070000439E-2</v>
      </c>
      <c r="BP17">
        <f t="shared" si="41"/>
        <v>4.1960985561184633E-2</v>
      </c>
      <c r="BQ17">
        <f t="shared" si="42"/>
        <v>-4.0958717208717646E-2</v>
      </c>
      <c r="BR17">
        <f t="shared" si="43"/>
        <v>5.06064124326936E-2</v>
      </c>
      <c r="BS17">
        <f t="shared" si="44"/>
        <v>8.7517587007677936E-2</v>
      </c>
    </row>
    <row r="18" spans="1:71" x14ac:dyDescent="0.2">
      <c r="A18" s="10">
        <v>6</v>
      </c>
      <c r="B18" s="10">
        <v>-0.56228752924097303</v>
      </c>
      <c r="C18" s="10">
        <v>-1.01283112033442</v>
      </c>
      <c r="D18" s="10">
        <f>4+3*B18-C18+0.0314247332595274</f>
        <v>3.3573932658710284</v>
      </c>
      <c r="T18">
        <v>6</v>
      </c>
      <c r="U18">
        <f t="shared" si="0"/>
        <v>-0.118509251978964</v>
      </c>
      <c r="V18">
        <f t="shared" si="1"/>
        <v>-1.0023069098981949</v>
      </c>
      <c r="W18">
        <f t="shared" si="2"/>
        <v>0.21057508101400219</v>
      </c>
      <c r="X18">
        <f t="shared" si="3"/>
        <v>-1.0281969660046475</v>
      </c>
      <c r="Y18">
        <f t="shared" si="4"/>
        <v>-0.32084197066340248</v>
      </c>
      <c r="Z18">
        <f t="shared" si="5"/>
        <v>0.47040731330060359</v>
      </c>
      <c r="AA18">
        <f t="shared" si="6"/>
        <v>0.26848809719212596</v>
      </c>
      <c r="AB18">
        <f t="shared" si="7"/>
        <v>0.55245010205740319</v>
      </c>
      <c r="AC18">
        <f t="shared" si="8"/>
        <v>0.26343380920266252</v>
      </c>
      <c r="AD18">
        <f t="shared" si="9"/>
        <v>0.42047056686443179</v>
      </c>
      <c r="AE18">
        <f t="shared" si="10"/>
        <v>-7.0575375895523373E-2</v>
      </c>
      <c r="AG18">
        <f t="shared" si="11"/>
        <v>-3.4279686417665518</v>
      </c>
      <c r="AH18">
        <f t="shared" si="12"/>
        <v>11.750969008934819</v>
      </c>
      <c r="AN18">
        <f t="shared" si="13"/>
        <v>-0.34279686417665517</v>
      </c>
      <c r="AO18">
        <f t="shared" si="14"/>
        <v>-0.16125415188521228</v>
      </c>
      <c r="AP18">
        <f t="shared" si="15"/>
        <v>-9.2036877786217802E-2</v>
      </c>
      <c r="AQ18">
        <f t="shared" si="16"/>
        <v>-0.18937816259935092</v>
      </c>
      <c r="AR18">
        <f t="shared" si="17"/>
        <v>-9.0304283712783998E-2</v>
      </c>
      <c r="AS18">
        <f t="shared" si="18"/>
        <v>-0.14413599179970782</v>
      </c>
      <c r="AT18">
        <f t="shared" si="19"/>
        <v>-0.34279686417665517</v>
      </c>
      <c r="AU18">
        <f t="shared" si="20"/>
        <v>6.1541566454517853E-2</v>
      </c>
      <c r="AV18">
        <f t="shared" si="21"/>
        <v>0.14352352275247088</v>
      </c>
      <c r="AW18">
        <f t="shared" si="22"/>
        <v>-8.793692592329469E-2</v>
      </c>
      <c r="AX18">
        <f t="shared" si="23"/>
        <v>0.1230765227566446</v>
      </c>
      <c r="AY18">
        <f t="shared" si="24"/>
        <v>0.21467470602896296</v>
      </c>
      <c r="AZ18">
        <f t="shared" si="25"/>
        <v>1.5331497995734087E-2</v>
      </c>
      <c r="BA18">
        <f t="shared" si="26"/>
        <v>2.8188341197412207E-2</v>
      </c>
      <c r="BB18">
        <f t="shared" si="27"/>
        <v>-2.1742315836328418E-2</v>
      </c>
      <c r="BC18">
        <f t="shared" si="28"/>
        <v>2.3881329999788616E-2</v>
      </c>
      <c r="BD18">
        <f t="shared" si="29"/>
        <v>5.231087386108009E-2</v>
      </c>
      <c r="BE18">
        <f t="shared" si="30"/>
        <v>-8.6207101275842489E-3</v>
      </c>
      <c r="BF18">
        <f t="shared" si="31"/>
        <v>-1.584995272529444E-2</v>
      </c>
      <c r="BG18">
        <f t="shared" si="32"/>
        <v>1.2225433051585986E-2</v>
      </c>
      <c r="BH18">
        <f t="shared" si="33"/>
        <v>-1.3428174040569467E-2</v>
      </c>
      <c r="BI18">
        <f t="shared" si="34"/>
        <v>-2.9413752015782921E-2</v>
      </c>
      <c r="BJ18">
        <f t="shared" si="35"/>
        <v>-1.552821829142427E-2</v>
      </c>
      <c r="BK18">
        <f t="shared" si="36"/>
        <v>-2.8550029195343891E-2</v>
      </c>
      <c r="BL18">
        <f t="shared" si="37"/>
        <v>2.2021294107173312E-2</v>
      </c>
      <c r="BM18">
        <f t="shared" si="38"/>
        <v>-2.41877542187619E-2</v>
      </c>
      <c r="BN18">
        <f t="shared" si="39"/>
        <v>-5.2982080978390272E-2</v>
      </c>
      <c r="BO18">
        <f t="shared" si="40"/>
        <v>1.5331497995734087E-2</v>
      </c>
      <c r="BP18">
        <f t="shared" si="41"/>
        <v>2.8188341197412207E-2</v>
      </c>
      <c r="BQ18">
        <f t="shared" si="42"/>
        <v>-2.1742315836328418E-2</v>
      </c>
      <c r="BR18">
        <f t="shared" si="43"/>
        <v>2.3881329999788616E-2</v>
      </c>
      <c r="BS18">
        <f t="shared" si="44"/>
        <v>5.231087386108009E-2</v>
      </c>
    </row>
    <row r="19" spans="1:71" x14ac:dyDescent="0.2">
      <c r="A19" s="10">
        <v>7</v>
      </c>
      <c r="B19" s="10">
        <v>-0.908024075521211</v>
      </c>
      <c r="C19" s="10">
        <v>-1.4123037013352899</v>
      </c>
      <c r="D19" s="10">
        <f>4+3*B19-C19+0.146564876892155</f>
        <v>2.8347963516638117</v>
      </c>
      <c r="F19" s="4" t="s">
        <v>44</v>
      </c>
      <c r="T19">
        <v>7</v>
      </c>
      <c r="U19">
        <f t="shared" si="0"/>
        <v>-0.17721176409063427</v>
      </c>
      <c r="V19">
        <f t="shared" si="1"/>
        <v>-1.4184618939905473</v>
      </c>
      <c r="W19">
        <f t="shared" si="2"/>
        <v>0.29815303628589246</v>
      </c>
      <c r="X19">
        <f t="shared" si="3"/>
        <v>-1.4553729639895208</v>
      </c>
      <c r="Y19">
        <f t="shared" si="4"/>
        <v>-0.34880113890863734</v>
      </c>
      <c r="Z19">
        <f t="shared" si="5"/>
        <v>0.45581263686112183</v>
      </c>
      <c r="AA19">
        <f t="shared" si="6"/>
        <v>0.19490282333783204</v>
      </c>
      <c r="AB19">
        <f t="shared" si="7"/>
        <v>0.57399094922150817</v>
      </c>
      <c r="AC19">
        <f t="shared" si="8"/>
        <v>0.18917603863357468</v>
      </c>
      <c r="AD19">
        <f t="shared" si="9"/>
        <v>0.41367317193177444</v>
      </c>
      <c r="AE19">
        <f t="shared" si="10"/>
        <v>-7.0236272366835939E-4</v>
      </c>
      <c r="AG19">
        <f t="shared" si="11"/>
        <v>-2.8354987143874801</v>
      </c>
      <c r="AH19">
        <f t="shared" si="12"/>
        <v>8.0400529592930532</v>
      </c>
      <c r="AN19">
        <f t="shared" si="13"/>
        <v>-0.28354987143874799</v>
      </c>
      <c r="AO19">
        <f t="shared" si="14"/>
        <v>-0.12924561458212783</v>
      </c>
      <c r="AP19">
        <f t="shared" si="15"/>
        <v>-5.5264670500491289E-2</v>
      </c>
      <c r="AQ19">
        <f t="shared" si="16"/>
        <v>-0.16275505985876357</v>
      </c>
      <c r="AR19">
        <f t="shared" si="17"/>
        <v>-5.3640841433841728E-2</v>
      </c>
      <c r="AS19">
        <f t="shared" si="18"/>
        <v>-0.11729697471891373</v>
      </c>
      <c r="AT19">
        <f t="shared" si="19"/>
        <v>-0.28354987143874799</v>
      </c>
      <c r="AU19">
        <f t="shared" si="20"/>
        <v>5.0905084263912805E-2</v>
      </c>
      <c r="AV19">
        <f t="shared" si="21"/>
        <v>0.11871776167686071</v>
      </c>
      <c r="AW19">
        <f t="shared" si="22"/>
        <v>-7.273842513162343E-2</v>
      </c>
      <c r="AX19">
        <f t="shared" si="23"/>
        <v>0.10180470083527483</v>
      </c>
      <c r="AY19">
        <f t="shared" si="24"/>
        <v>0.17757159314122117</v>
      </c>
      <c r="AZ19">
        <f t="shared" si="25"/>
        <v>1.2626877715022257E-2</v>
      </c>
      <c r="BA19">
        <f t="shared" si="26"/>
        <v>1.8628682194687253E-2</v>
      </c>
      <c r="BB19">
        <f t="shared" si="27"/>
        <v>-1.7786388095153913E-2</v>
      </c>
      <c r="BC19">
        <f t="shared" si="28"/>
        <v>1.5615666795028378E-2</v>
      </c>
      <c r="BD19">
        <f t="shared" si="29"/>
        <v>4.306957772935105E-2</v>
      </c>
      <c r="BE19">
        <f t="shared" si="30"/>
        <v>-1.1465508963902466E-2</v>
      </c>
      <c r="BF19">
        <f t="shared" si="31"/>
        <v>-1.6915291928009338E-2</v>
      </c>
      <c r="BG19">
        <f t="shared" si="32"/>
        <v>1.6150468606963606E-2</v>
      </c>
      <c r="BH19">
        <f t="shared" si="33"/>
        <v>-1.4179401405202916E-2</v>
      </c>
      <c r="BI19">
        <f t="shared" si="34"/>
        <v>-3.9108213500782925E-2</v>
      </c>
      <c r="BJ19">
        <f t="shared" si="35"/>
        <v>-1.783298613323402E-2</v>
      </c>
      <c r="BK19">
        <f t="shared" si="36"/>
        <v>-2.630935681455562E-2</v>
      </c>
      <c r="BL19">
        <f t="shared" si="37"/>
        <v>2.5119781740171807E-2</v>
      </c>
      <c r="BM19">
        <f t="shared" si="38"/>
        <v>-2.2054064013437163E-2</v>
      </c>
      <c r="BN19">
        <f t="shared" si="39"/>
        <v>-6.0827324042110456E-2</v>
      </c>
      <c r="BO19">
        <f t="shared" si="40"/>
        <v>1.2626877715022257E-2</v>
      </c>
      <c r="BP19">
        <f t="shared" si="41"/>
        <v>1.8628682194687253E-2</v>
      </c>
      <c r="BQ19">
        <f t="shared" si="42"/>
        <v>-1.7786388095153913E-2</v>
      </c>
      <c r="BR19">
        <f t="shared" si="43"/>
        <v>1.5615666795028378E-2</v>
      </c>
      <c r="BS19">
        <f t="shared" si="44"/>
        <v>4.306957772935105E-2</v>
      </c>
    </row>
    <row r="20" spans="1:71" x14ac:dyDescent="0.2">
      <c r="A20" s="10">
        <v>8</v>
      </c>
      <c r="B20" s="10">
        <v>-0.22577630048653599</v>
      </c>
      <c r="C20" s="10">
        <v>6.7528204687923796E-2</v>
      </c>
      <c r="D20" s="10">
        <f>4+3*B20-C20+-0.142474818621346</f>
        <v>3.1126680752311224</v>
      </c>
      <c r="G20" s="11">
        <v>-0.17952779878057268</v>
      </c>
      <c r="H20" s="11">
        <v>-0.41868388468836226</v>
      </c>
      <c r="I20" s="11">
        <v>0.25652780148530685</v>
      </c>
      <c r="J20" s="11">
        <v>-0.35903631455980584</v>
      </c>
      <c r="K20" s="11">
        <v>-0.62624466108982146</v>
      </c>
      <c r="T20">
        <v>8</v>
      </c>
      <c r="U20">
        <f t="shared" si="0"/>
        <v>-0.10574969117684838</v>
      </c>
      <c r="V20">
        <f t="shared" si="1"/>
        <v>-6.6106591052006669E-2</v>
      </c>
      <c r="W20">
        <f t="shared" si="2"/>
        <v>4.1645908422414737E-2</v>
      </c>
      <c r="X20">
        <f t="shared" si="3"/>
        <v>-0.34175651854078015</v>
      </c>
      <c r="Y20">
        <f t="shared" si="4"/>
        <v>-9.7717263540034779E-2</v>
      </c>
      <c r="Z20">
        <f t="shared" si="5"/>
        <v>0.47358718715357823</v>
      </c>
      <c r="AA20">
        <f t="shared" si="6"/>
        <v>0.48347936817430442</v>
      </c>
      <c r="AB20">
        <f t="shared" si="7"/>
        <v>0.51040997257694254</v>
      </c>
      <c r="AC20">
        <f t="shared" si="8"/>
        <v>0.41538286090899912</v>
      </c>
      <c r="AD20">
        <f t="shared" si="9"/>
        <v>0.47559010451458344</v>
      </c>
      <c r="AE20">
        <f t="shared" si="10"/>
        <v>-0.26101763784808224</v>
      </c>
      <c r="AG20">
        <f t="shared" si="11"/>
        <v>-3.3736857130792046</v>
      </c>
      <c r="AH20">
        <f t="shared" si="12"/>
        <v>11.381755290634741</v>
      </c>
      <c r="AN20">
        <f t="shared" si="13"/>
        <v>-0.33736857130792047</v>
      </c>
      <c r="AO20">
        <f t="shared" si="14"/>
        <v>-0.15977343271973943</v>
      </c>
      <c r="AP20">
        <f t="shared" si="15"/>
        <v>-0.16311074369782116</v>
      </c>
      <c r="AQ20">
        <f t="shared" si="16"/>
        <v>-0.17219628322959799</v>
      </c>
      <c r="AR20">
        <f t="shared" si="17"/>
        <v>-0.14013712233066569</v>
      </c>
      <c r="AS20">
        <f t="shared" si="18"/>
        <v>-0.1604491540882696</v>
      </c>
      <c r="AT20">
        <f t="shared" si="19"/>
        <v>-0.33736857130792047</v>
      </c>
      <c r="AU20">
        <f t="shared" si="20"/>
        <v>6.0567036984657631E-2</v>
      </c>
      <c r="AV20">
        <f t="shared" si="21"/>
        <v>0.14125078400696289</v>
      </c>
      <c r="AW20">
        <f t="shared" si="22"/>
        <v>-8.6544417887859812E-2</v>
      </c>
      <c r="AX20">
        <f t="shared" si="23"/>
        <v>0.12112756849070282</v>
      </c>
      <c r="AY20">
        <f t="shared" si="24"/>
        <v>0.21127526660108592</v>
      </c>
      <c r="AZ20">
        <f t="shared" si="25"/>
        <v>1.5099505459415994E-2</v>
      </c>
      <c r="BA20">
        <f t="shared" si="26"/>
        <v>3.5274144245036977E-2</v>
      </c>
      <c r="BB20">
        <f t="shared" si="27"/>
        <v>-2.162672586724514E-2</v>
      </c>
      <c r="BC20">
        <f t="shared" si="28"/>
        <v>2.9414611437017645E-2</v>
      </c>
      <c r="BD20">
        <f t="shared" si="29"/>
        <v>5.2692929762099265E-2</v>
      </c>
      <c r="BE20">
        <f t="shared" si="30"/>
        <v>-3.4091104818031962E-3</v>
      </c>
      <c r="BF20">
        <f t="shared" si="31"/>
        <v>-7.9640657904728827E-3</v>
      </c>
      <c r="BG20">
        <f t="shared" si="32"/>
        <v>4.8828021579430791E-3</v>
      </c>
      <c r="BH20">
        <f t="shared" si="33"/>
        <v>-6.6411221504987942E-3</v>
      </c>
      <c r="BI20">
        <f t="shared" si="34"/>
        <v>-1.1896814743483659E-2</v>
      </c>
      <c r="BJ20">
        <f t="shared" si="35"/>
        <v>1.019642495349866E-3</v>
      </c>
      <c r="BK20">
        <f t="shared" si="36"/>
        <v>2.3819996327702061E-3</v>
      </c>
      <c r="BL20">
        <f t="shared" si="37"/>
        <v>-1.4604139710929461E-3</v>
      </c>
      <c r="BM20">
        <f t="shared" si="38"/>
        <v>1.9863159019346717E-3</v>
      </c>
      <c r="BN20">
        <f t="shared" si="39"/>
        <v>3.5582589465814308E-3</v>
      </c>
      <c r="BO20">
        <f t="shared" si="40"/>
        <v>1.5099505459415994E-2</v>
      </c>
      <c r="BP20">
        <f t="shared" si="41"/>
        <v>3.5274144245036977E-2</v>
      </c>
      <c r="BQ20">
        <f t="shared" si="42"/>
        <v>-2.162672586724514E-2</v>
      </c>
      <c r="BR20">
        <f t="shared" si="43"/>
        <v>2.9414611437017645E-2</v>
      </c>
      <c r="BS20">
        <f t="shared" si="44"/>
        <v>5.2692929762099265E-2</v>
      </c>
    </row>
    <row r="21" spans="1:71" x14ac:dyDescent="0.2">
      <c r="A21" s="10">
        <v>9</v>
      </c>
      <c r="B21" s="10">
        <v>-0.54438272452518299</v>
      </c>
      <c r="C21" s="10">
        <v>0.110922589709866</v>
      </c>
      <c r="D21" s="10">
        <f>4+3*B21-C21+-0.11509935774223</f>
        <v>2.1408298789723554</v>
      </c>
      <c r="T21">
        <v>9</v>
      </c>
      <c r="U21">
        <f t="shared" si="0"/>
        <v>-0.18625308686659933</v>
      </c>
      <c r="V21">
        <f t="shared" si="1"/>
        <v>-0.13353298890315676</v>
      </c>
      <c r="W21">
        <f t="shared" si="2"/>
        <v>7.2551085523146069E-2</v>
      </c>
      <c r="X21">
        <f t="shared" si="3"/>
        <v>-0.57434771849014055</v>
      </c>
      <c r="Y21">
        <f t="shared" si="4"/>
        <v>-6.9008140017746133E-3</v>
      </c>
      <c r="Z21">
        <f t="shared" si="5"/>
        <v>0.45357087044259192</v>
      </c>
      <c r="AA21">
        <f t="shared" si="6"/>
        <v>0.46666626937067218</v>
      </c>
      <c r="AB21">
        <f t="shared" si="7"/>
        <v>0.51812981964445903</v>
      </c>
      <c r="AC21">
        <f t="shared" si="8"/>
        <v>0.36023421795463179</v>
      </c>
      <c r="AD21">
        <f t="shared" si="9"/>
        <v>0.4982748033458837</v>
      </c>
      <c r="AE21">
        <f t="shared" si="10"/>
        <v>-0.24281022966469895</v>
      </c>
      <c r="AG21">
        <f t="shared" si="11"/>
        <v>-2.3836401086370542</v>
      </c>
      <c r="AH21">
        <f t="shared" si="12"/>
        <v>5.6817401675032677</v>
      </c>
      <c r="AN21">
        <f t="shared" si="13"/>
        <v>-0.23836401086370543</v>
      </c>
      <c r="AO21">
        <f t="shared" si="14"/>
        <v>-0.10811497188963831</v>
      </c>
      <c r="AP21">
        <f t="shared" si="15"/>
        <v>-0.11123644370199579</v>
      </c>
      <c r="AQ21">
        <f t="shared" si="16"/>
        <v>-0.12350350195854157</v>
      </c>
      <c r="AR21">
        <f t="shared" si="17"/>
        <v>-8.5866873042016276E-2</v>
      </c>
      <c r="AS21">
        <f t="shared" si="18"/>
        <v>-0.11877078063784891</v>
      </c>
      <c r="AT21">
        <f t="shared" si="19"/>
        <v>-0.23836401086370543</v>
      </c>
      <c r="AU21">
        <f t="shared" si="20"/>
        <v>4.2792966178869546E-2</v>
      </c>
      <c r="AV21">
        <f t="shared" si="21"/>
        <v>9.9799170038315177E-2</v>
      </c>
      <c r="AW21">
        <f t="shared" si="22"/>
        <v>-6.1146995660086148E-2</v>
      </c>
      <c r="AX21">
        <f t="shared" si="23"/>
        <v>8.5581335984198315E-2</v>
      </c>
      <c r="AY21">
        <f t="shared" si="24"/>
        <v>0.14927418919935173</v>
      </c>
      <c r="AZ21">
        <f t="shared" si="25"/>
        <v>1.0605994285014455E-2</v>
      </c>
      <c r="BA21">
        <f t="shared" si="26"/>
        <v>2.4838901899533097E-2</v>
      </c>
      <c r="BB21">
        <f t="shared" si="27"/>
        <v>-1.5266650486984279E-2</v>
      </c>
      <c r="BC21">
        <f t="shared" si="28"/>
        <v>1.9723547627865344E-2</v>
      </c>
      <c r="BD21">
        <f t="shared" si="29"/>
        <v>3.7318103014546848E-2</v>
      </c>
      <c r="BE21">
        <f t="shared" si="30"/>
        <v>-5.773720065174689E-3</v>
      </c>
      <c r="BF21">
        <f t="shared" si="31"/>
        <v>-1.3521869090281571E-2</v>
      </c>
      <c r="BG21">
        <f t="shared" si="32"/>
        <v>8.3109007864782137E-3</v>
      </c>
      <c r="BH21">
        <f t="shared" si="33"/>
        <v>-1.0737158594959545E-2</v>
      </c>
      <c r="BI21">
        <f t="shared" si="34"/>
        <v>-2.0315330593170457E-2</v>
      </c>
      <c r="BJ21">
        <f t="shared" si="35"/>
        <v>1.1764443525418421E-3</v>
      </c>
      <c r="BK21">
        <f t="shared" si="36"/>
        <v>2.7551953242455208E-3</v>
      </c>
      <c r="BL21">
        <f t="shared" si="37"/>
        <v>-1.6934164082116831E-3</v>
      </c>
      <c r="BM21">
        <f t="shared" si="38"/>
        <v>2.1877869811487084E-3</v>
      </c>
      <c r="BN21">
        <f t="shared" si="39"/>
        <v>4.1394206294330937E-3</v>
      </c>
      <c r="BO21">
        <f t="shared" si="40"/>
        <v>1.0605994285014455E-2</v>
      </c>
      <c r="BP21">
        <f t="shared" si="41"/>
        <v>2.4838901899533097E-2</v>
      </c>
      <c r="BQ21">
        <f t="shared" si="42"/>
        <v>-1.5266650486984279E-2</v>
      </c>
      <c r="BR21">
        <f t="shared" si="43"/>
        <v>1.9723547627865344E-2</v>
      </c>
      <c r="BS21">
        <f t="shared" si="44"/>
        <v>3.7318103014546848E-2</v>
      </c>
    </row>
    <row r="22" spans="1:71" x14ac:dyDescent="0.2">
      <c r="A22" s="10">
        <v>10</v>
      </c>
      <c r="B22" s="10">
        <v>0.37569801834567201</v>
      </c>
      <c r="C22" s="10">
        <v>-0.60063868991880498</v>
      </c>
      <c r="D22" s="10">
        <f>4+3*B22-C22+-0.0291693749793277</f>
        <v>5.698563369976493</v>
      </c>
      <c r="F22" s="4" t="s">
        <v>45</v>
      </c>
      <c r="G22" s="11">
        <v>0.34246839463632023</v>
      </c>
      <c r="T22">
        <v>10</v>
      </c>
      <c r="U22">
        <f t="shared" si="0"/>
        <v>8.3846383505159716E-2</v>
      </c>
      <c r="V22">
        <f t="shared" si="1"/>
        <v>-0.38908975800469991</v>
      </c>
      <c r="W22">
        <f t="shared" si="2"/>
        <v>5.4247300965675913E-2</v>
      </c>
      <c r="X22">
        <f t="shared" si="3"/>
        <v>-0.13211379076015095</v>
      </c>
      <c r="Y22">
        <f t="shared" si="4"/>
        <v>-0.43524370592434181</v>
      </c>
      <c r="Z22">
        <f t="shared" si="5"/>
        <v>0.52094932412458439</v>
      </c>
      <c r="AA22">
        <f t="shared" si="6"/>
        <v>0.40393644212325208</v>
      </c>
      <c r="AB22">
        <f t="shared" si="7"/>
        <v>0.51355850044250373</v>
      </c>
      <c r="AC22">
        <f t="shared" si="8"/>
        <v>0.46701950863346886</v>
      </c>
      <c r="AD22">
        <f t="shared" si="9"/>
        <v>0.39287488064816489</v>
      </c>
      <c r="AE22">
        <f t="shared" si="10"/>
        <v>-0.20214889619225224</v>
      </c>
      <c r="AG22">
        <f t="shared" si="11"/>
        <v>-5.9007122661687452</v>
      </c>
      <c r="AH22">
        <f t="shared" si="12"/>
        <v>34.818405248114288</v>
      </c>
      <c r="AN22">
        <f t="shared" si="13"/>
        <v>-0.5900712266168745</v>
      </c>
      <c r="AO22">
        <f t="shared" si="14"/>
        <v>-0.30739720669142523</v>
      </c>
      <c r="AP22">
        <f t="shared" si="15"/>
        <v>-0.23835127187892349</v>
      </c>
      <c r="AQ22">
        <f t="shared" si="16"/>
        <v>-0.30303609429563089</v>
      </c>
      <c r="AR22">
        <f t="shared" si="17"/>
        <v>-0.27557477431336097</v>
      </c>
      <c r="AS22">
        <f t="shared" si="18"/>
        <v>-0.23182416273102083</v>
      </c>
      <c r="AT22">
        <f t="shared" si="19"/>
        <v>-0.5900712266168745</v>
      </c>
      <c r="AU22">
        <f t="shared" si="20"/>
        <v>0.10593418843827995</v>
      </c>
      <c r="AV22">
        <f t="shared" si="21"/>
        <v>0.24705331340277997</v>
      </c>
      <c r="AW22">
        <f t="shared" si="22"/>
        <v>-0.15136967448376509</v>
      </c>
      <c r="AX22">
        <f t="shared" si="23"/>
        <v>0.21185699853230663</v>
      </c>
      <c r="AY22">
        <f t="shared" si="24"/>
        <v>0.36952895533153979</v>
      </c>
      <c r="AZ22">
        <f t="shared" si="25"/>
        <v>2.6437055329349906E-2</v>
      </c>
      <c r="BA22">
        <f t="shared" si="26"/>
        <v>5.9483469197041165E-2</v>
      </c>
      <c r="BB22">
        <f t="shared" si="27"/>
        <v>-3.7814591889524553E-2</v>
      </c>
      <c r="BC22">
        <f t="shared" si="28"/>
        <v>5.2733810061720128E-2</v>
      </c>
      <c r="BD22">
        <f t="shared" si="29"/>
        <v>8.8141601700570643E-2</v>
      </c>
      <c r="BE22">
        <f t="shared" si="30"/>
        <v>9.9323492981316479E-3</v>
      </c>
      <c r="BF22">
        <f t="shared" si="31"/>
        <v>2.2347821501654187E-2</v>
      </c>
      <c r="BG22">
        <f t="shared" si="32"/>
        <v>-1.4206867237444696E-2</v>
      </c>
      <c r="BH22">
        <f t="shared" si="33"/>
        <v>1.9811987940005313E-2</v>
      </c>
      <c r="BI22">
        <f t="shared" si="34"/>
        <v>3.3114625092717904E-2</v>
      </c>
      <c r="BJ22">
        <f t="shared" si="35"/>
        <v>-1.5879118278331689E-2</v>
      </c>
      <c r="BK22">
        <f t="shared" si="36"/>
        <v>-3.5728073010336397E-2</v>
      </c>
      <c r="BL22">
        <f t="shared" si="37"/>
        <v>2.2712906932338295E-2</v>
      </c>
      <c r="BM22">
        <f t="shared" si="38"/>
        <v>-3.1673966589898676E-2</v>
      </c>
      <c r="BN22">
        <f t="shared" si="39"/>
        <v>-5.2941256172775862E-2</v>
      </c>
      <c r="BO22">
        <f t="shared" si="40"/>
        <v>2.6437055329349906E-2</v>
      </c>
      <c r="BP22">
        <f t="shared" si="41"/>
        <v>5.9483469197041165E-2</v>
      </c>
      <c r="BQ22">
        <f t="shared" si="42"/>
        <v>-3.7814591889524553E-2</v>
      </c>
      <c r="BR22">
        <f t="shared" si="43"/>
        <v>5.2733810061720128E-2</v>
      </c>
      <c r="BS22">
        <f t="shared" si="44"/>
        <v>8.8141601700570643E-2</v>
      </c>
    </row>
    <row r="23" spans="1:71" x14ac:dyDescent="0.2">
      <c r="A23" s="10">
        <v>11</v>
      </c>
      <c r="B23" s="10">
        <v>-0.60170661222939703</v>
      </c>
      <c r="C23" s="10">
        <v>1.85227818450894</v>
      </c>
      <c r="D23" s="10">
        <f>4+3*B23-C23+-0.00134972247379339</f>
        <v>0.34125225632907552</v>
      </c>
      <c r="T23">
        <v>11</v>
      </c>
      <c r="U23">
        <f t="shared" si="0"/>
        <v>-0.31197930841122501</v>
      </c>
      <c r="V23">
        <f t="shared" si="1"/>
        <v>1.1858067407230475</v>
      </c>
      <c r="W23">
        <f t="shared" si="2"/>
        <v>-0.1316753540692969</v>
      </c>
      <c r="X23">
        <f t="shared" si="3"/>
        <v>6.2294351299740036E-2</v>
      </c>
      <c r="Y23">
        <f t="shared" si="4"/>
        <v>0.5005446354524874</v>
      </c>
      <c r="Z23">
        <f t="shared" si="5"/>
        <v>0.42263168580536609</v>
      </c>
      <c r="AA23">
        <f t="shared" si="6"/>
        <v>0.76599026446170404</v>
      </c>
      <c r="AB23">
        <f t="shared" si="7"/>
        <v>0.46712864248928881</v>
      </c>
      <c r="AC23">
        <f t="shared" si="8"/>
        <v>0.51556855355767861</v>
      </c>
      <c r="AD23">
        <f t="shared" si="9"/>
        <v>0.6225873140159196</v>
      </c>
      <c r="AE23">
        <f t="shared" si="10"/>
        <v>-0.50928185233793943</v>
      </c>
      <c r="AG23">
        <f t="shared" si="11"/>
        <v>-0.85053410866701495</v>
      </c>
      <c r="AH23">
        <f t="shared" si="12"/>
        <v>0.72340827000599361</v>
      </c>
      <c r="AN23">
        <f t="shared" si="13"/>
        <v>-8.5053410866701498E-2</v>
      </c>
      <c r="AO23">
        <f t="shared" si="14"/>
        <v>-3.5946266418090497E-2</v>
      </c>
      <c r="AP23">
        <f t="shared" si="15"/>
        <v>-6.5150084683154655E-2</v>
      </c>
      <c r="AQ23">
        <f t="shared" si="16"/>
        <v>-3.9730884357245998E-2</v>
      </c>
      <c r="AR23">
        <f t="shared" si="17"/>
        <v>-4.3850864015692236E-2</v>
      </c>
      <c r="AS23">
        <f t="shared" si="18"/>
        <v>-5.2953174619392113E-2</v>
      </c>
      <c r="AT23">
        <f t="shared" si="19"/>
        <v>-8.5053410866701498E-2</v>
      </c>
      <c r="AU23">
        <f t="shared" si="20"/>
        <v>1.526945163167856E-2</v>
      </c>
      <c r="AV23">
        <f t="shared" si="21"/>
        <v>3.5610492467665948E-2</v>
      </c>
      <c r="AW23">
        <f t="shared" si="22"/>
        <v>-2.1818564498461441E-2</v>
      </c>
      <c r="AX23">
        <f t="shared" si="23"/>
        <v>3.0537263178321446E-2</v>
      </c>
      <c r="AY23">
        <f t="shared" si="24"/>
        <v>5.3264244462750819E-2</v>
      </c>
      <c r="AZ23">
        <f t="shared" si="25"/>
        <v>3.7259621686225198E-3</v>
      </c>
      <c r="BA23">
        <f t="shared" si="26"/>
        <v>6.3831515461497271E-3</v>
      </c>
      <c r="BB23">
        <f t="shared" si="27"/>
        <v>-5.431065595237196E-3</v>
      </c>
      <c r="BC23">
        <f t="shared" si="28"/>
        <v>7.6269141770101334E-3</v>
      </c>
      <c r="BD23">
        <f t="shared" si="29"/>
        <v>1.2515624715949141E-2</v>
      </c>
      <c r="BE23">
        <f t="shared" si="30"/>
        <v>-2.2419360737767537E-3</v>
      </c>
      <c r="BF23">
        <f t="shared" si="31"/>
        <v>-3.84078449218059E-3</v>
      </c>
      <c r="BG23">
        <f t="shared" si="32"/>
        <v>3.2679080801058069E-3</v>
      </c>
      <c r="BH23">
        <f t="shared" si="33"/>
        <v>-4.5891646912131273E-3</v>
      </c>
      <c r="BI23">
        <f t="shared" si="34"/>
        <v>-7.5307341477682671E-3</v>
      </c>
      <c r="BJ23">
        <f t="shared" si="35"/>
        <v>6.9015184412451139E-3</v>
      </c>
      <c r="BK23">
        <f t="shared" si="36"/>
        <v>1.182337235734765E-2</v>
      </c>
      <c r="BL23">
        <f t="shared" si="37"/>
        <v>-1.0059844320694919E-2</v>
      </c>
      <c r="BM23">
        <f t="shared" si="38"/>
        <v>1.4127166745197825E-2</v>
      </c>
      <c r="BN23">
        <f t="shared" si="39"/>
        <v>2.3182418626853492E-2</v>
      </c>
      <c r="BO23">
        <f t="shared" si="40"/>
        <v>3.7259621686225198E-3</v>
      </c>
      <c r="BP23">
        <f t="shared" si="41"/>
        <v>6.3831515461497271E-3</v>
      </c>
      <c r="BQ23">
        <f t="shared" si="42"/>
        <v>-5.431065595237196E-3</v>
      </c>
      <c r="BR23">
        <f t="shared" si="43"/>
        <v>7.6269141770101334E-3</v>
      </c>
      <c r="BS23">
        <f t="shared" si="44"/>
        <v>1.2515624715949141E-2</v>
      </c>
    </row>
    <row r="24" spans="1:71" x14ac:dyDescent="0.2">
      <c r="A24" s="10">
        <v>12</v>
      </c>
      <c r="B24" s="10">
        <v>-1.0577109289558999</v>
      </c>
      <c r="C24" s="10">
        <v>0.82254491210318903</v>
      </c>
      <c r="D24" s="10">
        <f>4+3*B24-C24+-0.122084364997102</f>
        <v>-0.11776206396799076</v>
      </c>
      <c r="T24">
        <v>12</v>
      </c>
      <c r="U24">
        <f t="shared" si="0"/>
        <v>-0.35713591368068859</v>
      </c>
      <c r="V24">
        <f t="shared" si="1"/>
        <v>0.25070189509437646</v>
      </c>
      <c r="W24">
        <f t="shared" si="2"/>
        <v>4.4687760019875414E-2</v>
      </c>
      <c r="X24">
        <f t="shared" si="3"/>
        <v>-0.69793466141690708</v>
      </c>
      <c r="Y24">
        <f t="shared" si="4"/>
        <v>0.32121204297608863</v>
      </c>
      <c r="Z24">
        <f t="shared" si="5"/>
        <v>0.41165305685480419</v>
      </c>
      <c r="AA24">
        <f t="shared" si="6"/>
        <v>0.56234925364476918</v>
      </c>
      <c r="AB24">
        <f t="shared" si="7"/>
        <v>0.51117008118297935</v>
      </c>
      <c r="AC24">
        <f t="shared" si="8"/>
        <v>0.33227029893831489</v>
      </c>
      <c r="AD24">
        <f t="shared" si="9"/>
        <v>0.57961960787697542</v>
      </c>
      <c r="AE24">
        <f t="shared" si="10"/>
        <v>-0.31803279394320355</v>
      </c>
      <c r="AG24">
        <f t="shared" si="11"/>
        <v>-0.20027072997521278</v>
      </c>
      <c r="AH24">
        <f t="shared" si="12"/>
        <v>4.010836528480459E-2</v>
      </c>
      <c r="AN24">
        <f t="shared" si="13"/>
        <v>-2.0027072997521277E-2</v>
      </c>
      <c r="AO24">
        <f t="shared" si="14"/>
        <v>-8.2442058192839403E-3</v>
      </c>
      <c r="AP24">
        <f t="shared" si="15"/>
        <v>-1.12622095528454E-2</v>
      </c>
      <c r="AQ24">
        <f t="shared" si="16"/>
        <v>-1.0237240530000405E-2</v>
      </c>
      <c r="AR24">
        <f t="shared" si="17"/>
        <v>-6.6544015317458486E-3</v>
      </c>
      <c r="AS24">
        <f t="shared" si="18"/>
        <v>-1.1608084197746846E-2</v>
      </c>
      <c r="AT24">
        <f t="shared" si="19"/>
        <v>-2.0027072997521277E-2</v>
      </c>
      <c r="AU24">
        <f t="shared" si="20"/>
        <v>3.5954163312628402E-3</v>
      </c>
      <c r="AV24">
        <f t="shared" si="21"/>
        <v>8.3850127215396118E-3</v>
      </c>
      <c r="AW24">
        <f t="shared" si="22"/>
        <v>-5.1375010062398871E-3</v>
      </c>
      <c r="AX24">
        <f t="shared" si="23"/>
        <v>7.1904464804502426E-3</v>
      </c>
      <c r="AY24">
        <f t="shared" si="24"/>
        <v>1.2541847541953827E-2</v>
      </c>
      <c r="AZ24">
        <f t="shared" si="25"/>
        <v>8.7079120267893385E-4</v>
      </c>
      <c r="BA24">
        <f t="shared" si="26"/>
        <v>2.0636570351597644E-3</v>
      </c>
      <c r="BB24">
        <f t="shared" si="27"/>
        <v>-1.2837342418931261E-3</v>
      </c>
      <c r="BC24">
        <f t="shared" si="28"/>
        <v>1.5953209728401031E-3</v>
      </c>
      <c r="BD24">
        <f t="shared" si="29"/>
        <v>3.0559555776397004E-3</v>
      </c>
      <c r="BE24">
        <f t="shared" si="30"/>
        <v>-9.2104537191216047E-4</v>
      </c>
      <c r="BF24">
        <f t="shared" si="31"/>
        <v>-2.1827525997052126E-3</v>
      </c>
      <c r="BG24">
        <f t="shared" si="32"/>
        <v>1.3578197375252764E-3</v>
      </c>
      <c r="BH24">
        <f t="shared" si="33"/>
        <v>-1.6873884281655353E-3</v>
      </c>
      <c r="BI24">
        <f t="shared" si="34"/>
        <v>-3.232317612873251E-3</v>
      </c>
      <c r="BJ24">
        <f t="shared" si="35"/>
        <v>7.1626487326777394E-4</v>
      </c>
      <c r="BK24">
        <f t="shared" si="36"/>
        <v>1.6974505945966162E-3</v>
      </c>
      <c r="BL24">
        <f t="shared" si="37"/>
        <v>-1.0559290691618355E-3</v>
      </c>
      <c r="BM24">
        <f t="shared" si="38"/>
        <v>1.3122231493811365E-3</v>
      </c>
      <c r="BN24">
        <f t="shared" si="39"/>
        <v>2.5136607120008975E-3</v>
      </c>
      <c r="BO24">
        <f t="shared" si="40"/>
        <v>8.7079120267893385E-4</v>
      </c>
      <c r="BP24">
        <f t="shared" si="41"/>
        <v>2.0636570351597644E-3</v>
      </c>
      <c r="BQ24">
        <f t="shared" si="42"/>
        <v>-1.2837342418931261E-3</v>
      </c>
      <c r="BR24">
        <f t="shared" si="43"/>
        <v>1.5953209728401031E-3</v>
      </c>
      <c r="BS24">
        <f t="shared" si="44"/>
        <v>3.0559555776397004E-3</v>
      </c>
    </row>
    <row r="25" spans="1:71" x14ac:dyDescent="0.2">
      <c r="A25" s="10">
        <v>13</v>
      </c>
      <c r="B25" s="10">
        <v>0.20886359500475499</v>
      </c>
      <c r="C25" s="10">
        <v>-1.95967012387978</v>
      </c>
      <c r="D25" s="10">
        <f>4+3*B25-C25+-0.132818604889843</f>
        <v>6.4534423040042022</v>
      </c>
      <c r="T25">
        <v>13</v>
      </c>
      <c r="U25">
        <f t="shared" si="0"/>
        <v>0.1303590997779962</v>
      </c>
      <c r="V25">
        <f t="shared" si="1"/>
        <v>-1.4856688211449711</v>
      </c>
      <c r="W25">
        <f t="shared" si="2"/>
        <v>0.23764470998343334</v>
      </c>
      <c r="X25">
        <f t="shared" si="3"/>
        <v>-0.79470956857424713</v>
      </c>
      <c r="Y25">
        <f t="shared" si="4"/>
        <v>-0.77913302880386692</v>
      </c>
      <c r="Z25">
        <f t="shared" si="5"/>
        <v>0.53254370205567669</v>
      </c>
      <c r="AA25">
        <f t="shared" si="6"/>
        <v>0.18457270381858204</v>
      </c>
      <c r="AB25">
        <f t="shared" si="7"/>
        <v>0.55913314369188838</v>
      </c>
      <c r="AC25">
        <f t="shared" si="8"/>
        <v>0.3111583293386998</v>
      </c>
      <c r="AD25">
        <f t="shared" si="9"/>
        <v>0.31450676827653234</v>
      </c>
      <c r="AE25">
        <f t="shared" si="10"/>
        <v>4.3422511783122175E-3</v>
      </c>
      <c r="AG25">
        <f t="shared" si="11"/>
        <v>-6.4491000528258899</v>
      </c>
      <c r="AH25">
        <f t="shared" si="12"/>
        <v>41.590891491358896</v>
      </c>
      <c r="AN25">
        <f t="shared" si="13"/>
        <v>-0.64491000528258902</v>
      </c>
      <c r="AO25">
        <f t="shared" si="14"/>
        <v>-0.34344276170593596</v>
      </c>
      <c r="AP25">
        <f t="shared" si="15"/>
        <v>-0.11903278339466349</v>
      </c>
      <c r="AQ25">
        <f t="shared" si="16"/>
        <v>-0.36059055865200634</v>
      </c>
      <c r="AR25">
        <f t="shared" si="17"/>
        <v>-0.20066911981754246</v>
      </c>
      <c r="AS25">
        <f t="shared" si="18"/>
        <v>-0.20282856159062848</v>
      </c>
      <c r="AT25">
        <f t="shared" si="19"/>
        <v>-0.64491000528258902</v>
      </c>
      <c r="AU25">
        <f t="shared" si="20"/>
        <v>0.11577927365995071</v>
      </c>
      <c r="AV25">
        <f t="shared" si="21"/>
        <v>0.27001342628610658</v>
      </c>
      <c r="AW25">
        <f t="shared" si="22"/>
        <v>-0.16543734581102018</v>
      </c>
      <c r="AX25">
        <f t="shared" si="23"/>
        <v>0.23154611151940568</v>
      </c>
      <c r="AY25">
        <f t="shared" si="24"/>
        <v>0.40387144769162991</v>
      </c>
      <c r="AZ25">
        <f t="shared" si="25"/>
        <v>2.882219744956389E-2</v>
      </c>
      <c r="BA25">
        <f t="shared" si="26"/>
        <v>4.0638538353919437E-2</v>
      </c>
      <c r="BB25">
        <f t="shared" si="27"/>
        <v>-4.0780846940437196E-2</v>
      </c>
      <c r="BC25">
        <f t="shared" si="28"/>
        <v>4.9629321110973658E-2</v>
      </c>
      <c r="BD25">
        <f t="shared" si="29"/>
        <v>8.7071558555036385E-2</v>
      </c>
      <c r="BE25">
        <f t="shared" si="30"/>
        <v>6.0199077752527948E-3</v>
      </c>
      <c r="BF25">
        <f t="shared" si="31"/>
        <v>8.4879112163382311E-3</v>
      </c>
      <c r="BG25">
        <f t="shared" si="32"/>
        <v>-8.5176342993183753E-3</v>
      </c>
      <c r="BH25">
        <f t="shared" si="33"/>
        <v>1.036575842488334E-2</v>
      </c>
      <c r="BI25">
        <f t="shared" si="34"/>
        <v>1.8186078742471929E-2</v>
      </c>
      <c r="BJ25">
        <f t="shared" si="35"/>
        <v>-5.6481999246474346E-2</v>
      </c>
      <c r="BK25">
        <f t="shared" si="36"/>
        <v>-7.9638129490318496E-2</v>
      </c>
      <c r="BL25">
        <f t="shared" si="37"/>
        <v>7.9917007375688909E-2</v>
      </c>
      <c r="BM25">
        <f t="shared" si="38"/>
        <v>-9.7257097849611132E-2</v>
      </c>
      <c r="BN25">
        <f t="shared" si="39"/>
        <v>-0.17063153193995367</v>
      </c>
      <c r="BO25">
        <f t="shared" si="40"/>
        <v>2.882219744956389E-2</v>
      </c>
      <c r="BP25">
        <f t="shared" si="41"/>
        <v>4.0638538353919437E-2</v>
      </c>
      <c r="BQ25">
        <f t="shared" si="42"/>
        <v>-4.0780846940437196E-2</v>
      </c>
      <c r="BR25">
        <f t="shared" si="43"/>
        <v>4.9629321110973658E-2</v>
      </c>
      <c r="BS25">
        <f t="shared" si="44"/>
        <v>8.7071558555036385E-2</v>
      </c>
    </row>
    <row r="26" spans="1:71" x14ac:dyDescent="0.2">
      <c r="A26" s="10">
        <v>14</v>
      </c>
      <c r="B26" s="10">
        <v>0.19686123586912399</v>
      </c>
      <c r="C26" s="10">
        <v>0.73846657999540999</v>
      </c>
      <c r="D26" s="10">
        <f>4+3*B26-C26+0.0171368281189971</f>
        <v>3.8692539557309598</v>
      </c>
      <c r="F26" s="23" t="s">
        <v>56</v>
      </c>
      <c r="G26" s="23"/>
      <c r="H26" s="23"/>
      <c r="I26" s="23"/>
      <c r="J26" s="23"/>
      <c r="K26" s="23"/>
      <c r="T26">
        <v>14</v>
      </c>
      <c r="U26">
        <f t="shared" si="0"/>
        <v>-4.570844720647195E-2</v>
      </c>
      <c r="V26">
        <f t="shared" si="1"/>
        <v>0.58286989147072954</v>
      </c>
      <c r="W26">
        <f t="shared" si="2"/>
        <v>-8.7510728561859194E-2</v>
      </c>
      <c r="X26">
        <f t="shared" si="3"/>
        <v>0.25190711528011439</v>
      </c>
      <c r="Y26">
        <f t="shared" si="4"/>
        <v>-1.1806009595122652E-2</v>
      </c>
      <c r="Z26">
        <f t="shared" si="5"/>
        <v>0.48857487730215099</v>
      </c>
      <c r="AA26">
        <f t="shared" si="6"/>
        <v>0.64172750063353712</v>
      </c>
      <c r="AB26">
        <f t="shared" si="7"/>
        <v>0.47813626901580225</v>
      </c>
      <c r="AC26">
        <f t="shared" si="8"/>
        <v>0.56264585115918653</v>
      </c>
      <c r="AD26">
        <f t="shared" si="9"/>
        <v>0.49704853188289999</v>
      </c>
      <c r="AE26">
        <f t="shared" si="10"/>
        <v>-0.4045543767975745</v>
      </c>
      <c r="AG26">
        <f t="shared" si="11"/>
        <v>-4.2738083325285343</v>
      </c>
      <c r="AH26">
        <f t="shared" si="12"/>
        <v>18.26543766319033</v>
      </c>
      <c r="AN26">
        <f t="shared" si="13"/>
        <v>-0.42738083325285342</v>
      </c>
      <c r="AO26">
        <f t="shared" si="14"/>
        <v>-0.20880753816780392</v>
      </c>
      <c r="AP26">
        <f t="shared" si="15"/>
        <v>-0.27426203394203214</v>
      </c>
      <c r="AQ26">
        <f t="shared" si="16"/>
        <v>-0.20434627706038405</v>
      </c>
      <c r="AR26">
        <f t="shared" si="17"/>
        <v>-0.24046405269467408</v>
      </c>
      <c r="AS26">
        <f t="shared" si="18"/>
        <v>-0.21242901572322129</v>
      </c>
      <c r="AT26">
        <f t="shared" si="19"/>
        <v>-0.42738083325285342</v>
      </c>
      <c r="AU26">
        <f t="shared" si="20"/>
        <v>7.6726740234891747E-2</v>
      </c>
      <c r="AV26">
        <f t="shared" si="21"/>
        <v>0.17893746750765385</v>
      </c>
      <c r="AW26">
        <f t="shared" si="22"/>
        <v>-0.10963506555131301</v>
      </c>
      <c r="AX26">
        <f t="shared" si="23"/>
        <v>0.15344523928460341</v>
      </c>
      <c r="AY26">
        <f t="shared" si="24"/>
        <v>0.2676449650767187</v>
      </c>
      <c r="AZ26">
        <f t="shared" si="25"/>
        <v>1.9171669654250104E-2</v>
      </c>
      <c r="BA26">
        <f t="shared" si="26"/>
        <v>4.1140106433340769E-2</v>
      </c>
      <c r="BB26">
        <f t="shared" si="27"/>
        <v>-2.7356358334210188E-2</v>
      </c>
      <c r="BC26">
        <f t="shared" si="28"/>
        <v>3.7759113570269551E-2</v>
      </c>
      <c r="BD26">
        <f t="shared" si="29"/>
        <v>6.6908909769982747E-2</v>
      </c>
      <c r="BE26">
        <f t="shared" si="30"/>
        <v>3.7741585818102568E-3</v>
      </c>
      <c r="BF26">
        <f t="shared" si="31"/>
        <v>8.0988921962547623E-3</v>
      </c>
      <c r="BG26">
        <f t="shared" si="32"/>
        <v>-5.3854065105512277E-3</v>
      </c>
      <c r="BH26">
        <f t="shared" si="33"/>
        <v>7.4333057627658742E-3</v>
      </c>
      <c r="BI26">
        <f t="shared" si="34"/>
        <v>1.3171770667974508E-2</v>
      </c>
      <c r="BJ26">
        <f t="shared" si="35"/>
        <v>1.4157637322375859E-2</v>
      </c>
      <c r="BK26">
        <f t="shared" si="36"/>
        <v>3.0380593698476323E-2</v>
      </c>
      <c r="BL26">
        <f t="shared" si="37"/>
        <v>-2.0201756380193128E-2</v>
      </c>
      <c r="BM26">
        <f t="shared" si="38"/>
        <v>2.7883843461895229E-2</v>
      </c>
      <c r="BN26">
        <f t="shared" si="39"/>
        <v>4.9409993769060634E-2</v>
      </c>
      <c r="BO26">
        <f t="shared" si="40"/>
        <v>1.9171669654250104E-2</v>
      </c>
      <c r="BP26">
        <f t="shared" si="41"/>
        <v>4.1140106433340769E-2</v>
      </c>
      <c r="BQ26">
        <f t="shared" si="42"/>
        <v>-2.7356358334210188E-2</v>
      </c>
      <c r="BR26">
        <f t="shared" si="43"/>
        <v>3.7759113570269551E-2</v>
      </c>
      <c r="BS26">
        <f t="shared" si="44"/>
        <v>6.6908909769982747E-2</v>
      </c>
    </row>
    <row r="27" spans="1:71" ht="16" thickBot="1" x14ac:dyDescent="0.25">
      <c r="A27" s="10">
        <v>15</v>
      </c>
      <c r="B27" s="10">
        <v>-0.115648282388241</v>
      </c>
      <c r="C27" s="10">
        <v>-0.30110369558928901</v>
      </c>
      <c r="D27" s="10">
        <f>4+3*B27-C27+-0.147852199036743</f>
        <v>3.8063066493878233</v>
      </c>
      <c r="F27" s="4" t="s">
        <v>22</v>
      </c>
      <c r="G27" s="9" t="s">
        <v>23</v>
      </c>
      <c r="H27" s="9" t="s">
        <v>24</v>
      </c>
      <c r="I27" s="9" t="s">
        <v>25</v>
      </c>
      <c r="J27" s="9" t="s">
        <v>26</v>
      </c>
      <c r="K27" s="9" t="s">
        <v>27</v>
      </c>
      <c r="T27">
        <v>15</v>
      </c>
      <c r="U27">
        <f t="shared" si="0"/>
        <v>-5.5230625735546747E-2</v>
      </c>
      <c r="V27">
        <f t="shared" si="1"/>
        <v>-0.3144116482433289</v>
      </c>
      <c r="W27">
        <f t="shared" si="2"/>
        <v>7.3758520118464427E-2</v>
      </c>
      <c r="X27">
        <f t="shared" si="3"/>
        <v>-0.39976762858670112</v>
      </c>
      <c r="Y27">
        <f t="shared" si="4"/>
        <v>-0.22929078662931721</v>
      </c>
      <c r="Z27">
        <f t="shared" si="5"/>
        <v>0.48619585242736796</v>
      </c>
      <c r="AA27">
        <f t="shared" si="6"/>
        <v>0.42203827244809045</v>
      </c>
      <c r="AB27">
        <f t="shared" si="7"/>
        <v>0.51843127478552686</v>
      </c>
      <c r="AC27">
        <f t="shared" si="8"/>
        <v>0.40136817089667232</v>
      </c>
      <c r="AD27">
        <f t="shared" si="9"/>
        <v>0.44292713152444796</v>
      </c>
      <c r="AE27">
        <f t="shared" si="10"/>
        <v>-0.21001236500935133</v>
      </c>
      <c r="AG27">
        <f t="shared" si="11"/>
        <v>-4.0163190143971743</v>
      </c>
      <c r="AH27">
        <f t="shared" si="12"/>
        <v>16.13081842540829</v>
      </c>
      <c r="AN27">
        <f t="shared" si="13"/>
        <v>-0.40163190143971744</v>
      </c>
      <c r="AO27">
        <f t="shared" si="14"/>
        <v>-0.19527176468250806</v>
      </c>
      <c r="AP27">
        <f t="shared" si="15"/>
        <v>-0.16950403384366008</v>
      </c>
      <c r="AQ27">
        <f t="shared" si="16"/>
        <v>-0.2082185386579278</v>
      </c>
      <c r="AR27">
        <f t="shared" si="17"/>
        <v>-0.16120226165461196</v>
      </c>
      <c r="AS27">
        <f t="shared" si="18"/>
        <v>-0.17789366603340384</v>
      </c>
      <c r="AT27">
        <f t="shared" si="19"/>
        <v>-0.40163190143971744</v>
      </c>
      <c r="AU27">
        <f t="shared" si="20"/>
        <v>7.2104091185528393E-2</v>
      </c>
      <c r="AV27">
        <f t="shared" si="21"/>
        <v>0.16815680470955433</v>
      </c>
      <c r="AW27">
        <f t="shared" si="22"/>
        <v>-0.10302974868269417</v>
      </c>
      <c r="AX27">
        <f t="shared" si="23"/>
        <v>0.14420043770256333</v>
      </c>
      <c r="AY27">
        <f t="shared" si="24"/>
        <v>0.25151983399997641</v>
      </c>
      <c r="AZ27">
        <f t="shared" si="25"/>
        <v>1.8012283038044398E-2</v>
      </c>
      <c r="BA27">
        <f t="shared" si="26"/>
        <v>4.1017138911745257E-2</v>
      </c>
      <c r="BB27">
        <f t="shared" si="27"/>
        <v>-2.5722436739999695E-2</v>
      </c>
      <c r="BC27">
        <f t="shared" si="28"/>
        <v>3.4647293289457197E-2</v>
      </c>
      <c r="BD27">
        <f t="shared" si="29"/>
        <v>6.206067984698075E-2</v>
      </c>
      <c r="BE27">
        <f t="shared" si="30"/>
        <v>-2.083089595240682E-3</v>
      </c>
      <c r="BF27">
        <f t="shared" si="31"/>
        <v>-4.7435616636232235E-3</v>
      </c>
      <c r="BG27">
        <f t="shared" si="32"/>
        <v>2.97475562782115E-3</v>
      </c>
      <c r="BH27">
        <f t="shared" si="33"/>
        <v>-4.0068999583273536E-3</v>
      </c>
      <c r="BI27">
        <f t="shared" si="34"/>
        <v>-7.1772110281498472E-3</v>
      </c>
      <c r="BJ27">
        <f t="shared" si="35"/>
        <v>-5.4235649887554339E-3</v>
      </c>
      <c r="BK27">
        <f t="shared" si="36"/>
        <v>-1.2350412108825724E-2</v>
      </c>
      <c r="BL27">
        <f t="shared" si="37"/>
        <v>7.7451207619756114E-3</v>
      </c>
      <c r="BM27">
        <f t="shared" si="38"/>
        <v>-1.0432428051621536E-2</v>
      </c>
      <c r="BN27">
        <f t="shared" si="39"/>
        <v>-1.8686700052709615E-2</v>
      </c>
      <c r="BO27">
        <f t="shared" si="40"/>
        <v>1.8012283038044398E-2</v>
      </c>
      <c r="BP27">
        <f t="shared" si="41"/>
        <v>4.1017138911745257E-2</v>
      </c>
      <c r="BQ27">
        <f t="shared" si="42"/>
        <v>-2.5722436739999695E-2</v>
      </c>
      <c r="BR27">
        <f t="shared" si="43"/>
        <v>3.4647293289457197E-2</v>
      </c>
      <c r="BS27">
        <f t="shared" si="44"/>
        <v>6.206067984698075E-2</v>
      </c>
    </row>
    <row r="28" spans="1:71" ht="17" thickTop="1" thickBot="1" x14ac:dyDescent="0.25">
      <c r="A28" s="10">
        <v>16</v>
      </c>
      <c r="B28" s="10">
        <v>-0.71984420839470897</v>
      </c>
      <c r="C28" s="10">
        <v>-0.460638770959788</v>
      </c>
      <c r="D28" s="10">
        <f>4+3*B28-C28+0.105712222621892</f>
        <v>2.4068183683975528</v>
      </c>
      <c r="F28" t="s">
        <v>41</v>
      </c>
      <c r="G28" s="20">
        <f>G13-$K$5*N37</f>
        <v>0.24312459277185361</v>
      </c>
      <c r="H28" s="20">
        <f t="shared" ref="H28:K28" si="45">H13-$K$5*O37</f>
        <v>0.31457597191674319</v>
      </c>
      <c r="I28" s="20">
        <f t="shared" si="45"/>
        <v>-0.11231550497095487</v>
      </c>
      <c r="J28" s="20">
        <f t="shared" si="45"/>
        <v>0.78200047162550257</v>
      </c>
      <c r="K28" s="20">
        <f t="shared" si="45"/>
        <v>-0.24913526556289717</v>
      </c>
      <c r="T28">
        <v>16</v>
      </c>
      <c r="U28">
        <f t="shared" si="0"/>
        <v>-0.19237685256603398</v>
      </c>
      <c r="V28">
        <f t="shared" si="1"/>
        <v>-0.62801499637160973</v>
      </c>
      <c r="W28">
        <f t="shared" si="2"/>
        <v>0.16163110471489905</v>
      </c>
      <c r="X28">
        <f t="shared" si="3"/>
        <v>-0.93549496734284299</v>
      </c>
      <c r="Y28">
        <f t="shared" si="4"/>
        <v>-0.1255775067069691</v>
      </c>
      <c r="Z28">
        <f t="shared" si="5"/>
        <v>0.45205356594277235</v>
      </c>
      <c r="AA28">
        <f t="shared" si="6"/>
        <v>0.34796076748651233</v>
      </c>
      <c r="AB28">
        <f t="shared" si="7"/>
        <v>0.54032003559417785</v>
      </c>
      <c r="AC28">
        <f t="shared" si="8"/>
        <v>0.28181123574498629</v>
      </c>
      <c r="AD28">
        <f t="shared" si="9"/>
        <v>0.46864681505146633</v>
      </c>
      <c r="AE28">
        <f t="shared" si="10"/>
        <v>-0.1404342753554082</v>
      </c>
      <c r="AG28">
        <f t="shared" si="11"/>
        <v>-2.547252643752961</v>
      </c>
      <c r="AH28">
        <f t="shared" si="12"/>
        <v>6.4884960311064495</v>
      </c>
      <c r="AN28">
        <f t="shared" si="13"/>
        <v>-0.25472526437529608</v>
      </c>
      <c r="AO28">
        <f t="shared" si="14"/>
        <v>-0.11514946409656802</v>
      </c>
      <c r="AP28">
        <f t="shared" si="15"/>
        <v>-8.8634398490232788E-2</v>
      </c>
      <c r="AQ28">
        <f t="shared" si="16"/>
        <v>-0.13763316391399635</v>
      </c>
      <c r="AR28">
        <f t="shared" si="17"/>
        <v>-7.1784441529070514E-2</v>
      </c>
      <c r="AS28">
        <f t="shared" si="18"/>
        <v>-0.11937618386262525</v>
      </c>
      <c r="AT28">
        <f t="shared" si="19"/>
        <v>-0.25472526437529608</v>
      </c>
      <c r="AU28">
        <f t="shared" si="20"/>
        <v>4.5730266007096329E-2</v>
      </c>
      <c r="AV28">
        <f t="shared" si="21"/>
        <v>0.10664936321691905</v>
      </c>
      <c r="AW28">
        <f t="shared" si="22"/>
        <v>-6.5344112052958259E-2</v>
      </c>
      <c r="AX28">
        <f t="shared" si="23"/>
        <v>9.1455620146578501E-2</v>
      </c>
      <c r="AY28">
        <f t="shared" si="24"/>
        <v>0.15952033685972247</v>
      </c>
      <c r="AZ28">
        <f t="shared" si="25"/>
        <v>1.1327438997821354E-2</v>
      </c>
      <c r="BA28">
        <f t="shared" si="26"/>
        <v>2.4197041779047836E-2</v>
      </c>
      <c r="BB28">
        <f t="shared" si="27"/>
        <v>-1.6229797745890968E-2</v>
      </c>
      <c r="BC28">
        <f t="shared" si="28"/>
        <v>1.8510037977383448E-2</v>
      </c>
      <c r="BD28">
        <f t="shared" si="29"/>
        <v>3.9723272181422395E-2</v>
      </c>
      <c r="BE28">
        <f t="shared" si="30"/>
        <v>-8.1539913585260675E-3</v>
      </c>
      <c r="BF28">
        <f t="shared" si="31"/>
        <v>-1.741810038493239E-2</v>
      </c>
      <c r="BG28">
        <f t="shared" si="32"/>
        <v>1.1682925910797115E-2</v>
      </c>
      <c r="BH28">
        <f t="shared" si="33"/>
        <v>-1.3324343635185589E-2</v>
      </c>
      <c r="BI28">
        <f t="shared" si="34"/>
        <v>-2.8594567418283569E-2</v>
      </c>
      <c r="BJ28">
        <f t="shared" si="35"/>
        <v>-5.2178575780784013E-3</v>
      </c>
      <c r="BK28">
        <f t="shared" si="36"/>
        <v>-1.1146095585963238E-2</v>
      </c>
      <c r="BL28">
        <f t="shared" si="37"/>
        <v>7.4760740865931529E-3</v>
      </c>
      <c r="BM28">
        <f t="shared" si="38"/>
        <v>-8.526441144320912E-3</v>
      </c>
      <c r="BN28">
        <f t="shared" si="39"/>
        <v>-1.8298079276151548E-2</v>
      </c>
      <c r="BO28">
        <f t="shared" si="40"/>
        <v>1.1327438997821354E-2</v>
      </c>
      <c r="BP28">
        <f t="shared" si="41"/>
        <v>2.4197041779047836E-2</v>
      </c>
      <c r="BQ28">
        <f t="shared" si="42"/>
        <v>-1.6229797745890968E-2</v>
      </c>
      <c r="BR28">
        <f t="shared" si="43"/>
        <v>1.8510037977383448E-2</v>
      </c>
      <c r="BS28">
        <f t="shared" si="44"/>
        <v>3.9723272181422395E-2</v>
      </c>
    </row>
    <row r="29" spans="1:71" ht="17" thickTop="1" thickBot="1" x14ac:dyDescent="0.25">
      <c r="A29" s="10">
        <v>17</v>
      </c>
      <c r="B29" s="10">
        <v>0.34361828956846102</v>
      </c>
      <c r="C29" s="10">
        <v>-1.76304015536273</v>
      </c>
      <c r="D29" s="10">
        <f>4+3*B29-C29+0.0324083969394795</f>
        <v>6.8263034210075926</v>
      </c>
      <c r="F29" t="s">
        <v>42</v>
      </c>
      <c r="G29" s="20">
        <f>G14-$K$5*N38</f>
        <v>-6.3277253637612399E-2</v>
      </c>
      <c r="H29" s="20">
        <f t="shared" ref="H29:K29" si="46">H14-$K$5*O38</f>
        <v>0.76946723545188123</v>
      </c>
      <c r="I29" s="20">
        <f t="shared" si="46"/>
        <v>-0.12228084883203603</v>
      </c>
      <c r="J29" s="20">
        <f t="shared" si="46"/>
        <v>0.39299047562863049</v>
      </c>
      <c r="K29" s="20">
        <f t="shared" si="46"/>
        <v>0.28599037420003504</v>
      </c>
      <c r="T29">
        <v>17</v>
      </c>
      <c r="U29">
        <f t="shared" si="0"/>
        <v>0.15061251118919977</v>
      </c>
      <c r="V29">
        <f t="shared" si="1"/>
        <v>-1.2920301947969965</v>
      </c>
      <c r="W29">
        <f t="shared" si="2"/>
        <v>0.19855691105809059</v>
      </c>
      <c r="X29">
        <f t="shared" si="3"/>
        <v>-0.61219300897626217</v>
      </c>
      <c r="Y29">
        <f t="shared" si="4"/>
        <v>-0.7566400625169093</v>
      </c>
      <c r="Z29">
        <f t="shared" si="5"/>
        <v>0.5375821115213183</v>
      </c>
      <c r="AA29">
        <f t="shared" si="6"/>
        <v>0.21550937752584026</v>
      </c>
      <c r="AB29">
        <f t="shared" si="7"/>
        <v>0.54947678325644012</v>
      </c>
      <c r="AC29">
        <f t="shared" si="8"/>
        <v>0.35155910537260421</v>
      </c>
      <c r="AD29">
        <f t="shared" si="9"/>
        <v>0.31937618908644694</v>
      </c>
      <c r="AE29">
        <f t="shared" si="10"/>
        <v>-2.9546889539733889E-2</v>
      </c>
      <c r="AG29">
        <f t="shared" si="11"/>
        <v>-6.8558503105473267</v>
      </c>
      <c r="AH29">
        <f t="shared" si="12"/>
        <v>47.002683480631873</v>
      </c>
      <c r="AN29">
        <f t="shared" si="13"/>
        <v>-0.68558503105473267</v>
      </c>
      <c r="AO29">
        <f t="shared" si="14"/>
        <v>-0.36855824862181175</v>
      </c>
      <c r="AP29">
        <f t="shared" si="15"/>
        <v>-0.1477500032836393</v>
      </c>
      <c r="AQ29">
        <f t="shared" si="16"/>
        <v>-0.37671305751272111</v>
      </c>
      <c r="AR29">
        <f t="shared" si="17"/>
        <v>-0.2410236601744509</v>
      </c>
      <c r="AS29">
        <f t="shared" si="18"/>
        <v>-0.2189595345129739</v>
      </c>
      <c r="AT29">
        <f t="shared" si="19"/>
        <v>-0.68558503105473267</v>
      </c>
      <c r="AU29">
        <f t="shared" si="20"/>
        <v>0.12308157150216671</v>
      </c>
      <c r="AV29">
        <f t="shared" si="21"/>
        <v>0.28704340408618695</v>
      </c>
      <c r="AW29">
        <f t="shared" si="22"/>
        <v>-0.1758716207477064</v>
      </c>
      <c r="AX29">
        <f t="shared" si="23"/>
        <v>0.24614992286726126</v>
      </c>
      <c r="AY29">
        <f t="shared" si="24"/>
        <v>0.42934396542112579</v>
      </c>
      <c r="AZ29">
        <f t="shared" si="25"/>
        <v>3.0596550604632469E-2</v>
      </c>
      <c r="BA29">
        <f t="shared" si="26"/>
        <v>4.8529017718416063E-2</v>
      </c>
      <c r="BB29">
        <f t="shared" si="27"/>
        <v>-4.3537379886857221E-2</v>
      </c>
      <c r="BC29">
        <f t="shared" si="28"/>
        <v>5.6113641208878066E-2</v>
      </c>
      <c r="BD29">
        <f t="shared" si="29"/>
        <v>9.3328661198235061E-2</v>
      </c>
      <c r="BE29">
        <f t="shared" si="30"/>
        <v>1.0513534385458672E-2</v>
      </c>
      <c r="BF29">
        <f t="shared" si="31"/>
        <v>1.6675458062839668E-2</v>
      </c>
      <c r="BG29">
        <f t="shared" si="32"/>
        <v>-1.4960240009014195E-2</v>
      </c>
      <c r="BH29">
        <f t="shared" si="33"/>
        <v>1.928167341365299E-2</v>
      </c>
      <c r="BI29">
        <f t="shared" si="34"/>
        <v>3.2069434928651927E-2</v>
      </c>
      <c r="BJ29">
        <f t="shared" si="35"/>
        <v>-5.3942947331554858E-2</v>
      </c>
      <c r="BK29">
        <f t="shared" si="36"/>
        <v>-8.5558606937876938E-2</v>
      </c>
      <c r="BL29">
        <f t="shared" si="37"/>
        <v>7.6758148999810955E-2</v>
      </c>
      <c r="BM29">
        <f t="shared" si="38"/>
        <v>-9.8930602714868879E-2</v>
      </c>
      <c r="BN29">
        <f t="shared" si="39"/>
        <v>-0.16454217733873192</v>
      </c>
      <c r="BO29">
        <f t="shared" si="40"/>
        <v>3.0596550604632469E-2</v>
      </c>
      <c r="BP29">
        <f t="shared" si="41"/>
        <v>4.8529017718416063E-2</v>
      </c>
      <c r="BQ29">
        <f t="shared" si="42"/>
        <v>-4.3537379886857221E-2</v>
      </c>
      <c r="BR29">
        <f t="shared" si="43"/>
        <v>5.6113641208878066E-2</v>
      </c>
      <c r="BS29">
        <f t="shared" si="44"/>
        <v>9.3328661198235061E-2</v>
      </c>
    </row>
    <row r="30" spans="1:71" ht="16" thickTop="1" x14ac:dyDescent="0.2">
      <c r="A30" s="10">
        <v>18</v>
      </c>
      <c r="B30" s="10">
        <v>-0.38508228041631698</v>
      </c>
      <c r="C30" s="10">
        <v>-0.67692200030595895</v>
      </c>
      <c r="D30" s="10">
        <f>4+3*B30-C30+0.0611676288840868</f>
        <v>3.5828427879410949</v>
      </c>
      <c r="T30">
        <v>18</v>
      </c>
      <c r="U30">
        <f t="shared" si="0"/>
        <v>-9.6838289872594394E-2</v>
      </c>
      <c r="V30">
        <f t="shared" si="1"/>
        <v>-0.68826881683389174</v>
      </c>
      <c r="W30">
        <f t="shared" si="2"/>
        <v>0.14981484705164844</v>
      </c>
      <c r="X30">
        <f t="shared" si="3"/>
        <v>-0.75791524441385993</v>
      </c>
      <c r="Y30">
        <f t="shared" si="4"/>
        <v>-0.26935417071511891</v>
      </c>
      <c r="Z30">
        <f t="shared" si="5"/>
        <v>0.4758093288906271</v>
      </c>
      <c r="AA30">
        <f t="shared" si="6"/>
        <v>0.33441829414856306</v>
      </c>
      <c r="AB30">
        <f t="shared" si="7"/>
        <v>0.53738381618584408</v>
      </c>
      <c r="AC30">
        <f t="shared" si="8"/>
        <v>0.31909906024009832</v>
      </c>
      <c r="AD30">
        <f t="shared" si="9"/>
        <v>0.43306565204728509</v>
      </c>
      <c r="AE30">
        <f t="shared" si="10"/>
        <v>-0.13088747146780955</v>
      </c>
      <c r="AG30">
        <f t="shared" si="11"/>
        <v>-3.7137302594089046</v>
      </c>
      <c r="AH30">
        <f t="shared" si="12"/>
        <v>13.791792439649329</v>
      </c>
      <c r="AN30">
        <f t="shared" si="13"/>
        <v>-0.37137302594089044</v>
      </c>
      <c r="AO30">
        <f t="shared" si="14"/>
        <v>-0.17670275024101653</v>
      </c>
      <c r="AP30">
        <f t="shared" si="15"/>
        <v>-0.12419393382794264</v>
      </c>
      <c r="AQ30">
        <f t="shared" si="16"/>
        <v>-0.19956985390860019</v>
      </c>
      <c r="AR30">
        <f t="shared" si="17"/>
        <v>-0.11850478357625979</v>
      </c>
      <c r="AS30">
        <f t="shared" si="18"/>
        <v>-0.16082890163186503</v>
      </c>
      <c r="AT30">
        <f t="shared" si="19"/>
        <v>-0.37137302594089044</v>
      </c>
      <c r="AU30">
        <f t="shared" si="20"/>
        <v>6.6671781873648583E-2</v>
      </c>
      <c r="AV30">
        <f t="shared" si="21"/>
        <v>0.15548790116940395</v>
      </c>
      <c r="AW30">
        <f t="shared" si="22"/>
        <v>-9.5267505875562458E-2</v>
      </c>
      <c r="AX30">
        <f t="shared" si="23"/>
        <v>0.13333640256074047</v>
      </c>
      <c r="AY30">
        <f t="shared" si="24"/>
        <v>0.2325703747682544</v>
      </c>
      <c r="AZ30">
        <f t="shared" si="25"/>
        <v>1.662892990380337E-2</v>
      </c>
      <c r="BA30">
        <f t="shared" si="26"/>
        <v>3.4608916655514507E-2</v>
      </c>
      <c r="BB30">
        <f t="shared" si="27"/>
        <v>-2.3683735393432485E-2</v>
      </c>
      <c r="BC30">
        <f t="shared" si="28"/>
        <v>2.897064686512241E-2</v>
      </c>
      <c r="BD30">
        <f t="shared" si="29"/>
        <v>5.7100630285952442E-2</v>
      </c>
      <c r="BE30">
        <f t="shared" si="30"/>
        <v>-6.4035062482396881E-3</v>
      </c>
      <c r="BF30">
        <f t="shared" si="31"/>
        <v>-1.332728054844378E-2</v>
      </c>
      <c r="BG30">
        <f t="shared" si="32"/>
        <v>9.1201868340796202E-3</v>
      </c>
      <c r="BH30">
        <f t="shared" si="33"/>
        <v>-1.1156082759957163E-2</v>
      </c>
      <c r="BI30">
        <f t="shared" si="34"/>
        <v>-2.1988440923723582E-2</v>
      </c>
      <c r="BJ30">
        <f t="shared" si="35"/>
        <v>-1.1256488493430155E-2</v>
      </c>
      <c r="BK30">
        <f t="shared" si="36"/>
        <v>-2.3427537090873099E-2</v>
      </c>
      <c r="BL30">
        <f t="shared" si="37"/>
        <v>1.6032041537239354E-2</v>
      </c>
      <c r="BM30">
        <f t="shared" si="38"/>
        <v>-1.9610868226096222E-2</v>
      </c>
      <c r="BN30">
        <f t="shared" si="39"/>
        <v>-3.8652672871897949E-2</v>
      </c>
      <c r="BO30">
        <f t="shared" si="40"/>
        <v>1.662892990380337E-2</v>
      </c>
      <c r="BP30">
        <f t="shared" si="41"/>
        <v>3.4608916655514507E-2</v>
      </c>
      <c r="BQ30">
        <f t="shared" si="42"/>
        <v>-2.3683735393432485E-2</v>
      </c>
      <c r="BR30">
        <f t="shared" si="43"/>
        <v>2.897064686512241E-2</v>
      </c>
      <c r="BS30">
        <f t="shared" si="44"/>
        <v>5.7100630285952442E-2</v>
      </c>
    </row>
    <row r="31" spans="1:71" ht="16" thickBot="1" x14ac:dyDescent="0.25">
      <c r="A31" s="10">
        <v>19</v>
      </c>
      <c r="B31" s="10">
        <v>1.0309995224959501</v>
      </c>
      <c r="C31" s="10">
        <v>0.93128011911619901</v>
      </c>
      <c r="D31" s="10">
        <f>4+3*B31-C31+-0.0839217523222639</f>
        <v>6.0777966960493872</v>
      </c>
      <c r="F31" s="4" t="s">
        <v>43</v>
      </c>
      <c r="T31">
        <v>19</v>
      </c>
      <c r="U31">
        <f t="shared" si="0"/>
        <v>0.14539293580804624</v>
      </c>
      <c r="V31">
        <f t="shared" si="1"/>
        <v>0.99475000242688472</v>
      </c>
      <c r="W31">
        <f t="shared" si="2"/>
        <v>-0.20550521310665029</v>
      </c>
      <c r="X31">
        <f t="shared" si="3"/>
        <v>0.98078091738297246</v>
      </c>
      <c r="Y31">
        <f t="shared" si="4"/>
        <v>-0.16276274731285759</v>
      </c>
      <c r="Z31">
        <f t="shared" si="5"/>
        <v>0.53628433825485899</v>
      </c>
      <c r="AA31">
        <f t="shared" si="6"/>
        <v>0.73002511518132773</v>
      </c>
      <c r="AB31">
        <f t="shared" si="7"/>
        <v>0.44880374837791964</v>
      </c>
      <c r="AC31">
        <f t="shared" si="8"/>
        <v>0.72726313993525915</v>
      </c>
      <c r="AD31">
        <f t="shared" si="9"/>
        <v>0.45939890632774344</v>
      </c>
      <c r="AE31">
        <f t="shared" si="10"/>
        <v>-0.4931386542813056</v>
      </c>
      <c r="AG31">
        <f t="shared" si="11"/>
        <v>-6.5709353503306929</v>
      </c>
      <c r="AH31">
        <f t="shared" si="12"/>
        <v>43.177191378225544</v>
      </c>
      <c r="AN31">
        <f t="shared" si="13"/>
        <v>-0.65709353503306933</v>
      </c>
      <c r="AO31">
        <f t="shared" si="14"/>
        <v>-0.35238897160675559</v>
      </c>
      <c r="AP31">
        <f t="shared" si="15"/>
        <v>-0.47969478359742224</v>
      </c>
      <c r="AQ31">
        <f t="shared" si="16"/>
        <v>-0.29490604155773936</v>
      </c>
      <c r="AR31">
        <f t="shared" si="17"/>
        <v>-0.4778799075193092</v>
      </c>
      <c r="AS31">
        <f t="shared" si="18"/>
        <v>-0.30186805134922284</v>
      </c>
      <c r="AT31">
        <f t="shared" si="19"/>
        <v>-0.65709353503306933</v>
      </c>
      <c r="AU31">
        <f t="shared" si="20"/>
        <v>0.11796655593743205</v>
      </c>
      <c r="AV31">
        <f t="shared" si="21"/>
        <v>0.27511447385125393</v>
      </c>
      <c r="AW31">
        <f t="shared" si="22"/>
        <v>-0.16856275991224173</v>
      </c>
      <c r="AX31">
        <f t="shared" si="23"/>
        <v>0.23592044113934788</v>
      </c>
      <c r="AY31">
        <f t="shared" si="24"/>
        <v>0.41150131815109725</v>
      </c>
      <c r="AZ31">
        <f t="shared" si="25"/>
        <v>2.9336329737339722E-2</v>
      </c>
      <c r="BA31">
        <f t="shared" si="26"/>
        <v>5.4221884229595091E-2</v>
      </c>
      <c r="BB31">
        <f t="shared" si="27"/>
        <v>-4.1698877514449076E-2</v>
      </c>
      <c r="BC31">
        <f t="shared" si="28"/>
        <v>4.6795165176934848E-2</v>
      </c>
      <c r="BD31">
        <f t="shared" si="29"/>
        <v>0.10219699068063144</v>
      </c>
      <c r="BE31">
        <f t="shared" si="30"/>
        <v>3.0245741950980995E-2</v>
      </c>
      <c r="BF31">
        <f t="shared" si="31"/>
        <v>5.5902736749543221E-2</v>
      </c>
      <c r="BG31">
        <f t="shared" si="32"/>
        <v>-4.2991522806014107E-2</v>
      </c>
      <c r="BH31">
        <f t="shared" si="33"/>
        <v>4.8245792952538939E-2</v>
      </c>
      <c r="BI31">
        <f t="shared" si="34"/>
        <v>0.10536504859225407</v>
      </c>
      <c r="BJ31">
        <f t="shared" si="35"/>
        <v>2.7320340652221827E-2</v>
      </c>
      <c r="BK31">
        <f t="shared" si="36"/>
        <v>5.0495762804042069E-2</v>
      </c>
      <c r="BL31">
        <f t="shared" si="37"/>
        <v>-3.8833335618667926E-2</v>
      </c>
      <c r="BM31">
        <f t="shared" si="38"/>
        <v>4.3579407000038095E-2</v>
      </c>
      <c r="BN31">
        <f t="shared" si="39"/>
        <v>9.5174025654375535E-2</v>
      </c>
      <c r="BO31">
        <f t="shared" si="40"/>
        <v>2.9336329737339722E-2</v>
      </c>
      <c r="BP31">
        <f t="shared" si="41"/>
        <v>5.4221884229595091E-2</v>
      </c>
      <c r="BQ31">
        <f t="shared" si="42"/>
        <v>-4.1698877514449076E-2</v>
      </c>
      <c r="BR31">
        <f t="shared" si="43"/>
        <v>4.6795165176934848E-2</v>
      </c>
      <c r="BS31">
        <f t="shared" si="44"/>
        <v>0.10219699068063144</v>
      </c>
    </row>
    <row r="32" spans="1:71" ht="17" thickTop="1" thickBot="1" x14ac:dyDescent="0.25">
      <c r="A32" s="10">
        <v>20</v>
      </c>
      <c r="B32" s="10">
        <v>-0.30921237585121503</v>
      </c>
      <c r="C32" s="10">
        <v>0.33126343140356401</v>
      </c>
      <c r="D32" s="10">
        <f>4+3*B32-C32+0.0975545127122359</f>
        <v>2.8386539537550273</v>
      </c>
      <c r="G32" s="20">
        <f>G17-$K$5*N41</f>
        <v>-4.6342000000000001E-2</v>
      </c>
      <c r="H32" s="20">
        <f t="shared" ref="H32:K32" si="47">H17-$K$5*O41</f>
        <v>-4.6573000000000003E-2</v>
      </c>
      <c r="I32" s="20">
        <f t="shared" si="47"/>
        <v>2.4195999999999999E-2</v>
      </c>
      <c r="J32" s="20">
        <f t="shared" si="47"/>
        <v>-0.191328</v>
      </c>
      <c r="K32" s="20">
        <f t="shared" si="47"/>
        <v>-0.17249200000000001</v>
      </c>
      <c r="T32">
        <v>20</v>
      </c>
      <c r="U32">
        <f t="shared" si="0"/>
        <v>-0.14302646557503582</v>
      </c>
      <c r="V32">
        <f t="shared" si="1"/>
        <v>0.11007244001639913</v>
      </c>
      <c r="W32">
        <f t="shared" si="2"/>
        <v>1.9198368227311673E-2</v>
      </c>
      <c r="X32">
        <f t="shared" si="3"/>
        <v>-0.303892009694749</v>
      </c>
      <c r="Y32">
        <f t="shared" si="4"/>
        <v>-2.4388924963854308E-3</v>
      </c>
      <c r="Z32">
        <f t="shared" si="5"/>
        <v>0.46430421398127525</v>
      </c>
      <c r="AA32">
        <f t="shared" si="6"/>
        <v>0.5274903596402809</v>
      </c>
      <c r="AB32">
        <f t="shared" si="7"/>
        <v>0.50479944464385407</v>
      </c>
      <c r="AC32">
        <f t="shared" si="8"/>
        <v>0.42460632584969948</v>
      </c>
      <c r="AD32">
        <f t="shared" si="9"/>
        <v>0.49939027717813284</v>
      </c>
      <c r="AE32">
        <f t="shared" si="10"/>
        <v>-0.29743332530347238</v>
      </c>
      <c r="AG32">
        <f t="shared" si="11"/>
        <v>-3.1360872790584997</v>
      </c>
      <c r="AH32">
        <f t="shared" si="12"/>
        <v>9.8350434218725447</v>
      </c>
      <c r="AN32">
        <f t="shared" si="13"/>
        <v>-0.31360872790584998</v>
      </c>
      <c r="AO32">
        <f t="shared" si="14"/>
        <v>-0.1456098539079933</v>
      </c>
      <c r="AP32">
        <f t="shared" si="15"/>
        <v>-0.16542558066938781</v>
      </c>
      <c r="AQ32">
        <f t="shared" si="16"/>
        <v>-0.15830951168233862</v>
      </c>
      <c r="AR32">
        <f t="shared" si="17"/>
        <v>-0.13316024971050108</v>
      </c>
      <c r="AS32">
        <f t="shared" si="18"/>
        <v>-0.15661314955438407</v>
      </c>
      <c r="AT32">
        <f t="shared" si="19"/>
        <v>-0.31360872790584998</v>
      </c>
      <c r="AU32">
        <f t="shared" si="20"/>
        <v>5.6301484599312807E-2</v>
      </c>
      <c r="AV32">
        <f t="shared" si="21"/>
        <v>0.13130292047179687</v>
      </c>
      <c r="AW32">
        <f t="shared" si="22"/>
        <v>-8.0449357496291493E-2</v>
      </c>
      <c r="AX32">
        <f t="shared" si="23"/>
        <v>0.11259692188110532</v>
      </c>
      <c r="AY32">
        <f t="shared" si="24"/>
        <v>0.19639579152220907</v>
      </c>
      <c r="AZ32">
        <f t="shared" si="25"/>
        <v>1.4003632409614337E-2</v>
      </c>
      <c r="BA32">
        <f t="shared" si="26"/>
        <v>3.2726501891545787E-2</v>
      </c>
      <c r="BB32">
        <f t="shared" si="27"/>
        <v>-2.0110486249760581E-2</v>
      </c>
      <c r="BC32">
        <f t="shared" si="28"/>
        <v>2.7509206359866655E-2</v>
      </c>
      <c r="BD32">
        <f t="shared" si="29"/>
        <v>4.909887486807582E-2</v>
      </c>
      <c r="BE32">
        <f t="shared" si="30"/>
        <v>-4.3300964479239248E-3</v>
      </c>
      <c r="BF32">
        <f t="shared" si="31"/>
        <v>-1.0119439403184155E-2</v>
      </c>
      <c r="BG32">
        <f t="shared" si="32"/>
        <v>6.2184112328116607E-3</v>
      </c>
      <c r="BH32">
        <f t="shared" si="33"/>
        <v>-8.506187056315723E-3</v>
      </c>
      <c r="BI32">
        <f t="shared" si="34"/>
        <v>-1.5181979749579235E-2</v>
      </c>
      <c r="BJ32">
        <f t="shared" si="35"/>
        <v>4.6388913241230045E-3</v>
      </c>
      <c r="BK32">
        <f t="shared" si="36"/>
        <v>1.0841093314428686E-2</v>
      </c>
      <c r="BL32">
        <f t="shared" si="37"/>
        <v>-6.6618686822898813E-3</v>
      </c>
      <c r="BM32">
        <f t="shared" si="38"/>
        <v>9.112794093958175E-3</v>
      </c>
      <c r="BN32">
        <f t="shared" si="39"/>
        <v>1.6264661766853008E-2</v>
      </c>
      <c r="BO32">
        <f t="shared" si="40"/>
        <v>1.4003632409614337E-2</v>
      </c>
      <c r="BP32">
        <f t="shared" si="41"/>
        <v>3.2726501891545787E-2</v>
      </c>
      <c r="BQ32">
        <f t="shared" si="42"/>
        <v>-2.0110486249760581E-2</v>
      </c>
      <c r="BR32">
        <f t="shared" si="43"/>
        <v>2.7509206359866655E-2</v>
      </c>
      <c r="BS32">
        <f t="shared" si="44"/>
        <v>4.909887486807582E-2</v>
      </c>
    </row>
    <row r="33" spans="1:28" ht="16" thickTop="1" x14ac:dyDescent="0.2"/>
    <row r="34" spans="1:28" ht="17" thickBot="1" x14ac:dyDescent="0.25">
      <c r="F34" s="4" t="s">
        <v>44</v>
      </c>
      <c r="AA34" s="12" t="s">
        <v>46</v>
      </c>
      <c r="AB34" s="13">
        <f>AVERAGE(AH13:AH32)</f>
        <v>27.011231676258284</v>
      </c>
    </row>
    <row r="35" spans="1:28" ht="17" thickTop="1" thickBot="1" x14ac:dyDescent="0.25">
      <c r="A35" s="4" t="s">
        <v>47</v>
      </c>
      <c r="G35" s="20">
        <f>G20-$K$5*N42</f>
        <v>-0.1554249303023976</v>
      </c>
      <c r="H35" s="20">
        <f t="shared" ref="H35:K35" si="48">H20-$K$5*O42</f>
        <v>-0.39796348872974974</v>
      </c>
      <c r="I35" s="20">
        <f t="shared" si="48"/>
        <v>0.28009647685868866</v>
      </c>
      <c r="J35" s="20">
        <f t="shared" si="48"/>
        <v>-0.33648242550622826</v>
      </c>
      <c r="K35" s="20">
        <f t="shared" si="48"/>
        <v>-0.60745375660327039</v>
      </c>
      <c r="N35" s="21" t="s">
        <v>48</v>
      </c>
      <c r="O35" s="21"/>
      <c r="P35" s="21"/>
      <c r="Q35" s="21"/>
      <c r="R35" s="21"/>
      <c r="S35" s="21"/>
    </row>
    <row r="36" spans="1:28" ht="17" thickTop="1" thickBot="1" x14ac:dyDescent="0.25">
      <c r="A36" s="7" t="s">
        <v>49</v>
      </c>
      <c r="B36" s="7" t="s">
        <v>50</v>
      </c>
      <c r="C36" s="7" t="s">
        <v>51</v>
      </c>
      <c r="N36" s="22" t="s">
        <v>52</v>
      </c>
      <c r="O36" s="22"/>
      <c r="P36" s="22"/>
      <c r="Q36" s="22"/>
      <c r="R36" s="22"/>
      <c r="S36" s="22"/>
    </row>
    <row r="37" spans="1:28" ht="17" thickTop="1" thickBot="1" x14ac:dyDescent="0.25">
      <c r="A37">
        <v>0</v>
      </c>
      <c r="B37" s="14">
        <f>K3</f>
        <v>27.011231676258284</v>
      </c>
      <c r="C37" t="s">
        <v>53</v>
      </c>
      <c r="F37" s="4" t="s">
        <v>45</v>
      </c>
      <c r="G37" s="20">
        <f>G22-$K$5*N44</f>
        <v>0.38888210202064755</v>
      </c>
      <c r="N37" s="15">
        <f>AVERAGE(BE13:BE32)</f>
        <v>8.0888348871456482E-3</v>
      </c>
      <c r="O37" s="16">
        <f>AVERAGE(BF13:BF32)</f>
        <v>1.6635549593959246E-2</v>
      </c>
      <c r="P37" s="16">
        <f>AVERAGE(BG13:BG32)</f>
        <v>-1.1680471935450857E-2</v>
      </c>
      <c r="Q37" s="16">
        <f>AVERAGE(BH13:BH32)</f>
        <v>1.3335294719633847E-2</v>
      </c>
      <c r="R37" s="16">
        <f>AVERAGE(BI13:BI32)</f>
        <v>2.677484509829518E-2</v>
      </c>
      <c r="S37" t="s">
        <v>27</v>
      </c>
    </row>
    <row r="38" spans="1:28" ht="16" thickTop="1" x14ac:dyDescent="0.2">
      <c r="N38" s="15">
        <f>AVERAGE(BJ13:BJ32)</f>
        <v>-8.928714522373777E-3</v>
      </c>
      <c r="O38" s="16">
        <f>AVERAGE(BK13:BK32)</f>
        <v>-1.405954489442649E-2</v>
      </c>
      <c r="P38" s="16">
        <f>AVERAGE(BL13:BL32)</f>
        <v>1.2649238696728285E-2</v>
      </c>
      <c r="Q38" s="16">
        <f>AVERAGE(BM13:BM32)</f>
        <v>-1.6023972032561361E-2</v>
      </c>
      <c r="R38" s="16">
        <f>AVERAGE(BN13:BN32)</f>
        <v>-2.6952604606339532E-2</v>
      </c>
    </row>
    <row r="40" spans="1:28" x14ac:dyDescent="0.2">
      <c r="N40" s="15">
        <f>AVERAGE(BO13:BO32)</f>
        <v>2.0663136860524293E-2</v>
      </c>
      <c r="O40" s="16">
        <f>AVERAGE(BP13:BP32)</f>
        <v>4.1172050794017277E-2</v>
      </c>
      <c r="P40" s="16">
        <f>AVERAGE(BQ13:BQ32)</f>
        <v>-2.9562220503405116E-2</v>
      </c>
      <c r="Q40" s="16">
        <f>AVERAGE(BR13:BR32)</f>
        <v>3.6378010803009328E-2</v>
      </c>
      <c r="R40" s="16">
        <f>AVERAGE(BS13:BS32)</f>
        <v>6.8868345291416708E-2</v>
      </c>
    </row>
    <row r="42" spans="1:28" x14ac:dyDescent="0.2">
      <c r="N42" s="15">
        <f>AVERAGE(AO13:AO32)</f>
        <v>-0.24102868478175071</v>
      </c>
      <c r="O42" s="16">
        <f>AVERAGE(AP13:AP32)</f>
        <v>-0.20720395958612547</v>
      </c>
      <c r="P42" s="16">
        <f>AVERAGE(AQ13:AQ32)</f>
        <v>-0.23568675373381792</v>
      </c>
      <c r="Q42" s="16">
        <f>AVERAGE(AR13:AR32)</f>
        <v>-0.22553889053577567</v>
      </c>
      <c r="R42" s="16">
        <f>AVERAGE(AS13:AS32)</f>
        <v>-0.18790904486551088</v>
      </c>
    </row>
    <row r="44" spans="1:28" x14ac:dyDescent="0.2">
      <c r="N44" s="15">
        <f>AVERAGE(AT13:AT32)</f>
        <v>-0.46413707384327285</v>
      </c>
    </row>
    <row r="46" spans="1:28" x14ac:dyDescent="0.2">
      <c r="N46" s="17" t="s">
        <v>54</v>
      </c>
    </row>
    <row r="47" spans="1:28" x14ac:dyDescent="0.2">
      <c r="N47" s="18" t="s">
        <v>55</v>
      </c>
    </row>
    <row r="48" spans="1:28" x14ac:dyDescent="0.2">
      <c r="N48" s="19">
        <f>G13 - K5*N37</f>
        <v>0.24312459277185361</v>
      </c>
    </row>
  </sheetData>
  <mergeCells count="8">
    <mergeCell ref="N35:S35"/>
    <mergeCell ref="N36:S36"/>
    <mergeCell ref="F26:K26"/>
    <mergeCell ref="A1:P1"/>
    <mergeCell ref="A2:H2"/>
    <mergeCell ref="J2:L2"/>
    <mergeCell ref="A11:D11"/>
    <mergeCell ref="F11:K11"/>
  </mergeCells>
  <pageMargins left="0.75" right="0.75" top="1" bottom="1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 Manual 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Chandler, Seth J</cp:lastModifiedBy>
  <cp:revision>0</cp:revision>
  <dcterms:created xsi:type="dcterms:W3CDTF">2025-09-27T15:23:58Z</dcterms:created>
  <dcterms:modified xsi:type="dcterms:W3CDTF">2025-09-30T18:35:36Z</dcterms:modified>
  <dc:language>en-US</dc:language>
</cp:coreProperties>
</file>